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mintatnterv 2022 honlapra csere\"/>
    </mc:Choice>
  </mc:AlternateContent>
  <xr:revisionPtr revIDLastSave="0" documentId="13_ncr:1_{1DD637E8-3B68-48AC-8339-4598A710B52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TF ALAP" sheetId="5" r:id="rId1"/>
    <sheet name="ITF SPEC 1" sheetId="7" r:id="rId2"/>
    <sheet name="ITF SPEC 2" sheetId="8" r:id="rId3"/>
    <sheet name="optional subjects" sheetId="9" r:id="rId4"/>
    <sheet name="Munka2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7" l="1"/>
  <c r="E21" i="7"/>
  <c r="D46" i="5" l="1"/>
  <c r="E46" i="5"/>
  <c r="AK32" i="8" l="1"/>
  <c r="AF32" i="8"/>
  <c r="AA32" i="8"/>
  <c r="V32" i="8"/>
  <c r="Q32" i="8"/>
  <c r="L32" i="8"/>
  <c r="G32" i="8"/>
  <c r="G32" i="7"/>
  <c r="AK32" i="7"/>
  <c r="AF32" i="7"/>
  <c r="AA32" i="7"/>
  <c r="V32" i="7"/>
  <c r="Q32" i="7"/>
  <c r="L32" i="7"/>
  <c r="AE13" i="5" l="1"/>
  <c r="AE23" i="5"/>
  <c r="AE32" i="5"/>
  <c r="AF13" i="5"/>
  <c r="AF23" i="5"/>
  <c r="AF32" i="5"/>
  <c r="AG13" i="5"/>
  <c r="AG23" i="5"/>
  <c r="AG32" i="5"/>
  <c r="AE13" i="7"/>
  <c r="AF13" i="7"/>
  <c r="AG13" i="7"/>
  <c r="Z13" i="5"/>
  <c r="Z23" i="5"/>
  <c r="Z32" i="5"/>
  <c r="AA13" i="5"/>
  <c r="AA23" i="5"/>
  <c r="AA32" i="5"/>
  <c r="AB13" i="5"/>
  <c r="AB23" i="5"/>
  <c r="AB32" i="5"/>
  <c r="Z13" i="7"/>
  <c r="AA13" i="7"/>
  <c r="AB13" i="7"/>
  <c r="U13" i="5"/>
  <c r="U23" i="5"/>
  <c r="U32" i="5"/>
  <c r="V13" i="5"/>
  <c r="V23" i="5"/>
  <c r="V32" i="5"/>
  <c r="W13" i="5"/>
  <c r="W23" i="5"/>
  <c r="W32" i="5"/>
  <c r="U13" i="7"/>
  <c r="V13" i="7"/>
  <c r="W13" i="7"/>
  <c r="P13" i="5"/>
  <c r="P23" i="5"/>
  <c r="P32" i="5"/>
  <c r="Q13" i="5"/>
  <c r="Q23" i="5"/>
  <c r="Q32" i="5"/>
  <c r="R13" i="5"/>
  <c r="R23" i="5"/>
  <c r="R32" i="5"/>
  <c r="P13" i="7"/>
  <c r="Q13" i="7"/>
  <c r="R13" i="7"/>
  <c r="K13" i="5"/>
  <c r="K23" i="5"/>
  <c r="K32" i="5"/>
  <c r="L13" i="5"/>
  <c r="L23" i="5"/>
  <c r="L32" i="5"/>
  <c r="M13" i="5"/>
  <c r="M23" i="5"/>
  <c r="M32" i="5"/>
  <c r="K13" i="7"/>
  <c r="L13" i="7"/>
  <c r="M13" i="7"/>
  <c r="F13" i="5"/>
  <c r="F23" i="5"/>
  <c r="F32" i="5"/>
  <c r="G13" i="5"/>
  <c r="G23" i="5"/>
  <c r="G32" i="5"/>
  <c r="H13" i="5"/>
  <c r="H23" i="5"/>
  <c r="H32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D34" i="5"/>
  <c r="D35" i="5"/>
  <c r="D36" i="5"/>
  <c r="D37" i="5"/>
  <c r="D38" i="5"/>
  <c r="D39" i="5"/>
  <c r="D40" i="5"/>
  <c r="D41" i="5"/>
  <c r="D42" i="5"/>
  <c r="D43" i="5"/>
  <c r="D44" i="5"/>
  <c r="D45" i="5"/>
  <c r="D47" i="5"/>
  <c r="D49" i="5"/>
  <c r="D50" i="5"/>
  <c r="D51" i="5"/>
  <c r="D52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AA24" i="7"/>
  <c r="Z24" i="7"/>
  <c r="E47" i="5"/>
  <c r="E57" i="5"/>
  <c r="D57" i="5"/>
  <c r="E52" i="5"/>
  <c r="E45" i="5"/>
  <c r="E41" i="5"/>
  <c r="E37" i="5"/>
  <c r="E31" i="5"/>
  <c r="D31" i="5"/>
  <c r="E27" i="5"/>
  <c r="D27" i="5"/>
  <c r="E25" i="5"/>
  <c r="D25" i="5"/>
  <c r="D21" i="5"/>
  <c r="E18" i="5"/>
  <c r="D18" i="5"/>
  <c r="E21" i="5"/>
  <c r="E17" i="5"/>
  <c r="J23" i="5"/>
  <c r="AD23" i="5"/>
  <c r="E30" i="5"/>
  <c r="E51" i="5"/>
  <c r="E56" i="5"/>
  <c r="D59" i="5"/>
  <c r="D16" i="5"/>
  <c r="E16" i="5"/>
  <c r="D20" i="5"/>
  <c r="E20" i="5"/>
  <c r="D29" i="5"/>
  <c r="E29" i="5"/>
  <c r="E35" i="5"/>
  <c r="E39" i="5"/>
  <c r="E43" i="5"/>
  <c r="E50" i="5"/>
  <c r="D55" i="5"/>
  <c r="E55" i="5"/>
  <c r="D58" i="5"/>
  <c r="E58" i="5"/>
  <c r="D17" i="5"/>
  <c r="AL23" i="5"/>
  <c r="D30" i="5"/>
  <c r="E36" i="5"/>
  <c r="E40" i="5"/>
  <c r="E44" i="5"/>
  <c r="D56" i="5"/>
  <c r="E59" i="5"/>
  <c r="D15" i="5"/>
  <c r="E15" i="5"/>
  <c r="D19" i="5"/>
  <c r="E19" i="5"/>
  <c r="D22" i="5"/>
  <c r="E22" i="5"/>
  <c r="D26" i="5"/>
  <c r="E26" i="5"/>
  <c r="E38" i="5"/>
  <c r="E42" i="5"/>
  <c r="D28" i="5"/>
  <c r="E28" i="5"/>
  <c r="T23" i="5"/>
  <c r="AJ23" i="5"/>
  <c r="AN23" i="5"/>
  <c r="Y23" i="5"/>
  <c r="AI23" i="5"/>
  <c r="AK23" i="5"/>
  <c r="E49" i="5"/>
  <c r="E54" i="5"/>
  <c r="S61" i="5"/>
  <c r="S62" i="5"/>
  <c r="AM62" i="5"/>
  <c r="AM61" i="5"/>
  <c r="I61" i="5"/>
  <c r="I35" i="7" s="1"/>
  <c r="I62" i="5"/>
  <c r="AC61" i="5"/>
  <c r="AC62" i="5"/>
  <c r="N62" i="5"/>
  <c r="N61" i="5"/>
  <c r="X61" i="5"/>
  <c r="X62" i="5"/>
  <c r="AH61" i="5"/>
  <c r="AH62" i="5"/>
  <c r="E34" i="5"/>
  <c r="T32" i="5"/>
  <c r="AD32" i="5"/>
  <c r="AJ32" i="5"/>
  <c r="AL32" i="5"/>
  <c r="AN32" i="5"/>
  <c r="D54" i="5"/>
  <c r="AJ13" i="5"/>
  <c r="AJ60" i="5" s="1"/>
  <c r="AK65" i="5" s="1"/>
  <c r="E14" i="5"/>
  <c r="T13" i="5"/>
  <c r="AD13" i="5"/>
  <c r="AL13" i="5"/>
  <c r="AN13" i="5"/>
  <c r="D24" i="5"/>
  <c r="E24" i="5"/>
  <c r="D14" i="5"/>
  <c r="O13" i="5"/>
  <c r="Y13" i="5"/>
  <c r="AI13" i="5"/>
  <c r="AK13" i="5"/>
  <c r="O23" i="5"/>
  <c r="O32" i="5"/>
  <c r="Y32" i="5"/>
  <c r="AI32" i="5"/>
  <c r="AK32" i="5"/>
  <c r="J13" i="5"/>
  <c r="J32" i="5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2" i="7"/>
  <c r="E23" i="7"/>
  <c r="D17" i="8"/>
  <c r="D19" i="8"/>
  <c r="D17" i="7"/>
  <c r="D21" i="8"/>
  <c r="D23" i="8"/>
  <c r="D19" i="7"/>
  <c r="AJ13" i="8"/>
  <c r="AL13" i="8"/>
  <c r="AK13" i="7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2" i="7"/>
  <c r="D20" i="7"/>
  <c r="D53" i="5" l="1"/>
  <c r="E48" i="5"/>
  <c r="D13" i="5"/>
  <c r="AD60" i="5"/>
  <c r="O60" i="5"/>
  <c r="AK60" i="5"/>
  <c r="E53" i="5"/>
  <c r="I36" i="7"/>
  <c r="I36" i="8"/>
  <c r="N35" i="7"/>
  <c r="D23" i="5"/>
  <c r="AN60" i="5"/>
  <c r="S36" i="7"/>
  <c r="S36" i="8"/>
  <c r="N35" i="8"/>
  <c r="Y60" i="5"/>
  <c r="AI60" i="5"/>
  <c r="AH35" i="8"/>
  <c r="AH35" i="7"/>
  <c r="X35" i="8"/>
  <c r="X35" i="7"/>
  <c r="AC35" i="8"/>
  <c r="AC35" i="7"/>
  <c r="AM36" i="8"/>
  <c r="AM36" i="7"/>
  <c r="S35" i="7"/>
  <c r="AH36" i="8"/>
  <c r="AH36" i="7"/>
  <c r="X36" i="8"/>
  <c r="X36" i="7"/>
  <c r="AC36" i="8"/>
  <c r="AC36" i="7"/>
  <c r="AM35" i="8"/>
  <c r="AM35" i="7"/>
  <c r="E13" i="7"/>
  <c r="J60" i="5"/>
  <c r="J31" i="7" s="1"/>
  <c r="E33" i="5"/>
  <c r="E13" i="5"/>
  <c r="S35" i="8"/>
  <c r="N36" i="7"/>
  <c r="D13" i="7"/>
  <c r="I35" i="8"/>
  <c r="T60" i="5"/>
  <c r="T31" i="7" s="1"/>
  <c r="E23" i="5"/>
  <c r="N36" i="8"/>
  <c r="E13" i="8"/>
  <c r="D13" i="8"/>
  <c r="D48" i="5"/>
  <c r="D33" i="5"/>
  <c r="AL60" i="5"/>
  <c r="AK63" i="5" s="1"/>
  <c r="G60" i="5"/>
  <c r="L60" i="5"/>
  <c r="V60" i="5"/>
  <c r="W60" i="5"/>
  <c r="U60" i="5"/>
  <c r="V65" i="5" s="1"/>
  <c r="AG60" i="5"/>
  <c r="M60" i="5"/>
  <c r="K60" i="5"/>
  <c r="L65" i="5" s="1"/>
  <c r="R60" i="5"/>
  <c r="P60" i="5"/>
  <c r="Q65" i="5" s="1"/>
  <c r="AA60" i="5"/>
  <c r="AF60" i="5"/>
  <c r="H60" i="5"/>
  <c r="F60" i="5"/>
  <c r="Q60" i="5"/>
  <c r="AB60" i="5"/>
  <c r="Z60" i="5"/>
  <c r="AA65" i="5" s="1"/>
  <c r="AE60" i="5"/>
  <c r="AF65" i="5" s="1"/>
  <c r="E32" i="5" l="1"/>
  <c r="AD31" i="8"/>
  <c r="AD31" i="7"/>
  <c r="J31" i="8"/>
  <c r="O31" i="8"/>
  <c r="Y31" i="7"/>
  <c r="O31" i="7"/>
  <c r="Y31" i="8"/>
  <c r="AN31" i="7"/>
  <c r="AN31" i="8"/>
  <c r="AI31" i="7"/>
  <c r="AI31" i="8"/>
  <c r="AK64" i="5"/>
  <c r="D32" i="5"/>
  <c r="D60" i="5" s="1"/>
  <c r="T31" i="8"/>
  <c r="E60" i="5"/>
  <c r="G63" i="5"/>
  <c r="G65" i="5"/>
  <c r="Q64" i="5"/>
  <c r="G64" i="5"/>
  <c r="AA64" i="5"/>
  <c r="L64" i="5"/>
  <c r="L63" i="5"/>
  <c r="E31" i="8"/>
  <c r="AF64" i="5"/>
  <c r="V64" i="5"/>
  <c r="V63" i="5"/>
  <c r="Q63" i="5"/>
  <c r="AF63" i="5"/>
  <c r="AA63" i="5"/>
  <c r="AF33" i="7"/>
  <c r="AK31" i="8"/>
  <c r="AK31" i="7"/>
  <c r="AO31" i="7" l="1"/>
  <c r="AK33" i="8"/>
  <c r="E31" i="7"/>
  <c r="AO31" i="8"/>
  <c r="AA31" i="8"/>
  <c r="L33" i="7"/>
  <c r="Q33" i="7"/>
  <c r="AK33" i="7"/>
  <c r="AF33" i="8"/>
  <c r="AA33" i="8"/>
  <c r="G33" i="7"/>
  <c r="G31" i="8"/>
  <c r="V33" i="8"/>
  <c r="AA31" i="7"/>
  <c r="V33" i="7"/>
  <c r="G31" i="7"/>
  <c r="G33" i="8"/>
  <c r="AA33" i="7"/>
  <c r="L33" i="8"/>
  <c r="Q33" i="8"/>
  <c r="L31" i="8"/>
  <c r="L31" i="7"/>
  <c r="AF31" i="8"/>
  <c r="AF31" i="7"/>
  <c r="V31" i="7"/>
  <c r="V31" i="8"/>
  <c r="Q31" i="7"/>
  <c r="Q31" i="8"/>
  <c r="D33" i="7" l="1"/>
  <c r="D33" i="8"/>
  <c r="D31" i="8"/>
  <c r="D31" i="7"/>
  <c r="D34" i="7" s="1"/>
  <c r="D34" i="8" l="1"/>
</calcChain>
</file>

<file path=xl/sharedStrings.xml><?xml version="1.0" encoding="utf-8"?>
<sst xmlns="http://schemas.openxmlformats.org/spreadsheetml/2006/main" count="758" uniqueCount="306">
  <si>
    <t>1.</t>
  </si>
  <si>
    <t>2.</t>
  </si>
  <si>
    <t>3.</t>
  </si>
  <si>
    <t>4.</t>
  </si>
  <si>
    <t>5.</t>
  </si>
  <si>
    <t>6.</t>
  </si>
  <si>
    <t>7.</t>
  </si>
  <si>
    <t>45.</t>
  </si>
  <si>
    <t>v</t>
  </si>
  <si>
    <t>46.</t>
  </si>
  <si>
    <t>47.</t>
  </si>
  <si>
    <t>é</t>
  </si>
  <si>
    <t>48.</t>
  </si>
  <si>
    <t>49.</t>
  </si>
  <si>
    <t>6 hét</t>
  </si>
  <si>
    <t>"</t>
  </si>
  <si>
    <t>50.</t>
  </si>
  <si>
    <t>51.</t>
  </si>
  <si>
    <t>52.</t>
  </si>
  <si>
    <t>8.</t>
  </si>
  <si>
    <t>9.</t>
  </si>
  <si>
    <t>10.</t>
  </si>
  <si>
    <t>11.</t>
  </si>
  <si>
    <t>12.</t>
  </si>
  <si>
    <t>13.</t>
  </si>
  <si>
    <t>14.</t>
  </si>
  <si>
    <t>15.</t>
  </si>
  <si>
    <t>42.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</si>
  <si>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</si>
  <si>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</si>
  <si>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</si>
  <si>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</si>
  <si>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</si>
  <si>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</si>
  <si>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</si>
  <si>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</si>
  <si>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</si>
  <si>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</si>
  <si>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 xml:space="preserve">CAD/CAM I. </t>
  </si>
  <si>
    <t>31.</t>
  </si>
  <si>
    <t xml:space="preserve">CAD/CAM II. </t>
  </si>
  <si>
    <t>32.</t>
  </si>
  <si>
    <t>41.</t>
  </si>
  <si>
    <t>16.</t>
  </si>
  <si>
    <t>18.</t>
  </si>
  <si>
    <t>38.</t>
  </si>
  <si>
    <t>33.</t>
  </si>
  <si>
    <t>34.</t>
  </si>
  <si>
    <t>43.</t>
  </si>
  <si>
    <t>36.</t>
  </si>
  <si>
    <t>35.</t>
  </si>
  <si>
    <t>19.</t>
  </si>
  <si>
    <t>20.</t>
  </si>
  <si>
    <t>29.</t>
  </si>
  <si>
    <t>44.</t>
  </si>
  <si>
    <t>37.</t>
  </si>
  <si>
    <t>40.</t>
  </si>
  <si>
    <t>-</t>
  </si>
  <si>
    <t>Mindösszesen:</t>
  </si>
  <si>
    <t>Dékán</t>
  </si>
  <si>
    <t>53.</t>
  </si>
  <si>
    <t>54.</t>
  </si>
  <si>
    <t>55.</t>
  </si>
  <si>
    <t>56.</t>
  </si>
  <si>
    <t>a</t>
  </si>
  <si>
    <t>e</t>
  </si>
  <si>
    <t>–</t>
  </si>
  <si>
    <t>Óbuda University</t>
  </si>
  <si>
    <t>Sándor Rejtő Faculty of Light Industry and Environmental Engineering</t>
  </si>
  <si>
    <t>Curriculum</t>
  </si>
  <si>
    <t>full time</t>
  </si>
  <si>
    <t>BSc</t>
  </si>
  <si>
    <t>Semester, weekly hours (Wh)*, requirements (req)**, credits (Cr)</t>
  </si>
  <si>
    <t>*   lecture (lec), group seminar (gs), lab</t>
  </si>
  <si>
    <t>** v – examination, é – practice mark,  s – course examination, e - acceptance</t>
  </si>
  <si>
    <t>Code</t>
  </si>
  <si>
    <t>Subject</t>
  </si>
  <si>
    <t>Wh</t>
  </si>
  <si>
    <t>Cr</t>
  </si>
  <si>
    <t>semester</t>
  </si>
  <si>
    <t>Prerequisite</t>
  </si>
  <si>
    <t>Course coordinator</t>
  </si>
  <si>
    <t>lec</t>
  </si>
  <si>
    <t>gs</t>
  </si>
  <si>
    <t>lab</t>
  </si>
  <si>
    <t>reg</t>
  </si>
  <si>
    <t>Natural science basics                        (35-50 kr.)                                     Total:</t>
  </si>
  <si>
    <t>Mathematics I.</t>
  </si>
  <si>
    <t>Mathematics II.</t>
  </si>
  <si>
    <t>Chemistry</t>
  </si>
  <si>
    <t>Physics I.</t>
  </si>
  <si>
    <t>Physics II.</t>
  </si>
  <si>
    <t>Electrotechnics</t>
  </si>
  <si>
    <t>Discriptive geometry</t>
  </si>
  <si>
    <t>Economy and humanities basics           (14-30 kr.)                                  Total:</t>
  </si>
  <si>
    <t>Macroeconomics</t>
  </si>
  <si>
    <t>Microeconomics</t>
  </si>
  <si>
    <t>Basics of Management</t>
  </si>
  <si>
    <t>Consumer protection</t>
  </si>
  <si>
    <t xml:space="preserve">Engineering legal basics </t>
  </si>
  <si>
    <t>Art studies</t>
  </si>
  <si>
    <t>Professional subjects                            (70-105 kr.)                                 Total:</t>
  </si>
  <si>
    <t>Technical design skills             50-65 kr</t>
  </si>
  <si>
    <t>Structures of materials I.</t>
  </si>
  <si>
    <t>Structures of materials II.</t>
  </si>
  <si>
    <t>Informatics II.</t>
  </si>
  <si>
    <t>Colour theory and colorimetry I.</t>
  </si>
  <si>
    <t>Methodology of product design</t>
  </si>
  <si>
    <t>Integrated product design I.</t>
  </si>
  <si>
    <t xml:space="preserve">Ergonomics </t>
  </si>
  <si>
    <t>Marketing and trade</t>
  </si>
  <si>
    <t>Form design I.</t>
  </si>
  <si>
    <t>Form design II.</t>
  </si>
  <si>
    <t>Freehand drawing I.</t>
  </si>
  <si>
    <t>Freehand drawing II.</t>
  </si>
  <si>
    <t>Visual communication</t>
  </si>
  <si>
    <t>Modelling</t>
  </si>
  <si>
    <t>Subjects of Specialization        25-45kr</t>
  </si>
  <si>
    <t>Optional subjects **                                                                  Total:</t>
  </si>
  <si>
    <t>Optional subjects I.</t>
  </si>
  <si>
    <t>Optional subjects II.</t>
  </si>
  <si>
    <t>Optional subjects III.</t>
  </si>
  <si>
    <t>Optional subjects IV.</t>
  </si>
  <si>
    <t>Optional subjects V.</t>
  </si>
  <si>
    <t>Basic + specialization</t>
  </si>
  <si>
    <t>Total weekly hours:</t>
  </si>
  <si>
    <t>Total practical hours</t>
  </si>
  <si>
    <t>Rate of practical hours (%)</t>
  </si>
  <si>
    <t>Examination (v)</t>
  </si>
  <si>
    <t>Practice mark (é)</t>
  </si>
  <si>
    <t>Criteria requirement</t>
  </si>
  <si>
    <t>Physical education I.</t>
  </si>
  <si>
    <t>Physical education II.</t>
  </si>
  <si>
    <t>Criteria subjects I.</t>
  </si>
  <si>
    <t>Criteria subjects II.</t>
  </si>
  <si>
    <t>Internship</t>
  </si>
  <si>
    <t>Technology of specialization I.</t>
  </si>
  <si>
    <t>Technology of specialization II.</t>
  </si>
  <si>
    <t>Technology of specialization III.</t>
  </si>
  <si>
    <t>Design visualization</t>
  </si>
  <si>
    <t>Projectwork</t>
  </si>
  <si>
    <t>Integrated product design II. (packaging)</t>
  </si>
  <si>
    <t>Integrated product design III. (packaging)</t>
  </si>
  <si>
    <t>Packaging design I.</t>
  </si>
  <si>
    <t>Packaging design II.</t>
  </si>
  <si>
    <t>Packaging and paper technology I.</t>
  </si>
  <si>
    <t>Packaging and paper technology II.</t>
  </si>
  <si>
    <t>Packaging and paper technology III.</t>
  </si>
  <si>
    <t>Material knowledge of paper  packaging</t>
  </si>
  <si>
    <t>ECO Frendly Packaging Materials</t>
  </si>
  <si>
    <t>Packaging design</t>
  </si>
  <si>
    <t>Management and ergonomic knowledge      (10-20 kr)</t>
  </si>
  <si>
    <t>Design skills              (15-25 kr)</t>
  </si>
  <si>
    <t xml:space="preserve"> Total lecture</t>
  </si>
  <si>
    <t xml:space="preserve">1.  Methodology of product design, Design,  Ergonomics </t>
  </si>
  <si>
    <t>2. Professional technology and design skills</t>
  </si>
  <si>
    <t>Subject of the final exam:</t>
  </si>
  <si>
    <t>RKXMR1ABNE</t>
  </si>
  <si>
    <t xml:space="preserve">Industrial Design Engineering </t>
  </si>
  <si>
    <t>Dr. habil Koltai László</t>
  </si>
  <si>
    <t>Technical mechanics</t>
  </si>
  <si>
    <t>Enterprise Economics (blended)</t>
  </si>
  <si>
    <t>Design (online)</t>
  </si>
  <si>
    <t>Machines of industrial technologies I.   (blended)</t>
  </si>
  <si>
    <t>Machines of industrial technologies II.  (blended)</t>
  </si>
  <si>
    <t>Informatics I.    (blended)</t>
  </si>
  <si>
    <t>Environmental protection   (blended)</t>
  </si>
  <si>
    <t>39.</t>
  </si>
  <si>
    <t>Projectmanagement (blended)</t>
  </si>
  <si>
    <t>Integrated product design II. (interior and fashion)</t>
  </si>
  <si>
    <t>Integrated product design III. (interior and fashion)</t>
  </si>
  <si>
    <t>Interior and fashion design I.</t>
  </si>
  <si>
    <t>Interior and fashion design II.</t>
  </si>
  <si>
    <t>ai</t>
  </si>
  <si>
    <t>6 week</t>
  </si>
  <si>
    <t>Product design specialization (Interior-textile, fashion-accessories)</t>
  </si>
  <si>
    <t>Knowledge of textiles and construction</t>
  </si>
  <si>
    <t>Patronage lesson</t>
  </si>
  <si>
    <t>Valid on september 2019.</t>
  </si>
  <si>
    <t>Thesis</t>
  </si>
  <si>
    <t>RTEDE1EBNE</t>
  </si>
  <si>
    <t>RTXIT1EBNE</t>
  </si>
  <si>
    <t>RTXCC1EBNE</t>
  </si>
  <si>
    <t>RTECC1EBNE</t>
  </si>
  <si>
    <t>RTXTM2EBNE</t>
  </si>
  <si>
    <t>RTXTT1EBNE</t>
  </si>
  <si>
    <t>RTXSK2EBNE</t>
  </si>
  <si>
    <t>RTXMK2EBNE</t>
  </si>
  <si>
    <t>RTXVK1EBNE</t>
  </si>
  <si>
    <t>RTETT1EBNE</t>
  </si>
  <si>
    <t>RTXEO1EBNE</t>
  </si>
  <si>
    <t>RTXAK1EBNE</t>
  </si>
  <si>
    <t>RTXTC2EBNE</t>
  </si>
  <si>
    <t>RTWIT2PBNE</t>
  </si>
  <si>
    <t>RMWCT1EBNE</t>
  </si>
  <si>
    <t>RMWCT2EBNE</t>
  </si>
  <si>
    <t>RMWPT1EBNE</t>
  </si>
  <si>
    <t>RMWPT2EBNE</t>
  </si>
  <si>
    <t>RMWPT3EBNE</t>
  </si>
  <si>
    <t>RMWPA1EBNE</t>
  </si>
  <si>
    <t>RMWKC1EBNE</t>
  </si>
  <si>
    <t>RTPPM1PBNE</t>
  </si>
  <si>
    <t>RTXFO2BBNE</t>
  </si>
  <si>
    <t>RTXFV1BBNE</t>
  </si>
  <si>
    <t>RTXMJ1BBNE</t>
  </si>
  <si>
    <t>RTXMT1BBNE</t>
  </si>
  <si>
    <t>RTXSZ1BBNE</t>
  </si>
  <si>
    <t>RTXER1BBNE</t>
  </si>
  <si>
    <t>RTXFO1BBNE</t>
  </si>
  <si>
    <t>RTXSR1BBNE</t>
  </si>
  <si>
    <t>RTXSR2BBNE</t>
  </si>
  <si>
    <t>RTXMO1BBNE</t>
  </si>
  <si>
    <t>RTWST1IBNE</t>
  </si>
  <si>
    <t>RTWST2IBNE</t>
  </si>
  <si>
    <t>RTWST3IBNE</t>
  </si>
  <si>
    <t>RTWMT1IBNE</t>
  </si>
  <si>
    <t>RTPPM1IBNE</t>
  </si>
  <si>
    <t>RTDSDIEBNE</t>
  </si>
  <si>
    <t>NMXAN1EBNE</t>
  </si>
  <si>
    <t>RKXMA2EBNE</t>
  </si>
  <si>
    <t xml:space="preserve">Environmental Studies        </t>
  </si>
  <si>
    <t>RKXKT1ABNE</t>
  </si>
  <si>
    <t>RKXFI1ABNE</t>
  </si>
  <si>
    <t>RKXFI2ABNE</t>
  </si>
  <si>
    <t>RKXME1EBNE</t>
  </si>
  <si>
    <t>RKXEL1EBNE</t>
  </si>
  <si>
    <t>GSEVG2QBNE</t>
  </si>
  <si>
    <t>RMEPR1KBNE</t>
  </si>
  <si>
    <t>Technical drawing and documentation</t>
  </si>
  <si>
    <t>RKXMR1EBNE</t>
  </si>
  <si>
    <t>Machine elements</t>
  </si>
  <si>
    <t>RKEGS1ABNE</t>
  </si>
  <si>
    <t>RMEIN1ABNE</t>
  </si>
  <si>
    <t xml:space="preserve">Informatics I.   </t>
  </si>
  <si>
    <t>RMXIE2KBNE</t>
  </si>
  <si>
    <t>Integrated management systems</t>
  </si>
  <si>
    <t>RMWIM1EBNE</t>
  </si>
  <si>
    <t>RMXCA1BBNE</t>
  </si>
  <si>
    <t>RTXAG1BBNE</t>
  </si>
  <si>
    <t>RMXAT1BBNE</t>
  </si>
  <si>
    <t>RMXAT2BBNE</t>
  </si>
  <si>
    <t>Decision number: RKK-KT-LXX/69/2019</t>
  </si>
  <si>
    <t>Decision number:RKK-KT-LXX/69/2019</t>
  </si>
  <si>
    <t>Course coordinator: Dr. Hottó Éva</t>
  </si>
  <si>
    <t>Course coordinator: Dr. habil Koltai László</t>
  </si>
  <si>
    <t>GGXKG1QBNE</t>
  </si>
  <si>
    <t>GGXKG2QBNE</t>
  </si>
  <si>
    <t>RMKMD1ABNE</t>
  </si>
  <si>
    <t>Multimedia&amp;digital imaging technologies</t>
  </si>
  <si>
    <t>RMKMC1ABNE</t>
  </si>
  <si>
    <t>Theory&amp;measurement of color</t>
  </si>
  <si>
    <t>RTKSTABVNE</t>
  </si>
  <si>
    <t>Computer Aided Product Design</t>
  </si>
  <si>
    <t>RKKKR1ABNE</t>
  </si>
  <si>
    <t>Chromatography</t>
  </si>
  <si>
    <t>RKKPN1ABNE</t>
  </si>
  <si>
    <t>Protection of Environmental Elements/Noise &amp; Vibration Protection</t>
  </si>
  <si>
    <t>RKKKK1ABNE</t>
  </si>
  <si>
    <t>Environmental Colloids</t>
  </si>
  <si>
    <t>RMXCA2KBNE vagy RMXKE2KBNE</t>
  </si>
  <si>
    <t>RKKRE1ABNE</t>
  </si>
  <si>
    <t>Renewable Energy</t>
  </si>
  <si>
    <t>RMKDT1ABNE</t>
  </si>
  <si>
    <t>Digital Printing Technologies</t>
  </si>
  <si>
    <t>RTKRKARVNE</t>
  </si>
  <si>
    <t>Product Construction and Design in the Clothing Industry</t>
  </si>
  <si>
    <t>RMKLGA1BNE</t>
  </si>
  <si>
    <t>Lean and Green Printing (online)</t>
  </si>
  <si>
    <t>RMKDSA1BNE</t>
  </si>
  <si>
    <t>Decision Supporting Systems</t>
  </si>
  <si>
    <t>RMKFCA1BNE</t>
  </si>
  <si>
    <t>Cellulose and Pulp Fiber Chemistry</t>
  </si>
  <si>
    <t>RKKPW1ABNE</t>
  </si>
  <si>
    <t>Protection of Environmental Elements/Water Quality Protection</t>
  </si>
  <si>
    <t>RTKCT1ABNE</t>
  </si>
  <si>
    <t>Creative Thinking</t>
  </si>
  <si>
    <t>RKKMB1ABNE</t>
  </si>
  <si>
    <t>Microbiology</t>
  </si>
  <si>
    <t>RMKOA1ABNE</t>
  </si>
  <si>
    <t>Polimer Chemistry</t>
  </si>
  <si>
    <t>RMKFN1ABNE</t>
  </si>
  <si>
    <t xml:space="preserve">Flexographic Printing Technology </t>
  </si>
  <si>
    <t>RMKCA1ABNE</t>
  </si>
  <si>
    <t>CAD – 3D modeling with Solid Edge ST5</t>
  </si>
  <si>
    <t>RMKCV1ABNE</t>
  </si>
  <si>
    <t>Chemical Aspects of Paper Converting</t>
  </si>
  <si>
    <t>RKKMI1ABNE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</si>
  <si>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</si>
  <si>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</si>
  <si>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</si>
  <si>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</si>
  <si>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</si>
  <si>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</si>
  <si>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</si>
  <si>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BSc (E)  Curriculum</t>
  </si>
  <si>
    <t>Optional subjects</t>
  </si>
  <si>
    <t>Subjects</t>
  </si>
  <si>
    <t>credit</t>
  </si>
  <si>
    <t>wh</t>
  </si>
  <si>
    <t>cr</t>
  </si>
  <si>
    <t>Semester</t>
  </si>
  <si>
    <t xml:space="preserve">01.09. 2019. </t>
  </si>
  <si>
    <t>GVXME1EBNE</t>
  </si>
  <si>
    <t>RKKCC1ABNE</t>
  </si>
  <si>
    <t>Climate Changes and Environmental Health</t>
  </si>
  <si>
    <t>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</si>
</sst>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.5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Arial"/>
      <family val="2"/>
      <charset val="238"/>
    </font>
    <font>
      <b/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color theme="1"/>
      <name val="Arial CE"/>
      <charset val="238"/>
    </font>
    <font>
      <sz val="11"/>
      <color theme="1"/>
      <name val="Arial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60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5" fillId="0" borderId="24" xfId="0" applyNumberFormat="1" applyFont="1" applyFill="1" applyBorder="1" applyAlignment="1" applyProtection="1">
      <alignment vertical="center"/>
    </xf>
    <xf numFmtId="1" fontId="25" fillId="0" borderId="24" xfId="0" applyNumberFormat="1" applyFont="1" applyFill="1" applyBorder="1" applyAlignment="1" applyProtection="1">
      <alignment horizontal="center" vertical="center"/>
    </xf>
    <xf numFmtId="1" fontId="26" fillId="0" borderId="2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1" fontId="24" fillId="0" borderId="19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0" fontId="0" fillId="0" borderId="0" xfId="0" applyFont="1" applyProtection="1"/>
    <xf numFmtId="0" fontId="11" fillId="0" borderId="29" xfId="0" applyFont="1" applyBorder="1" applyAlignment="1" applyProtection="1">
      <alignment horizontal="center" vertical="center"/>
    </xf>
    <xf numFmtId="49" fontId="12" fillId="0" borderId="29" xfId="0" applyNumberFormat="1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/>
    </xf>
    <xf numFmtId="0" fontId="0" fillId="0" borderId="29" xfId="0" applyBorder="1" applyProtection="1"/>
    <xf numFmtId="0" fontId="0" fillId="0" borderId="29" xfId="0" applyBorder="1" applyProtection="1">
      <protection locked="0"/>
    </xf>
    <xf numFmtId="49" fontId="16" fillId="0" borderId="29" xfId="0" applyNumberFormat="1" applyFont="1" applyBorder="1" applyAlignment="1">
      <alignment horizontal="left" vertical="center"/>
    </xf>
    <xf numFmtId="0" fontId="1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left" vertical="center"/>
    </xf>
    <xf numFmtId="0" fontId="12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" fontId="10" fillId="2" borderId="27" xfId="0" applyNumberFormat="1" applyFont="1" applyFill="1" applyBorder="1" applyAlignment="1" applyProtection="1">
      <alignment horizontal="center" vertical="center"/>
    </xf>
    <xf numFmtId="1" fontId="13" fillId="2" borderId="28" xfId="0" applyNumberFormat="1" applyFont="1" applyFill="1" applyBorder="1" applyAlignment="1" applyProtection="1">
      <alignment horizontal="center" vertical="center"/>
    </xf>
    <xf numFmtId="1" fontId="10" fillId="2" borderId="34" xfId="0" applyNumberFormat="1" applyFont="1" applyFill="1" applyBorder="1" applyAlignment="1" applyProtection="1">
      <alignment horizontal="center" vertical="center"/>
    </xf>
    <xf numFmtId="1" fontId="25" fillId="4" borderId="24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49" fontId="16" fillId="0" borderId="31" xfId="0" applyNumberFormat="1" applyFont="1" applyBorder="1" applyAlignment="1">
      <alignment horizontal="left" vertical="center"/>
    </xf>
    <xf numFmtId="0" fontId="16" fillId="0" borderId="31" xfId="0" applyFont="1" applyBorder="1" applyAlignment="1">
      <alignment vertical="center" wrapText="1"/>
    </xf>
    <xf numFmtId="0" fontId="30" fillId="0" borderId="0" xfId="0" applyFont="1" applyFill="1" applyAlignment="1"/>
    <xf numFmtId="0" fontId="22" fillId="0" borderId="0" xfId="0" applyFont="1" applyFill="1" applyAlignment="1"/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/>
    <xf numFmtId="0" fontId="0" fillId="0" borderId="0" xfId="0" applyFill="1" applyAlignment="1"/>
    <xf numFmtId="0" fontId="35" fillId="0" borderId="0" xfId="0" applyFont="1" applyFill="1" applyAlignment="1">
      <alignment horizontal="center"/>
    </xf>
    <xf numFmtId="0" fontId="11" fillId="0" borderId="0" xfId="0" applyFont="1" applyFill="1" applyAlignment="1"/>
    <xf numFmtId="0" fontId="36" fillId="0" borderId="0" xfId="0" applyFont="1" applyFill="1" applyAlignment="1"/>
    <xf numFmtId="0" fontId="10" fillId="0" borderId="0" xfId="0" applyFont="1" applyFill="1" applyAlignment="1"/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vertical="center"/>
    </xf>
    <xf numFmtId="1" fontId="36" fillId="0" borderId="0" xfId="0" applyNumberFormat="1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1" fontId="25" fillId="0" borderId="37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Protection="1"/>
    <xf numFmtId="0" fontId="10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8" fillId="0" borderId="40" xfId="0" applyFont="1" applyFill="1" applyBorder="1" applyAlignment="1" applyProtection="1">
      <alignment vertical="center"/>
      <protection locked="0"/>
    </xf>
    <xf numFmtId="1" fontId="8" fillId="0" borderId="4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  <protection locked="0"/>
    </xf>
    <xf numFmtId="1" fontId="8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1" fontId="10" fillId="0" borderId="19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1" fontId="1" fillId="0" borderId="19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vertical="center"/>
    </xf>
    <xf numFmtId="0" fontId="4" fillId="0" borderId="19" xfId="0" applyFont="1" applyFill="1" applyBorder="1" applyAlignment="1" applyProtection="1">
      <alignment vertical="center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Protection="1"/>
    <xf numFmtId="0" fontId="17" fillId="0" borderId="18" xfId="0" applyFont="1" applyFill="1" applyBorder="1" applyProtection="1"/>
    <xf numFmtId="49" fontId="1" fillId="0" borderId="43" xfId="0" applyNumberFormat="1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left" vertical="center"/>
    </xf>
    <xf numFmtId="0" fontId="10" fillId="4" borderId="38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vertical="center"/>
    </xf>
    <xf numFmtId="1" fontId="8" fillId="4" borderId="24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</xf>
    <xf numFmtId="0" fontId="4" fillId="0" borderId="43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/>
    </xf>
    <xf numFmtId="1" fontId="13" fillId="2" borderId="46" xfId="0" applyNumberFormat="1" applyFont="1" applyFill="1" applyBorder="1" applyAlignment="1" applyProtection="1">
      <alignment horizontal="center" vertical="center"/>
    </xf>
    <xf numFmtId="1" fontId="8" fillId="4" borderId="47" xfId="0" applyNumberFormat="1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1" fontId="7" fillId="0" borderId="49" xfId="0" applyNumberFormat="1" applyFont="1" applyFill="1" applyBorder="1" applyAlignment="1" applyProtection="1">
      <alignment horizontal="center" vertical="center"/>
    </xf>
    <xf numFmtId="1" fontId="8" fillId="0" borderId="50" xfId="0" applyNumberFormat="1" applyFont="1" applyFill="1" applyBorder="1" applyAlignment="1" applyProtection="1">
      <alignment horizontal="center" vertical="center"/>
    </xf>
    <xf numFmtId="1" fontId="8" fillId="4" borderId="38" xfId="0" applyNumberFormat="1" applyFont="1" applyFill="1" applyBorder="1" applyAlignment="1" applyProtection="1">
      <alignment horizontal="center" vertical="center"/>
    </xf>
    <xf numFmtId="1" fontId="7" fillId="4" borderId="39" xfId="0" applyNumberFormat="1" applyFont="1" applyFill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/>
    </xf>
    <xf numFmtId="1" fontId="8" fillId="0" borderId="42" xfId="0" applyNumberFormat="1" applyFont="1" applyFill="1" applyBorder="1" applyAlignment="1" applyProtection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/>
    </xf>
    <xf numFmtId="1" fontId="7" fillId="0" borderId="41" xfId="0" applyNumberFormat="1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17" fillId="0" borderId="48" xfId="0" applyFont="1" applyFill="1" applyBorder="1" applyProtection="1"/>
    <xf numFmtId="0" fontId="6" fillId="0" borderId="54" xfId="0" applyFont="1" applyFill="1" applyBorder="1" applyAlignment="1" applyProtection="1">
      <alignment horizontal="center" vertical="center"/>
    </xf>
    <xf numFmtId="1" fontId="10" fillId="0" borderId="50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" fontId="10" fillId="0" borderId="17" xfId="0" applyNumberFormat="1" applyFont="1" applyFill="1" applyBorder="1" applyAlignment="1" applyProtection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0" fontId="17" fillId="0" borderId="17" xfId="0" applyFont="1" applyFill="1" applyBorder="1" applyProtection="1"/>
    <xf numFmtId="0" fontId="4" fillId="0" borderId="42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1" fontId="13" fillId="0" borderId="48" xfId="0" applyNumberFormat="1" applyFont="1" applyFill="1" applyBorder="1" applyAlignment="1" applyProtection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  <protection locked="0"/>
    </xf>
    <xf numFmtId="0" fontId="4" fillId="0" borderId="50" xfId="0" applyFont="1" applyFill="1" applyBorder="1" applyAlignment="1" applyProtection="1">
      <alignment vertical="center"/>
      <protection locked="0"/>
    </xf>
    <xf numFmtId="0" fontId="4" fillId="0" borderId="50" xfId="0" applyFont="1" applyFill="1" applyBorder="1" applyAlignment="1" applyProtection="1">
      <alignment horizontal="center" vertical="center"/>
    </xf>
    <xf numFmtId="0" fontId="17" fillId="0" borderId="50" xfId="0" applyFont="1" applyFill="1" applyBorder="1" applyProtection="1"/>
    <xf numFmtId="0" fontId="8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  <protection locked="0"/>
    </xf>
    <xf numFmtId="0" fontId="15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" fontId="1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horizontal="center" vertical="center"/>
    </xf>
    <xf numFmtId="0" fontId="9" fillId="0" borderId="17" xfId="0" applyFont="1" applyBorder="1" applyAlignment="1">
      <alignment vertical="center"/>
    </xf>
    <xf numFmtId="0" fontId="8" fillId="0" borderId="48" xfId="0" applyFont="1" applyFill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38" fillId="0" borderId="19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9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right" vertical="center"/>
      <protection locked="0"/>
    </xf>
    <xf numFmtId="0" fontId="14" fillId="4" borderId="5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0" fontId="8" fillId="0" borderId="59" xfId="0" applyFont="1" applyFill="1" applyBorder="1" applyAlignment="1" applyProtection="1">
      <alignment vertical="center"/>
      <protection locked="0"/>
    </xf>
    <xf numFmtId="1" fontId="8" fillId="0" borderId="59" xfId="0" applyNumberFormat="1" applyFont="1" applyFill="1" applyBorder="1" applyAlignment="1" applyProtection="1">
      <alignment horizontal="center" vertical="center"/>
    </xf>
    <xf numFmtId="1" fontId="8" fillId="0" borderId="60" xfId="0" applyNumberFormat="1" applyFont="1" applyFill="1" applyBorder="1" applyAlignment="1" applyProtection="1">
      <alignment horizontal="center" vertical="center"/>
    </xf>
    <xf numFmtId="1" fontId="8" fillId="0" borderId="52" xfId="0" applyNumberFormat="1" applyFont="1" applyFill="1" applyBorder="1" applyAlignment="1" applyProtection="1">
      <alignment horizontal="center" vertical="center"/>
    </xf>
    <xf numFmtId="1" fontId="7" fillId="0" borderId="61" xfId="0" applyNumberFormat="1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center" vertical="center"/>
    </xf>
    <xf numFmtId="1" fontId="8" fillId="0" borderId="63" xfId="0" applyNumberFormat="1" applyFont="1" applyFill="1" applyBorder="1" applyAlignment="1" applyProtection="1">
      <alignment horizontal="center" vertical="center"/>
    </xf>
    <xf numFmtId="1" fontId="8" fillId="0" borderId="62" xfId="0" applyNumberFormat="1" applyFont="1" applyFill="1" applyBorder="1" applyAlignment="1" applyProtection="1">
      <alignment horizontal="center" vertical="center"/>
    </xf>
    <xf numFmtId="1" fontId="7" fillId="0" borderId="65" xfId="0" applyNumberFormat="1" applyFont="1" applyFill="1" applyBorder="1" applyAlignment="1" applyProtection="1">
      <alignment horizontal="center" vertical="center"/>
    </xf>
    <xf numFmtId="1" fontId="10" fillId="2" borderId="46" xfId="0" applyNumberFormat="1" applyFont="1" applyFill="1" applyBorder="1" applyAlignment="1" applyProtection="1">
      <alignment horizontal="center" vertical="center"/>
    </xf>
    <xf numFmtId="1" fontId="10" fillId="2" borderId="28" xfId="0" applyNumberFormat="1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vertical="center"/>
    </xf>
    <xf numFmtId="1" fontId="7" fillId="0" borderId="64" xfId="0" applyNumberFormat="1" applyFont="1" applyFill="1" applyBorder="1" applyAlignment="1" applyProtection="1">
      <alignment horizontal="center" vertical="center"/>
    </xf>
    <xf numFmtId="49" fontId="10" fillId="2" borderId="27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right" vertical="center"/>
    </xf>
    <xf numFmtId="1" fontId="10" fillId="3" borderId="34" xfId="0" applyNumberFormat="1" applyFont="1" applyFill="1" applyBorder="1" applyAlignment="1" applyProtection="1">
      <alignment horizontal="center" vertical="center"/>
    </xf>
    <xf numFmtId="1" fontId="10" fillId="3" borderId="46" xfId="0" applyNumberFormat="1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1" fontId="7" fillId="0" borderId="60" xfId="0" applyNumberFormat="1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vertical="center"/>
      <protection locked="0"/>
    </xf>
    <xf numFmtId="1" fontId="13" fillId="3" borderId="34" xfId="0" applyNumberFormat="1" applyFont="1" applyFill="1" applyBorder="1" applyAlignment="1" applyProtection="1">
      <alignment horizontal="center" vertical="center"/>
    </xf>
    <xf numFmtId="1" fontId="13" fillId="3" borderId="4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vertical="center"/>
      <protection locked="0"/>
    </xf>
    <xf numFmtId="1" fontId="8" fillId="0" borderId="65" xfId="0" applyNumberFormat="1" applyFont="1" applyFill="1" applyBorder="1" applyAlignment="1" applyProtection="1">
      <alignment horizontal="center" vertical="center"/>
    </xf>
    <xf numFmtId="1" fontId="8" fillId="0" borderId="67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1" fontId="1" fillId="2" borderId="34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1" fontId="1" fillId="2" borderId="68" xfId="0" applyNumberFormat="1" applyFont="1" applyFill="1" applyBorder="1" applyAlignment="1" applyProtection="1">
      <alignment horizontal="center" vertical="center"/>
    </xf>
    <xf numFmtId="1" fontId="3" fillId="2" borderId="46" xfId="0" applyNumberFormat="1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49" fontId="5" fillId="0" borderId="59" xfId="0" applyNumberFormat="1" applyFont="1" applyFill="1" applyBorder="1" applyAlignment="1" applyProtection="1">
      <alignment horizontal="left" vertical="center"/>
    </xf>
    <xf numFmtId="0" fontId="4" fillId="0" borderId="60" xfId="0" applyFont="1" applyFill="1" applyBorder="1" applyAlignment="1" applyProtection="1">
      <alignment vertical="center" wrapTex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1" fontId="8" fillId="0" borderId="69" xfId="0" applyNumberFormat="1" applyFont="1" applyFill="1" applyBorder="1" applyAlignment="1" applyProtection="1">
      <alignment horizontal="center" vertical="center"/>
    </xf>
    <xf numFmtId="49" fontId="5" fillId="0" borderId="63" xfId="0" applyNumberFormat="1" applyFont="1" applyFill="1" applyBorder="1" applyAlignment="1" applyProtection="1">
      <alignment horizontal="left" vertical="center"/>
    </xf>
    <xf numFmtId="0" fontId="15" fillId="0" borderId="64" xfId="0" applyFont="1" applyFill="1" applyBorder="1" applyAlignment="1" applyProtection="1">
      <alignment vertical="center" wrapText="1"/>
      <protection locked="0"/>
    </xf>
    <xf numFmtId="1" fontId="10" fillId="0" borderId="62" xfId="0" applyNumberFormat="1" applyFont="1" applyFill="1" applyBorder="1" applyAlignment="1" applyProtection="1">
      <alignment horizontal="center" vertical="center"/>
    </xf>
    <xf numFmtId="1" fontId="10" fillId="0" borderId="63" xfId="0" applyNumberFormat="1" applyFont="1" applyFill="1" applyBorder="1" applyAlignment="1" applyProtection="1">
      <alignment horizontal="center" vertical="center"/>
    </xf>
    <xf numFmtId="1" fontId="13" fillId="0" borderId="65" xfId="0" applyNumberFormat="1" applyFont="1" applyFill="1" applyBorder="1" applyAlignment="1" applyProtection="1">
      <alignment horizontal="center" vertical="center"/>
    </xf>
    <xf numFmtId="1" fontId="10" fillId="0" borderId="67" xfId="0" applyNumberFormat="1" applyFont="1" applyFill="1" applyBorder="1" applyAlignment="1" applyProtection="1">
      <alignment horizontal="center" vertical="center"/>
    </xf>
    <xf numFmtId="1" fontId="13" fillId="0" borderId="64" xfId="0" applyNumberFormat="1" applyFont="1" applyFill="1" applyBorder="1" applyAlignment="1" applyProtection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vertical="center" wrapText="1"/>
      <protection locked="0"/>
    </xf>
    <xf numFmtId="1" fontId="10" fillId="0" borderId="52" xfId="0" applyNumberFormat="1" applyFont="1" applyFill="1" applyBorder="1" applyAlignment="1" applyProtection="1">
      <alignment horizontal="center" vertical="center"/>
    </xf>
    <xf numFmtId="1" fontId="10" fillId="0" borderId="59" xfId="0" applyNumberFormat="1" applyFont="1" applyFill="1" applyBorder="1" applyAlignment="1" applyProtection="1">
      <alignment horizontal="center" vertical="center"/>
    </xf>
    <xf numFmtId="1" fontId="13" fillId="0" borderId="61" xfId="0" applyNumberFormat="1" applyFont="1" applyFill="1" applyBorder="1" applyAlignment="1" applyProtection="1">
      <alignment horizontal="center" vertical="center"/>
    </xf>
    <xf numFmtId="1" fontId="10" fillId="0" borderId="69" xfId="0" applyNumberFormat="1" applyFont="1" applyFill="1" applyBorder="1" applyAlignment="1" applyProtection="1">
      <alignment horizontal="center" vertical="center"/>
    </xf>
    <xf numFmtId="1" fontId="13" fillId="0" borderId="60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 applyProtection="1">
      <alignment horizontal="left" vertical="center"/>
    </xf>
    <xf numFmtId="0" fontId="1" fillId="0" borderId="64" xfId="0" applyFont="1" applyFill="1" applyBorder="1" applyAlignment="1" applyProtection="1">
      <alignment vertical="center" wrapText="1"/>
    </xf>
    <xf numFmtId="1" fontId="1" fillId="0" borderId="62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1" fontId="1" fillId="0" borderId="62" xfId="0" applyNumberFormat="1" applyFont="1" applyFill="1" applyBorder="1" applyAlignment="1">
      <alignment horizontal="center" vertical="center"/>
    </xf>
    <xf numFmtId="1" fontId="1" fillId="0" borderId="63" xfId="0" applyNumberFormat="1" applyFont="1" applyBorder="1" applyAlignment="1">
      <alignment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" fillId="0" borderId="63" xfId="0" applyNumberFormat="1" applyFont="1" applyFill="1" applyBorder="1" applyAlignment="1">
      <alignment vertical="center"/>
    </xf>
    <xf numFmtId="1" fontId="3" fillId="0" borderId="65" xfId="0" applyNumberFormat="1" applyFont="1" applyFill="1" applyBorder="1" applyAlignment="1">
      <alignment horizontal="center" vertical="center"/>
    </xf>
    <xf numFmtId="1" fontId="1" fillId="0" borderId="67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right" vertical="center" wrapText="1"/>
    </xf>
    <xf numFmtId="1" fontId="10" fillId="2" borderId="27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/>
    </xf>
    <xf numFmtId="1" fontId="10" fillId="2" borderId="34" xfId="0" applyNumberFormat="1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1" fontId="13" fillId="2" borderId="46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0" fontId="1" fillId="4" borderId="52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vertical="center" wrapText="1"/>
      <protection locked="0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61" xfId="0" applyFont="1" applyFill="1" applyBorder="1" applyAlignment="1" applyProtection="1">
      <alignment horizontal="center" vertical="center"/>
    </xf>
    <xf numFmtId="1" fontId="8" fillId="4" borderId="52" xfId="0" applyNumberFormat="1" applyFont="1" applyFill="1" applyBorder="1" applyAlignment="1" applyProtection="1">
      <alignment horizontal="center" vertical="center"/>
    </xf>
    <xf numFmtId="1" fontId="8" fillId="4" borderId="59" xfId="0" applyNumberFormat="1" applyFont="1" applyFill="1" applyBorder="1" applyAlignment="1" applyProtection="1">
      <alignment horizontal="center" vertical="center"/>
    </xf>
    <xf numFmtId="1" fontId="7" fillId="4" borderId="61" xfId="0" applyNumberFormat="1" applyFont="1" applyFill="1" applyBorder="1" applyAlignment="1" applyProtection="1">
      <alignment horizontal="center" vertical="center"/>
    </xf>
    <xf numFmtId="1" fontId="8" fillId="4" borderId="69" xfId="0" applyNumberFormat="1" applyFont="1" applyFill="1" applyBorder="1" applyAlignment="1" applyProtection="1">
      <alignment horizontal="center" vertical="center"/>
    </xf>
    <xf numFmtId="1" fontId="7" fillId="4" borderId="60" xfId="0" applyNumberFormat="1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4" fillId="0" borderId="64" xfId="0" applyFont="1" applyFill="1" applyBorder="1" applyAlignment="1" applyProtection="1">
      <alignment vertical="center" wrapText="1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 applyProtection="1">
      <alignment horizontal="left" vertical="center"/>
    </xf>
    <xf numFmtId="0" fontId="39" fillId="0" borderId="0" xfId="0" applyFont="1" applyFill="1"/>
    <xf numFmtId="49" fontId="5" fillId="0" borderId="35" xfId="0" applyNumberFormat="1" applyFont="1" applyFill="1" applyBorder="1" applyAlignment="1">
      <alignment horizontal="center" vertical="center"/>
    </xf>
    <xf numFmtId="49" fontId="5" fillId="4" borderId="35" xfId="0" applyNumberFormat="1" applyFont="1" applyFill="1" applyBorder="1" applyAlignment="1">
      <alignment horizontal="left" vertical="center"/>
    </xf>
    <xf numFmtId="0" fontId="14" fillId="0" borderId="40" xfId="0" applyFont="1" applyFill="1" applyBorder="1" applyAlignment="1" applyProtection="1">
      <alignment horizontal="left" vertical="center"/>
    </xf>
    <xf numFmtId="0" fontId="8" fillId="4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58" xfId="0" applyNumberFormat="1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/>
    </xf>
    <xf numFmtId="0" fontId="22" fillId="0" borderId="23" xfId="0" applyFont="1" applyFill="1" applyBorder="1" applyAlignment="1"/>
    <xf numFmtId="0" fontId="34" fillId="0" borderId="23" xfId="0" applyFont="1" applyFill="1" applyBorder="1" applyAlignment="1"/>
    <xf numFmtId="0" fontId="0" fillId="0" borderId="23" xfId="0" applyFill="1" applyBorder="1" applyAlignment="1"/>
    <xf numFmtId="0" fontId="30" fillId="0" borderId="23" xfId="0" applyFont="1" applyFill="1" applyBorder="1" applyAlignment="1"/>
    <xf numFmtId="0" fontId="35" fillId="0" borderId="23" xfId="0" applyFont="1" applyFill="1" applyBorder="1" applyAlignment="1">
      <alignment horizontal="center"/>
    </xf>
    <xf numFmtId="0" fontId="11" fillId="0" borderId="23" xfId="0" applyFont="1" applyFill="1" applyBorder="1" applyAlignment="1"/>
    <xf numFmtId="0" fontId="36" fillId="0" borderId="23" xfId="0" applyFont="1" applyFill="1" applyBorder="1" applyAlignment="1"/>
    <xf numFmtId="0" fontId="5" fillId="4" borderId="19" xfId="0" applyFont="1" applyFill="1" applyBorder="1" applyAlignment="1" applyProtection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4" borderId="6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" fontId="8" fillId="4" borderId="19" xfId="0" applyNumberFormat="1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left" vertical="center"/>
    </xf>
    <xf numFmtId="0" fontId="10" fillId="4" borderId="62" xfId="0" applyFont="1" applyFill="1" applyBorder="1" applyAlignment="1" applyProtection="1">
      <alignment horizontal="center" vertical="center"/>
    </xf>
    <xf numFmtId="0" fontId="29" fillId="4" borderId="63" xfId="0" applyFont="1" applyFill="1" applyBorder="1" applyAlignment="1" applyProtection="1">
      <alignment horizontal="left" vertical="center"/>
    </xf>
    <xf numFmtId="0" fontId="8" fillId="4" borderId="63" xfId="0" applyFont="1" applyFill="1" applyBorder="1" applyAlignment="1" applyProtection="1">
      <alignment vertical="center"/>
    </xf>
    <xf numFmtId="1" fontId="8" fillId="4" borderId="63" xfId="0" applyNumberFormat="1" applyFont="1" applyFill="1" applyBorder="1" applyAlignment="1" applyProtection="1">
      <alignment horizontal="center" vertical="center"/>
    </xf>
    <xf numFmtId="1" fontId="8" fillId="4" borderId="64" xfId="0" applyNumberFormat="1" applyFont="1" applyFill="1" applyBorder="1" applyAlignment="1" applyProtection="1">
      <alignment horizontal="center" vertical="center"/>
    </xf>
    <xf numFmtId="1" fontId="8" fillId="4" borderId="62" xfId="0" applyNumberFormat="1" applyFont="1" applyFill="1" applyBorder="1" applyAlignment="1" applyProtection="1">
      <alignment horizontal="center" vertical="center"/>
    </xf>
    <xf numFmtId="1" fontId="7" fillId="4" borderId="65" xfId="0" applyNumberFormat="1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vertical="center"/>
    </xf>
    <xf numFmtId="1" fontId="8" fillId="4" borderId="48" xfId="0" applyNumberFormat="1" applyFont="1" applyFill="1" applyBorder="1" applyAlignment="1" applyProtection="1">
      <alignment horizontal="center" vertical="center"/>
    </xf>
    <xf numFmtId="1" fontId="8" fillId="4" borderId="17" xfId="0" applyNumberFormat="1" applyFont="1" applyFill="1" applyBorder="1" applyAlignment="1" applyProtection="1">
      <alignment horizontal="center" vertical="center"/>
    </xf>
    <xf numFmtId="1" fontId="7" fillId="4" borderId="18" xfId="0" applyNumberFormat="1" applyFont="1" applyFill="1" applyBorder="1" applyAlignment="1" applyProtection="1">
      <alignment horizontal="center" vertical="center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40" fillId="0" borderId="43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49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1" fillId="4" borderId="0" xfId="0" applyFont="1" applyFill="1" applyAlignment="1">
      <alignment vertical="center"/>
    </xf>
    <xf numFmtId="0" fontId="41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/>
    </xf>
    <xf numFmtId="0" fontId="41" fillId="0" borderId="7" xfId="0" applyFont="1" applyBorder="1" applyAlignment="1">
      <alignment vertical="center"/>
    </xf>
    <xf numFmtId="0" fontId="41" fillId="0" borderId="72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2" fillId="0" borderId="73" xfId="0" applyFont="1" applyBorder="1" applyAlignment="1">
      <alignment horizontal="right" vertical="center"/>
    </xf>
    <xf numFmtId="0" fontId="41" fillId="0" borderId="11" xfId="0" applyFont="1" applyBorder="1" applyAlignment="1">
      <alignment vertical="center"/>
    </xf>
    <xf numFmtId="0" fontId="42" fillId="0" borderId="11" xfId="0" applyFont="1" applyBorder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49" fontId="41" fillId="0" borderId="5" xfId="0" applyNumberFormat="1" applyFont="1" applyBorder="1" applyAlignment="1">
      <alignment horizontal="left" vertical="center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17" xfId="0" applyFont="1" applyFill="1" applyBorder="1" applyAlignment="1" applyProtection="1">
      <alignment horizontal="center" vertical="center"/>
      <protection locked="0"/>
    </xf>
    <xf numFmtId="0" fontId="41" fillId="0" borderId="75" xfId="0" applyFont="1" applyBorder="1" applyAlignment="1">
      <alignment horizontal="center" vertical="center"/>
    </xf>
    <xf numFmtId="0" fontId="41" fillId="4" borderId="76" xfId="0" applyFont="1" applyFill="1" applyBorder="1" applyAlignment="1">
      <alignment horizontal="center" vertical="center"/>
    </xf>
    <xf numFmtId="0" fontId="41" fillId="0" borderId="76" xfId="0" applyFont="1" applyBorder="1" applyAlignment="1">
      <alignment horizontal="left" vertical="center" wrapText="1"/>
    </xf>
    <xf numFmtId="0" fontId="40" fillId="0" borderId="77" xfId="0" applyFont="1" applyBorder="1" applyAlignment="1">
      <alignment horizontal="center" vertical="center"/>
    </xf>
    <xf numFmtId="0" fontId="40" fillId="0" borderId="76" xfId="0" applyFont="1" applyBorder="1" applyAlignment="1">
      <alignment vertical="center"/>
    </xf>
    <xf numFmtId="0" fontId="40" fillId="0" borderId="7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0" borderId="19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center" vertical="center"/>
    </xf>
    <xf numFmtId="0" fontId="40" fillId="0" borderId="19" xfId="0" applyFont="1" applyBorder="1" applyAlignment="1">
      <alignment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vertical="center"/>
    </xf>
    <xf numFmtId="0" fontId="45" fillId="0" borderId="0" xfId="0" applyFont="1"/>
    <xf numFmtId="0" fontId="41" fillId="4" borderId="19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left" vertical="center" wrapText="1"/>
    </xf>
    <xf numFmtId="0" fontId="40" fillId="0" borderId="43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29" fillId="6" borderId="19" xfId="0" applyFont="1" applyFill="1" applyBorder="1" applyAlignment="1">
      <alignment horizontal="left" vertical="center"/>
    </xf>
    <xf numFmtId="0" fontId="41" fillId="0" borderId="5" xfId="0" applyFont="1" applyBorder="1" applyAlignment="1">
      <alignment vertical="center"/>
    </xf>
    <xf numFmtId="0" fontId="42" fillId="2" borderId="48" xfId="0" applyFont="1" applyFill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40" fillId="0" borderId="79" xfId="0" applyFont="1" applyBorder="1" applyAlignment="1">
      <alignment vertical="center"/>
    </xf>
    <xf numFmtId="0" fontId="40" fillId="0" borderId="50" xfId="0" applyFont="1" applyBorder="1" applyAlignment="1">
      <alignment vertical="center"/>
    </xf>
    <xf numFmtId="0" fontId="40" fillId="4" borderId="50" xfId="0" applyFont="1" applyFill="1" applyBorder="1" applyAlignment="1">
      <alignment vertical="center"/>
    </xf>
    <xf numFmtId="0" fontId="40" fillId="0" borderId="55" xfId="0" applyFont="1" applyBorder="1" applyAlignment="1">
      <alignment vertical="center"/>
    </xf>
    <xf numFmtId="0" fontId="41" fillId="0" borderId="5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right" vertical="center"/>
    </xf>
    <xf numFmtId="0" fontId="40" fillId="0" borderId="80" xfId="0" applyFont="1" applyBorder="1" applyAlignment="1">
      <alignment vertical="center"/>
    </xf>
    <xf numFmtId="0" fontId="43" fillId="0" borderId="81" xfId="0" applyFont="1" applyBorder="1" applyAlignment="1">
      <alignment horizontal="right" vertical="center"/>
    </xf>
    <xf numFmtId="0" fontId="40" fillId="0" borderId="17" xfId="0" applyFont="1" applyBorder="1" applyAlignment="1">
      <alignment vertical="center"/>
    </xf>
    <xf numFmtId="0" fontId="43" fillId="0" borderId="18" xfId="0" applyFont="1" applyBorder="1" applyAlignment="1">
      <alignment horizontal="right" vertical="center"/>
    </xf>
    <xf numFmtId="0" fontId="40" fillId="4" borderId="17" xfId="0" applyFont="1" applyFill="1" applyBorder="1" applyAlignment="1">
      <alignment vertical="center"/>
    </xf>
    <xf numFmtId="0" fontId="43" fillId="4" borderId="18" xfId="0" applyFont="1" applyFill="1" applyBorder="1" applyAlignment="1">
      <alignment horizontal="right" vertical="center"/>
    </xf>
    <xf numFmtId="0" fontId="40" fillId="0" borderId="42" xfId="0" applyFont="1" applyBorder="1" applyAlignment="1">
      <alignment vertical="center"/>
    </xf>
    <xf numFmtId="0" fontId="43" fillId="0" borderId="41" xfId="0" applyFont="1" applyBorder="1" applyAlignment="1">
      <alignment horizontal="right" vertical="center"/>
    </xf>
    <xf numFmtId="0" fontId="42" fillId="0" borderId="14" xfId="0" applyFont="1" applyBorder="1" applyAlignment="1">
      <alignment horizontal="right" vertical="center"/>
    </xf>
    <xf numFmtId="0" fontId="43" fillId="0" borderId="82" xfId="0" applyFont="1" applyBorder="1" applyAlignment="1">
      <alignment horizontal="right" vertical="center"/>
    </xf>
    <xf numFmtId="0" fontId="43" fillId="0" borderId="48" xfId="0" applyFont="1" applyBorder="1" applyAlignment="1">
      <alignment horizontal="right" vertical="center"/>
    </xf>
    <xf numFmtId="0" fontId="43" fillId="4" borderId="48" xfId="0" applyFont="1" applyFill="1" applyBorder="1" applyAlignment="1">
      <alignment horizontal="right" vertical="center"/>
    </xf>
    <xf numFmtId="0" fontId="43" fillId="0" borderId="54" xfId="0" applyFont="1" applyBorder="1" applyAlignment="1">
      <alignment horizontal="right" vertical="center"/>
    </xf>
    <xf numFmtId="0" fontId="40" fillId="0" borderId="80" xfId="0" applyFont="1" applyBorder="1" applyAlignment="1">
      <alignment horizontal="center" vertical="center"/>
    </xf>
    <xf numFmtId="0" fontId="43" fillId="0" borderId="81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3" fillId="4" borderId="18" xfId="0" applyFont="1" applyFill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4" borderId="48" xfId="0" applyFont="1" applyFill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82" xfId="0" applyFont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79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49" fontId="10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0" fillId="0" borderId="45" xfId="0" applyFont="1" applyFill="1" applyBorder="1" applyAlignment="1" applyProtection="1">
      <alignment horizontal="center" vertical="center"/>
    </xf>
    <xf numFmtId="49" fontId="10" fillId="2" borderId="27" xfId="0" applyNumberFormat="1" applyFont="1" applyFill="1" applyBorder="1" applyAlignment="1" applyProtection="1">
      <alignment horizontal="left" vertical="center"/>
    </xf>
    <xf numFmtId="49" fontId="10" fillId="2" borderId="34" xfId="0" applyNumberFormat="1" applyFont="1" applyFill="1" applyBorder="1" applyAlignment="1" applyProtection="1">
      <alignment horizontal="left" vertical="center"/>
    </xf>
    <xf numFmtId="49" fontId="10" fillId="2" borderId="25" xfId="0" applyNumberFormat="1" applyFont="1" applyFill="1" applyBorder="1" applyAlignment="1" applyProtection="1">
      <alignment horizontal="left" vertical="center"/>
    </xf>
    <xf numFmtId="49" fontId="10" fillId="2" borderId="26" xfId="0" applyNumberFormat="1" applyFont="1" applyFill="1" applyBorder="1" applyAlignment="1" applyProtection="1">
      <alignment horizontal="left" vertical="center"/>
    </xf>
    <xf numFmtId="49" fontId="10" fillId="2" borderId="33" xfId="0" applyNumberFormat="1" applyFont="1" applyFill="1" applyBorder="1" applyAlignment="1" applyProtection="1">
      <alignment horizontal="left" vertical="center"/>
    </xf>
    <xf numFmtId="0" fontId="37" fillId="0" borderId="52" xfId="0" applyNumberFormat="1" applyFont="1" applyFill="1" applyBorder="1" applyAlignment="1">
      <alignment horizontal="center" vertical="center" textRotation="90" wrapText="1"/>
    </xf>
    <xf numFmtId="0" fontId="37" fillId="0" borderId="53" xfId="0" applyNumberFormat="1" applyFont="1" applyFill="1" applyBorder="1" applyAlignment="1">
      <alignment horizontal="center" vertical="center" textRotation="90" wrapText="1"/>
    </xf>
    <xf numFmtId="0" fontId="37" fillId="0" borderId="8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37" fillId="0" borderId="62" xfId="0" applyFont="1" applyFill="1" applyBorder="1" applyAlignment="1">
      <alignment horizontal="center" vertical="center" textRotation="90" wrapText="1"/>
    </xf>
    <xf numFmtId="0" fontId="37" fillId="0" borderId="17" xfId="0" applyFont="1" applyFill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1" fillId="2" borderId="25" xfId="0" applyNumberFormat="1" applyFont="1" applyFill="1" applyBorder="1" applyAlignment="1" applyProtection="1">
      <alignment horizontal="left" vertical="center"/>
    </xf>
    <xf numFmtId="49" fontId="1" fillId="2" borderId="26" xfId="0" applyNumberFormat="1" applyFont="1" applyFill="1" applyBorder="1" applyAlignment="1" applyProtection="1">
      <alignment horizontal="left" vertical="center"/>
    </xf>
    <xf numFmtId="49" fontId="1" fillId="2" borderId="27" xfId="0" applyNumberFormat="1" applyFont="1" applyFill="1" applyBorder="1" applyAlignment="1" applyProtection="1">
      <alignment horizontal="left" vertical="center"/>
    </xf>
    <xf numFmtId="49" fontId="1" fillId="2" borderId="34" xfId="0" applyNumberFormat="1" applyFont="1" applyFill="1" applyBorder="1" applyAlignment="1" applyProtection="1">
      <alignment horizontal="left" vertical="center"/>
    </xf>
    <xf numFmtId="49" fontId="1" fillId="2" borderId="46" xfId="0" applyNumberFormat="1" applyFont="1" applyFill="1" applyBorder="1" applyAlignment="1" applyProtection="1">
      <alignment horizontal="left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49" fontId="41" fillId="2" borderId="72" xfId="0" applyNumberFormat="1" applyFont="1" applyFill="1" applyBorder="1" applyAlignment="1">
      <alignment horizontal="left" vertical="center"/>
    </xf>
    <xf numFmtId="49" fontId="41" fillId="2" borderId="11" xfId="0" applyNumberFormat="1" applyFont="1" applyFill="1" applyBorder="1" applyAlignment="1">
      <alignment horizontal="left" vertical="center"/>
    </xf>
    <xf numFmtId="49" fontId="41" fillId="2" borderId="73" xfId="0" applyNumberFormat="1" applyFont="1" applyFill="1" applyBorder="1" applyAlignment="1">
      <alignment horizontal="left" vertical="center"/>
    </xf>
    <xf numFmtId="0" fontId="41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8" xfId="0" applyFont="1" applyBorder="1"/>
    <xf numFmtId="49" fontId="41" fillId="0" borderId="37" xfId="0" applyNumberFormat="1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9" xfId="0" applyFont="1" applyBorder="1" applyAlignment="1">
      <alignment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33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79"/>
  <sheetViews>
    <sheetView showGridLines="0" topLeftCell="A46" zoomScale="80" zoomScaleNormal="80" zoomScalePageLayoutView="80" workbookViewId="0">
      <selection activeCell="B27" sqref="B27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64" style="4" customWidth="1"/>
    <col min="4" max="4" width="7.85546875" style="5" customWidth="1"/>
    <col min="5" max="5" width="11.42578125" style="5" customWidth="1"/>
    <col min="6" max="6" width="7" style="5" customWidth="1"/>
    <col min="7" max="9" width="3.42578125" style="5" customWidth="1"/>
    <col min="10" max="10" width="5.140625" style="5" customWidth="1"/>
    <col min="11" max="14" width="3.42578125" style="5" customWidth="1"/>
    <col min="15" max="15" width="4.7109375" style="5" customWidth="1"/>
    <col min="16" max="19" width="3.42578125" style="5" customWidth="1"/>
    <col min="20" max="20" width="4.42578125" style="5" customWidth="1"/>
    <col min="21" max="24" width="3.42578125" style="5" customWidth="1"/>
    <col min="25" max="25" width="4.42578125" style="5" customWidth="1"/>
    <col min="26" max="29" width="3.42578125" style="5" customWidth="1"/>
    <col min="30" max="30" width="4.42578125" style="5" customWidth="1"/>
    <col min="31" max="34" width="3.42578125" style="5" customWidth="1"/>
    <col min="35" max="35" width="4.42578125" style="5" customWidth="1"/>
    <col min="36" max="39" width="3.42578125" style="5" customWidth="1"/>
    <col min="40" max="40" width="4.42578125" style="5" customWidth="1"/>
    <col min="41" max="41" width="36.85546875" style="5" customWidth="1"/>
    <col min="42" max="42" width="28.7109375" style="5" hidden="1" customWidth="1" outlineLevel="1"/>
    <col min="43" max="43" width="9.140625" style="10" collapsed="1"/>
    <col min="44" max="16384" width="9.140625" style="6"/>
  </cols>
  <sheetData>
    <row r="1" spans="1:46" s="70" customFormat="1" ht="18" x14ac:dyDescent="0.25">
      <c r="A1" s="66"/>
      <c r="B1" s="67"/>
      <c r="C1" s="68"/>
      <c r="D1" s="69"/>
      <c r="E1" s="69"/>
      <c r="F1" s="69"/>
      <c r="G1" s="69"/>
      <c r="H1" s="69"/>
      <c r="I1" s="11"/>
      <c r="J1" s="11"/>
      <c r="K1" s="11"/>
      <c r="L1" s="11"/>
      <c r="M1" s="541" t="s">
        <v>69</v>
      </c>
      <c r="N1" s="541"/>
      <c r="O1" s="541"/>
      <c r="P1" s="541"/>
      <c r="Q1" s="541"/>
      <c r="R1" s="541"/>
      <c r="S1" s="541"/>
      <c r="T1" s="106"/>
      <c r="U1" s="106"/>
      <c r="V1" s="106"/>
      <c r="W1" s="106"/>
      <c r="X1" s="106"/>
      <c r="Y1" s="69"/>
      <c r="Z1" s="69"/>
      <c r="AA1" s="69"/>
      <c r="AB1" s="69"/>
      <c r="AP1" s="69"/>
      <c r="AQ1" s="69"/>
      <c r="AR1" s="69"/>
      <c r="AS1" s="69"/>
      <c r="AT1" s="71"/>
    </row>
    <row r="2" spans="1:46" s="74" customFormat="1" ht="18" x14ac:dyDescent="0.25">
      <c r="A2" s="13" t="s">
        <v>67</v>
      </c>
      <c r="B2" s="72"/>
      <c r="C2" s="73"/>
      <c r="I2" s="11"/>
      <c r="J2" s="11"/>
      <c r="K2" s="11"/>
      <c r="L2" s="11"/>
      <c r="M2" s="541" t="s">
        <v>70</v>
      </c>
      <c r="N2" s="541"/>
      <c r="O2" s="541"/>
      <c r="P2" s="541"/>
      <c r="Q2" s="541"/>
      <c r="R2" s="541"/>
      <c r="S2" s="541"/>
      <c r="T2" s="106"/>
      <c r="U2" s="106"/>
      <c r="V2" s="106"/>
      <c r="W2" s="106"/>
      <c r="X2" s="106"/>
      <c r="AD2" s="75"/>
      <c r="AE2" s="75"/>
      <c r="AF2" s="75"/>
      <c r="AG2" s="75"/>
      <c r="AH2" s="75"/>
      <c r="AJ2" s="75"/>
      <c r="AK2" s="75"/>
      <c r="AL2" s="13" t="s">
        <v>242</v>
      </c>
      <c r="AM2" s="13"/>
      <c r="AN2" s="13"/>
      <c r="AO2" s="13"/>
      <c r="AP2" s="13"/>
      <c r="AQ2" s="13"/>
      <c r="AR2" s="13"/>
      <c r="AS2" s="13"/>
      <c r="AT2" s="13"/>
    </row>
    <row r="3" spans="1:46" s="74" customFormat="1" ht="18" x14ac:dyDescent="0.25">
      <c r="A3" s="13" t="s">
        <v>68</v>
      </c>
      <c r="B3" s="72"/>
      <c r="C3" s="73"/>
      <c r="I3" s="541" t="s">
        <v>158</v>
      </c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AD3" s="76"/>
      <c r="AE3" s="76"/>
      <c r="AF3" s="76"/>
      <c r="AG3" s="76"/>
      <c r="AH3" s="76"/>
      <c r="AJ3" s="76"/>
      <c r="AK3" s="108"/>
      <c r="AL3" s="13" t="s">
        <v>178</v>
      </c>
      <c r="AM3" s="13"/>
      <c r="AN3" s="13"/>
      <c r="AO3" s="13"/>
      <c r="AP3" s="13"/>
      <c r="AQ3" s="13"/>
      <c r="AR3" s="13"/>
      <c r="AS3" s="13"/>
      <c r="AT3" s="13"/>
    </row>
    <row r="4" spans="1:46" s="74" customFormat="1" ht="18" x14ac:dyDescent="0.25">
      <c r="A4" s="13"/>
      <c r="B4" s="111"/>
      <c r="C4" s="112"/>
      <c r="D4" s="81"/>
      <c r="E4" s="81"/>
      <c r="F4" s="81"/>
      <c r="G4" s="81"/>
      <c r="H4" s="81"/>
      <c r="I4" s="106"/>
      <c r="J4" s="106"/>
      <c r="K4" s="106"/>
      <c r="L4" s="106"/>
      <c r="M4" s="106"/>
      <c r="N4" s="106"/>
      <c r="O4" s="106"/>
      <c r="P4" s="106" t="s">
        <v>71</v>
      </c>
      <c r="Q4" s="106"/>
      <c r="R4" s="106"/>
      <c r="S4" s="106"/>
      <c r="T4" s="106"/>
      <c r="U4" s="106"/>
      <c r="V4" s="106"/>
      <c r="W4" s="106"/>
      <c r="X4" s="106"/>
      <c r="Y4" s="81"/>
      <c r="Z4" s="81"/>
      <c r="AA4" s="81"/>
      <c r="AB4" s="81"/>
      <c r="AC4" s="81"/>
      <c r="AD4" s="102"/>
      <c r="AE4" s="102"/>
      <c r="AF4" s="102"/>
      <c r="AG4" s="102"/>
      <c r="AH4" s="102"/>
      <c r="AI4" s="81"/>
      <c r="AJ4" s="102"/>
      <c r="AK4" s="101"/>
      <c r="AL4" s="102"/>
      <c r="AM4" s="102"/>
      <c r="AN4" s="102"/>
      <c r="AO4" s="102"/>
      <c r="AP4" s="102"/>
      <c r="AQ4" s="102"/>
      <c r="AR4" s="102"/>
      <c r="AS4" s="103"/>
    </row>
    <row r="5" spans="1:46" s="74" customFormat="1" ht="18" x14ac:dyDescent="0.2">
      <c r="A5" s="80"/>
      <c r="B5" s="81"/>
      <c r="C5" s="81"/>
      <c r="D5" s="81"/>
      <c r="E5" s="81"/>
      <c r="F5" s="81"/>
      <c r="G5" s="81"/>
      <c r="H5" s="81"/>
      <c r="I5" s="113"/>
      <c r="J5" s="113"/>
      <c r="K5" s="114"/>
      <c r="L5" s="113"/>
      <c r="M5" s="113"/>
      <c r="N5" s="113"/>
      <c r="O5" s="114"/>
      <c r="P5" s="115" t="s">
        <v>72</v>
      </c>
      <c r="Q5" s="113"/>
      <c r="R5" s="116"/>
      <c r="S5" s="113"/>
      <c r="T5" s="113"/>
      <c r="U5" s="113"/>
      <c r="V5" s="113"/>
      <c r="W5" s="113"/>
      <c r="X5" s="113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108"/>
      <c r="AL5" s="109"/>
      <c r="AM5" s="109"/>
      <c r="AN5" s="109"/>
      <c r="AO5" s="109"/>
      <c r="AP5" s="109"/>
      <c r="AQ5" s="109"/>
      <c r="AR5" s="109"/>
      <c r="AS5" s="110"/>
    </row>
    <row r="6" spans="1:46" s="74" customFormat="1" ht="18" x14ac:dyDescent="0.2">
      <c r="A6" s="80"/>
      <c r="B6" s="81"/>
      <c r="C6" s="81"/>
      <c r="D6" s="81"/>
      <c r="E6" s="81"/>
      <c r="F6" s="81"/>
      <c r="G6" s="81"/>
      <c r="H6" s="81"/>
      <c r="I6" s="113"/>
      <c r="J6" s="113"/>
      <c r="K6" s="114"/>
      <c r="L6" s="113"/>
      <c r="M6" s="113"/>
      <c r="N6" s="113"/>
      <c r="O6" s="114"/>
      <c r="P6" s="115" t="s">
        <v>73</v>
      </c>
      <c r="Q6" s="113"/>
      <c r="R6" s="117"/>
      <c r="S6" s="113"/>
      <c r="T6" s="113"/>
      <c r="U6" s="113"/>
      <c r="V6" s="113"/>
      <c r="W6" s="113"/>
      <c r="X6" s="113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104"/>
      <c r="AL6" s="104"/>
      <c r="AM6" s="104"/>
      <c r="AN6" s="104"/>
      <c r="AO6" s="104"/>
      <c r="AP6" s="104"/>
      <c r="AQ6" s="104"/>
      <c r="AR6" s="104"/>
      <c r="AS6" s="82"/>
    </row>
    <row r="7" spans="1:46" s="77" customFormat="1" ht="12.75" customHeight="1" x14ac:dyDescent="0.25">
      <c r="A7" s="100"/>
      <c r="B7" s="100"/>
      <c r="C7" s="100"/>
      <c r="D7" s="100"/>
      <c r="E7" s="100"/>
      <c r="F7" s="100"/>
      <c r="G7" s="100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1:46" s="77" customFormat="1" ht="12.7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46" customFormat="1" ht="16.5" thickBot="1" x14ac:dyDescent="0.3">
      <c r="A9" s="118"/>
      <c r="B9" s="119"/>
      <c r="C9" s="120"/>
      <c r="D9" s="120"/>
      <c r="E9" s="121"/>
      <c r="F9" s="114"/>
      <c r="G9" s="122"/>
      <c r="H9" s="123"/>
      <c r="I9" s="123"/>
      <c r="J9" s="123"/>
      <c r="K9" s="123"/>
      <c r="L9" s="114"/>
      <c r="M9" s="123"/>
      <c r="N9" s="123"/>
      <c r="O9" s="124"/>
      <c r="P9" s="114"/>
      <c r="Q9" s="122" t="s">
        <v>74</v>
      </c>
      <c r="R9" s="113"/>
      <c r="S9" s="125"/>
      <c r="T9" s="123"/>
      <c r="U9" s="123"/>
      <c r="V9" s="123"/>
      <c r="W9" s="123"/>
      <c r="X9" s="123"/>
      <c r="Y9" s="123"/>
      <c r="Z9" s="123"/>
      <c r="AA9" s="123"/>
      <c r="AB9" s="123"/>
      <c r="AC9" s="113"/>
      <c r="AD9" s="123"/>
      <c r="AE9" s="123"/>
      <c r="AF9" s="126"/>
      <c r="AG9" s="113"/>
      <c r="AH9" s="123"/>
      <c r="AI9" s="123"/>
      <c r="AJ9" s="123"/>
      <c r="AK9" s="113"/>
      <c r="AL9" s="127"/>
      <c r="AM9" s="127"/>
      <c r="AN9" s="123"/>
      <c r="AO9" s="122"/>
      <c r="AP9" s="123"/>
      <c r="AQ9" s="128"/>
      <c r="AR9" s="114"/>
      <c r="AS9" s="114"/>
    </row>
    <row r="10" spans="1:46" s="40" customFormat="1" ht="20.25" customHeight="1" thickBot="1" x14ac:dyDescent="0.3">
      <c r="A10" s="552"/>
      <c r="B10" s="554" t="s">
        <v>75</v>
      </c>
      <c r="C10" s="556" t="s">
        <v>76</v>
      </c>
      <c r="D10" s="545" t="s">
        <v>77</v>
      </c>
      <c r="E10" s="545" t="s">
        <v>78</v>
      </c>
      <c r="F10" s="543" t="s">
        <v>79</v>
      </c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46"/>
      <c r="AK10" s="46"/>
      <c r="AL10" s="46"/>
      <c r="AM10" s="47"/>
      <c r="AN10" s="48"/>
      <c r="AO10" s="545" t="s">
        <v>80</v>
      </c>
      <c r="AP10" s="550" t="s">
        <v>81</v>
      </c>
    </row>
    <row r="11" spans="1:46" s="40" customFormat="1" ht="20.25" customHeight="1" thickBot="1" x14ac:dyDescent="0.3">
      <c r="A11" s="553"/>
      <c r="B11" s="555"/>
      <c r="C11" s="557"/>
      <c r="D11" s="546"/>
      <c r="E11" s="558"/>
      <c r="F11" s="547" t="s">
        <v>0</v>
      </c>
      <c r="G11" s="548"/>
      <c r="H11" s="548"/>
      <c r="I11" s="548"/>
      <c r="J11" s="549"/>
      <c r="K11" s="547" t="s">
        <v>1</v>
      </c>
      <c r="L11" s="548"/>
      <c r="M11" s="548"/>
      <c r="N11" s="548"/>
      <c r="O11" s="549"/>
      <c r="P11" s="547" t="s">
        <v>2</v>
      </c>
      <c r="Q11" s="548"/>
      <c r="R11" s="548"/>
      <c r="S11" s="548"/>
      <c r="T11" s="549"/>
      <c r="U11" s="547" t="s">
        <v>3</v>
      </c>
      <c r="V11" s="548"/>
      <c r="W11" s="548"/>
      <c r="X11" s="548"/>
      <c r="Y11" s="549"/>
      <c r="Z11" s="547" t="s">
        <v>4</v>
      </c>
      <c r="AA11" s="548"/>
      <c r="AB11" s="548"/>
      <c r="AC11" s="548"/>
      <c r="AD11" s="549"/>
      <c r="AE11" s="547" t="s">
        <v>5</v>
      </c>
      <c r="AF11" s="548"/>
      <c r="AG11" s="548"/>
      <c r="AH11" s="548"/>
      <c r="AI11" s="549"/>
      <c r="AJ11" s="547" t="s">
        <v>6</v>
      </c>
      <c r="AK11" s="548"/>
      <c r="AL11" s="548"/>
      <c r="AM11" s="548"/>
      <c r="AN11" s="549"/>
      <c r="AO11" s="546"/>
      <c r="AP11" s="551"/>
    </row>
    <row r="12" spans="1:46" s="40" customFormat="1" ht="19.5" customHeight="1" thickBot="1" x14ac:dyDescent="0.3">
      <c r="A12" s="105"/>
      <c r="B12" s="44"/>
      <c r="C12" s="45"/>
      <c r="D12" s="105"/>
      <c r="E12" s="191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29" t="s">
        <v>82</v>
      </c>
      <c r="L12" s="130" t="s">
        <v>83</v>
      </c>
      <c r="M12" s="130" t="s">
        <v>84</v>
      </c>
      <c r="N12" s="130" t="s">
        <v>85</v>
      </c>
      <c r="O12" s="131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29" t="s">
        <v>82</v>
      </c>
      <c r="V12" s="130" t="s">
        <v>83</v>
      </c>
      <c r="W12" s="130" t="s">
        <v>84</v>
      </c>
      <c r="X12" s="130" t="s">
        <v>85</v>
      </c>
      <c r="Y12" s="131" t="s">
        <v>78</v>
      </c>
      <c r="Z12" s="129" t="s">
        <v>82</v>
      </c>
      <c r="AA12" s="130" t="s">
        <v>83</v>
      </c>
      <c r="AB12" s="130" t="s">
        <v>84</v>
      </c>
      <c r="AC12" s="130" t="s">
        <v>85</v>
      </c>
      <c r="AD12" s="131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265" t="s">
        <v>75</v>
      </c>
      <c r="AP12" s="132"/>
    </row>
    <row r="13" spans="1:46" ht="16.5" thickBot="1" x14ac:dyDescent="0.3">
      <c r="A13" s="561" t="s">
        <v>86</v>
      </c>
      <c r="B13" s="562"/>
      <c r="C13" s="563"/>
      <c r="D13" s="83">
        <f>SUM(D14:D22)</f>
        <v>31</v>
      </c>
      <c r="E13" s="192">
        <f>SUM(E14:E22)</f>
        <v>38</v>
      </c>
      <c r="F13" s="83">
        <f>SUM(F14:F22)</f>
        <v>7</v>
      </c>
      <c r="G13" s="85">
        <f>SUM(G14:G22)</f>
        <v>4</v>
      </c>
      <c r="H13" s="85">
        <f>SUM(H14:H22)</f>
        <v>4</v>
      </c>
      <c r="I13" s="85"/>
      <c r="J13" s="84">
        <f>SUM(J14:J22)</f>
        <v>17</v>
      </c>
      <c r="K13" s="83">
        <f>SUM(K14:K22)</f>
        <v>5</v>
      </c>
      <c r="L13" s="85">
        <f>SUM(L14:L22)</f>
        <v>6</v>
      </c>
      <c r="M13" s="85">
        <f>SUM(M14:M22)</f>
        <v>0</v>
      </c>
      <c r="N13" s="85"/>
      <c r="O13" s="84">
        <f>SUM(O14:O22)</f>
        <v>14</v>
      </c>
      <c r="P13" s="83">
        <f>SUM(P14:P22)</f>
        <v>4</v>
      </c>
      <c r="Q13" s="85">
        <f>SUM(Q14:Q22)</f>
        <v>1</v>
      </c>
      <c r="R13" s="85">
        <f>SUM(R14:R22)</f>
        <v>0</v>
      </c>
      <c r="S13" s="85"/>
      <c r="T13" s="84">
        <f>SUM(T14:T22)</f>
        <v>7</v>
      </c>
      <c r="U13" s="83">
        <f>SUM(U14:U22)</f>
        <v>0</v>
      </c>
      <c r="V13" s="85">
        <f>SUM(V14:V22)</f>
        <v>0</v>
      </c>
      <c r="W13" s="85">
        <f>SUM(W14:W22)</f>
        <v>0</v>
      </c>
      <c r="X13" s="85"/>
      <c r="Y13" s="84">
        <f>SUM(Y14:Y22)</f>
        <v>0</v>
      </c>
      <c r="Z13" s="83">
        <f>SUM(Z14:Z22)</f>
        <v>0</v>
      </c>
      <c r="AA13" s="85">
        <f>SUM(AA14:AA22)</f>
        <v>0</v>
      </c>
      <c r="AB13" s="85">
        <f>SUM(AB14:AB22)</f>
        <v>0</v>
      </c>
      <c r="AC13" s="85"/>
      <c r="AD13" s="84">
        <f>SUM(AD14:AD22)</f>
        <v>0</v>
      </c>
      <c r="AE13" s="83">
        <f>SUM(AE14:AE22)</f>
        <v>0</v>
      </c>
      <c r="AF13" s="85">
        <f>SUM(AF14:AF22)</f>
        <v>0</v>
      </c>
      <c r="AG13" s="85">
        <f>SUM(AG14:AG22)</f>
        <v>0</v>
      </c>
      <c r="AH13" s="85"/>
      <c r="AI13" s="84">
        <f>SUM(AI14:AI22)</f>
        <v>0</v>
      </c>
      <c r="AJ13" s="83">
        <f>SUM(AJ14:AJ22)</f>
        <v>0</v>
      </c>
      <c r="AK13" s="85">
        <f>SUM(AK14:AK22)</f>
        <v>0</v>
      </c>
      <c r="AL13" s="85">
        <f>SUM(AL14:AL22)</f>
        <v>0</v>
      </c>
      <c r="AM13" s="85"/>
      <c r="AN13" s="84">
        <f>SUM(AN14:AN22)</f>
        <v>0</v>
      </c>
      <c r="AO13" s="266"/>
      <c r="AP13" s="91"/>
      <c r="AQ13" s="6"/>
    </row>
    <row r="14" spans="1:46" s="143" customFormat="1" ht="15.75" x14ac:dyDescent="0.25">
      <c r="A14" s="184" t="s">
        <v>0</v>
      </c>
      <c r="B14" s="185" t="s">
        <v>218</v>
      </c>
      <c r="C14" s="186" t="s">
        <v>87</v>
      </c>
      <c r="D14" s="187">
        <f t="shared" ref="D14:D22" si="0">SUM(F14,G14,H14,K14,L14,M14,P14,Q14,R14,U14,V14,W14,Z14,AA14,AB14,AE14,AF14,AG14,AJ14,AK14,AL14)</f>
        <v>6</v>
      </c>
      <c r="E14" s="193">
        <f t="shared" ref="E14:E22" si="1">SUM(J14,O14,T14,Y14,AD14,AI14,AN14)</f>
        <v>6</v>
      </c>
      <c r="F14" s="198">
        <v>3</v>
      </c>
      <c r="G14" s="187">
        <v>3</v>
      </c>
      <c r="H14" s="187">
        <v>0</v>
      </c>
      <c r="I14" s="187" t="s">
        <v>8</v>
      </c>
      <c r="J14" s="199">
        <v>6</v>
      </c>
      <c r="K14" s="198"/>
      <c r="L14" s="187"/>
      <c r="M14" s="187"/>
      <c r="N14" s="187"/>
      <c r="O14" s="199"/>
      <c r="P14" s="198"/>
      <c r="Q14" s="187"/>
      <c r="R14" s="187"/>
      <c r="S14" s="187"/>
      <c r="T14" s="199"/>
      <c r="U14" s="198"/>
      <c r="V14" s="187"/>
      <c r="W14" s="187"/>
      <c r="X14" s="187"/>
      <c r="Y14" s="199"/>
      <c r="Z14" s="198"/>
      <c r="AA14" s="187"/>
      <c r="AB14" s="187"/>
      <c r="AC14" s="187"/>
      <c r="AD14" s="199"/>
      <c r="AE14" s="198"/>
      <c r="AF14" s="187"/>
      <c r="AG14" s="187"/>
      <c r="AH14" s="187"/>
      <c r="AI14" s="199"/>
      <c r="AJ14" s="198"/>
      <c r="AK14" s="187"/>
      <c r="AL14" s="187"/>
      <c r="AM14" s="187"/>
      <c r="AN14" s="199"/>
      <c r="AO14" s="267" t="s">
        <v>57</v>
      </c>
      <c r="AP14" s="92"/>
    </row>
    <row r="15" spans="1:46" s="64" customFormat="1" ht="15.75" x14ac:dyDescent="0.25">
      <c r="A15" s="144" t="s">
        <v>1</v>
      </c>
      <c r="B15" s="145" t="s">
        <v>219</v>
      </c>
      <c r="C15" s="146" t="s">
        <v>88</v>
      </c>
      <c r="D15" s="147">
        <f t="shared" si="0"/>
        <v>5</v>
      </c>
      <c r="E15" s="194">
        <f t="shared" si="1"/>
        <v>6</v>
      </c>
      <c r="F15" s="200"/>
      <c r="G15" s="147"/>
      <c r="H15" s="147"/>
      <c r="I15" s="147"/>
      <c r="J15" s="180"/>
      <c r="K15" s="200">
        <v>2</v>
      </c>
      <c r="L15" s="147">
        <v>3</v>
      </c>
      <c r="M15" s="147">
        <v>0</v>
      </c>
      <c r="N15" s="147" t="s">
        <v>8</v>
      </c>
      <c r="O15" s="180">
        <v>6</v>
      </c>
      <c r="P15" s="200"/>
      <c r="Q15" s="147"/>
      <c r="R15" s="147"/>
      <c r="S15" s="147"/>
      <c r="T15" s="180"/>
      <c r="U15" s="200"/>
      <c r="V15" s="147"/>
      <c r="W15" s="147"/>
      <c r="X15" s="147"/>
      <c r="Y15" s="180"/>
      <c r="Z15" s="200"/>
      <c r="AA15" s="147"/>
      <c r="AB15" s="147"/>
      <c r="AC15" s="147"/>
      <c r="AD15" s="180"/>
      <c r="AE15" s="200"/>
      <c r="AF15" s="147"/>
      <c r="AG15" s="147"/>
      <c r="AH15" s="147"/>
      <c r="AI15" s="180"/>
      <c r="AJ15" s="200"/>
      <c r="AK15" s="147"/>
      <c r="AL15" s="147"/>
      <c r="AM15" s="147"/>
      <c r="AN15" s="180"/>
      <c r="AO15" s="406" t="s">
        <v>87</v>
      </c>
      <c r="AP15" s="257"/>
    </row>
    <row r="16" spans="1:46" s="64" customFormat="1" ht="15.75" x14ac:dyDescent="0.25">
      <c r="A16" s="144" t="s">
        <v>2</v>
      </c>
      <c r="B16" s="145" t="s">
        <v>221</v>
      </c>
      <c r="C16" s="258" t="s">
        <v>220</v>
      </c>
      <c r="D16" s="147">
        <f t="shared" si="0"/>
        <v>2</v>
      </c>
      <c r="E16" s="194">
        <f t="shared" si="1"/>
        <v>3</v>
      </c>
      <c r="F16" s="200"/>
      <c r="G16" s="147"/>
      <c r="H16" s="147"/>
      <c r="I16" s="147"/>
      <c r="J16" s="180"/>
      <c r="K16" s="200"/>
      <c r="L16" s="147"/>
      <c r="M16" s="147"/>
      <c r="N16" s="147"/>
      <c r="O16" s="180"/>
      <c r="P16" s="200">
        <v>2</v>
      </c>
      <c r="Q16" s="147">
        <v>0</v>
      </c>
      <c r="R16" s="147">
        <v>0</v>
      </c>
      <c r="S16" s="147" t="s">
        <v>8</v>
      </c>
      <c r="T16" s="180">
        <v>3</v>
      </c>
      <c r="U16" s="200"/>
      <c r="V16" s="147"/>
      <c r="W16" s="147"/>
      <c r="X16" s="147"/>
      <c r="Y16" s="180"/>
      <c r="Z16" s="200"/>
      <c r="AA16" s="147"/>
      <c r="AB16" s="147"/>
      <c r="AC16" s="147"/>
      <c r="AD16" s="180"/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268" t="s">
        <v>66</v>
      </c>
      <c r="AP16" s="259"/>
    </row>
    <row r="17" spans="1:42" s="64" customFormat="1" ht="15.75" x14ac:dyDescent="0.25">
      <c r="A17" s="144" t="s">
        <v>3</v>
      </c>
      <c r="B17" s="427" t="s">
        <v>237</v>
      </c>
      <c r="C17" s="148" t="s">
        <v>89</v>
      </c>
      <c r="D17" s="147">
        <f t="shared" si="0"/>
        <v>4</v>
      </c>
      <c r="E17" s="194">
        <f t="shared" si="1"/>
        <v>5</v>
      </c>
      <c r="F17" s="200">
        <v>2</v>
      </c>
      <c r="G17" s="147">
        <v>0</v>
      </c>
      <c r="H17" s="147">
        <v>2</v>
      </c>
      <c r="I17" s="147" t="s">
        <v>8</v>
      </c>
      <c r="J17" s="180">
        <v>5</v>
      </c>
      <c r="K17" s="200"/>
      <c r="L17" s="147"/>
      <c r="M17" s="147"/>
      <c r="N17" s="147"/>
      <c r="O17" s="180"/>
      <c r="P17" s="200"/>
      <c r="Q17" s="147"/>
      <c r="R17" s="147"/>
      <c r="S17" s="147"/>
      <c r="T17" s="180"/>
      <c r="U17" s="200"/>
      <c r="V17" s="147"/>
      <c r="W17" s="147"/>
      <c r="X17" s="147"/>
      <c r="Y17" s="180"/>
      <c r="Z17" s="200"/>
      <c r="AA17" s="147"/>
      <c r="AB17" s="147"/>
      <c r="AC17" s="147"/>
      <c r="AD17" s="180"/>
      <c r="AE17" s="200"/>
      <c r="AF17" s="147"/>
      <c r="AG17" s="147"/>
      <c r="AH17" s="147"/>
      <c r="AI17" s="180"/>
      <c r="AJ17" s="200"/>
      <c r="AK17" s="147"/>
      <c r="AL17" s="147"/>
      <c r="AM17" s="147"/>
      <c r="AN17" s="180"/>
      <c r="AO17" s="268" t="s">
        <v>66</v>
      </c>
      <c r="AP17" s="260"/>
    </row>
    <row r="18" spans="1:42" s="64" customFormat="1" ht="15.75" x14ac:dyDescent="0.25">
      <c r="A18" s="144" t="s">
        <v>4</v>
      </c>
      <c r="B18" s="145" t="s">
        <v>222</v>
      </c>
      <c r="C18" s="146" t="s">
        <v>90</v>
      </c>
      <c r="D18" s="147">
        <f t="shared" si="0"/>
        <v>2</v>
      </c>
      <c r="E18" s="194">
        <f t="shared" si="1"/>
        <v>3</v>
      </c>
      <c r="F18" s="200">
        <v>1</v>
      </c>
      <c r="G18" s="147">
        <v>1</v>
      </c>
      <c r="H18" s="147">
        <v>0</v>
      </c>
      <c r="I18" s="147" t="s">
        <v>11</v>
      </c>
      <c r="J18" s="180">
        <v>3</v>
      </c>
      <c r="K18" s="200"/>
      <c r="L18" s="147"/>
      <c r="M18" s="147"/>
      <c r="N18" s="147"/>
      <c r="O18" s="180"/>
      <c r="P18" s="200"/>
      <c r="Q18" s="147"/>
      <c r="R18" s="147"/>
      <c r="S18" s="147"/>
      <c r="T18" s="180"/>
      <c r="U18" s="200"/>
      <c r="V18" s="147"/>
      <c r="W18" s="147"/>
      <c r="X18" s="147"/>
      <c r="Y18" s="180"/>
      <c r="Z18" s="200"/>
      <c r="AA18" s="147"/>
      <c r="AB18" s="147"/>
      <c r="AC18" s="147"/>
      <c r="AD18" s="180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268" t="s">
        <v>66</v>
      </c>
      <c r="AP18" s="259"/>
    </row>
    <row r="19" spans="1:42" s="64" customFormat="1" ht="15.75" x14ac:dyDescent="0.25">
      <c r="A19" s="144" t="s">
        <v>5</v>
      </c>
      <c r="B19" s="145" t="s">
        <v>223</v>
      </c>
      <c r="C19" s="146" t="s">
        <v>91</v>
      </c>
      <c r="D19" s="147">
        <f t="shared" si="0"/>
        <v>2</v>
      </c>
      <c r="E19" s="194">
        <f t="shared" si="1"/>
        <v>3</v>
      </c>
      <c r="F19" s="200"/>
      <c r="G19" s="147"/>
      <c r="H19" s="147"/>
      <c r="I19" s="147"/>
      <c r="J19" s="180"/>
      <c r="K19" s="200">
        <v>1</v>
      </c>
      <c r="L19" s="147">
        <v>1</v>
      </c>
      <c r="M19" s="147">
        <v>0</v>
      </c>
      <c r="N19" s="147" t="s">
        <v>8</v>
      </c>
      <c r="O19" s="180">
        <v>3</v>
      </c>
      <c r="P19" s="200"/>
      <c r="Q19" s="147"/>
      <c r="R19" s="147"/>
      <c r="S19" s="147"/>
      <c r="T19" s="180"/>
      <c r="U19" s="200"/>
      <c r="V19" s="147"/>
      <c r="W19" s="147"/>
      <c r="X19" s="147"/>
      <c r="Y19" s="180"/>
      <c r="Z19" s="200"/>
      <c r="AA19" s="147"/>
      <c r="AB19" s="147"/>
      <c r="AC19" s="147"/>
      <c r="AD19" s="180"/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407" t="s">
        <v>90</v>
      </c>
      <c r="AP19" s="260"/>
    </row>
    <row r="20" spans="1:42" s="64" customFormat="1" ht="15.75" x14ac:dyDescent="0.25">
      <c r="A20" s="144" t="s">
        <v>6</v>
      </c>
      <c r="B20" s="261" t="s">
        <v>224</v>
      </c>
      <c r="C20" s="146" t="s">
        <v>160</v>
      </c>
      <c r="D20" s="147">
        <f t="shared" si="0"/>
        <v>4</v>
      </c>
      <c r="E20" s="194">
        <f t="shared" si="1"/>
        <v>5</v>
      </c>
      <c r="F20" s="200"/>
      <c r="G20" s="147"/>
      <c r="H20" s="147"/>
      <c r="I20" s="147"/>
      <c r="J20" s="180"/>
      <c r="K20" s="200">
        <v>2</v>
      </c>
      <c r="L20" s="147">
        <v>2</v>
      </c>
      <c r="M20" s="147">
        <v>0</v>
      </c>
      <c r="N20" s="147" t="s">
        <v>11</v>
      </c>
      <c r="O20" s="180">
        <v>5</v>
      </c>
      <c r="P20" s="200"/>
      <c r="Q20" s="147"/>
      <c r="R20" s="147"/>
      <c r="S20" s="147"/>
      <c r="T20" s="180"/>
      <c r="U20" s="200"/>
      <c r="V20" s="147"/>
      <c r="W20" s="147"/>
      <c r="X20" s="147"/>
      <c r="Y20" s="180"/>
      <c r="Z20" s="200"/>
      <c r="AA20" s="147"/>
      <c r="AB20" s="147"/>
      <c r="AC20" s="147"/>
      <c r="AD20" s="180"/>
      <c r="AE20" s="200"/>
      <c r="AF20" s="147"/>
      <c r="AG20" s="147"/>
      <c r="AH20" s="147"/>
      <c r="AI20" s="180"/>
      <c r="AJ20" s="200"/>
      <c r="AK20" s="147"/>
      <c r="AL20" s="147"/>
      <c r="AM20" s="147"/>
      <c r="AN20" s="180"/>
      <c r="AO20" s="268" t="s">
        <v>66</v>
      </c>
      <c r="AP20" s="260"/>
    </row>
    <row r="21" spans="1:42" s="64" customFormat="1" ht="15.75" x14ac:dyDescent="0.25">
      <c r="A21" s="144" t="s">
        <v>19</v>
      </c>
      <c r="B21" s="145" t="s">
        <v>225</v>
      </c>
      <c r="C21" s="146" t="s">
        <v>92</v>
      </c>
      <c r="D21" s="147">
        <f t="shared" si="0"/>
        <v>3</v>
      </c>
      <c r="E21" s="194">
        <f t="shared" si="1"/>
        <v>4</v>
      </c>
      <c r="F21" s="200"/>
      <c r="G21" s="147"/>
      <c r="H21" s="147"/>
      <c r="I21" s="147"/>
      <c r="J21" s="180"/>
      <c r="K21" s="200"/>
      <c r="L21" s="147"/>
      <c r="M21" s="147"/>
      <c r="N21" s="147"/>
      <c r="O21" s="180"/>
      <c r="P21" s="200">
        <v>2</v>
      </c>
      <c r="Q21" s="147">
        <v>1</v>
      </c>
      <c r="R21" s="147">
        <v>0</v>
      </c>
      <c r="S21" s="147" t="s">
        <v>11</v>
      </c>
      <c r="T21" s="180">
        <v>4</v>
      </c>
      <c r="U21" s="200"/>
      <c r="V21" s="147"/>
      <c r="W21" s="147"/>
      <c r="X21" s="147"/>
      <c r="Y21" s="180"/>
      <c r="Z21" s="200"/>
      <c r="AA21" s="147"/>
      <c r="AB21" s="147"/>
      <c r="AC21" s="147"/>
      <c r="AD21" s="180"/>
      <c r="AE21" s="200"/>
      <c r="AF21" s="147"/>
      <c r="AG21" s="147"/>
      <c r="AH21" s="147"/>
      <c r="AI21" s="180"/>
      <c r="AJ21" s="200"/>
      <c r="AK21" s="147"/>
      <c r="AL21" s="147"/>
      <c r="AM21" s="147"/>
      <c r="AN21" s="180"/>
      <c r="AO21" s="268"/>
      <c r="AP21" s="259"/>
    </row>
    <row r="22" spans="1:42" s="64" customFormat="1" ht="16.5" thickBot="1" x14ac:dyDescent="0.3">
      <c r="A22" s="270" t="s">
        <v>20</v>
      </c>
      <c r="B22" s="428" t="s">
        <v>238</v>
      </c>
      <c r="C22" s="272" t="s">
        <v>93</v>
      </c>
      <c r="D22" s="273">
        <f t="shared" si="0"/>
        <v>3</v>
      </c>
      <c r="E22" s="274">
        <f t="shared" si="1"/>
        <v>3</v>
      </c>
      <c r="F22" s="275">
        <v>1</v>
      </c>
      <c r="G22" s="273">
        <v>0</v>
      </c>
      <c r="H22" s="273">
        <v>2</v>
      </c>
      <c r="I22" s="273" t="s">
        <v>11</v>
      </c>
      <c r="J22" s="276">
        <v>3</v>
      </c>
      <c r="K22" s="275"/>
      <c r="L22" s="273"/>
      <c r="M22" s="273"/>
      <c r="N22" s="273"/>
      <c r="O22" s="276"/>
      <c r="P22" s="275"/>
      <c r="Q22" s="273"/>
      <c r="R22" s="273"/>
      <c r="S22" s="273"/>
      <c r="T22" s="276"/>
      <c r="U22" s="275"/>
      <c r="V22" s="273"/>
      <c r="W22" s="273"/>
      <c r="X22" s="273"/>
      <c r="Y22" s="276"/>
      <c r="Z22" s="275"/>
      <c r="AA22" s="273"/>
      <c r="AB22" s="273"/>
      <c r="AC22" s="273"/>
      <c r="AD22" s="276"/>
      <c r="AE22" s="275"/>
      <c r="AF22" s="273"/>
      <c r="AG22" s="273"/>
      <c r="AH22" s="273"/>
      <c r="AI22" s="276"/>
      <c r="AJ22" s="275"/>
      <c r="AK22" s="273"/>
      <c r="AL22" s="273"/>
      <c r="AM22" s="273"/>
      <c r="AN22" s="276"/>
      <c r="AO22" s="408" t="s">
        <v>66</v>
      </c>
      <c r="AP22" s="262"/>
    </row>
    <row r="23" spans="1:42" s="65" customFormat="1" ht="16.5" thickBot="1" x14ac:dyDescent="0.3">
      <c r="A23" s="559" t="s">
        <v>94</v>
      </c>
      <c r="B23" s="560"/>
      <c r="C23" s="560"/>
      <c r="D23" s="85">
        <f>SUM(D24:D31)</f>
        <v>19</v>
      </c>
      <c r="E23" s="281">
        <f>SUM(E24:E31)</f>
        <v>20</v>
      </c>
      <c r="F23" s="83">
        <f>SUM(F24:F31)</f>
        <v>2</v>
      </c>
      <c r="G23" s="85">
        <f>SUM(G24:G31)</f>
        <v>0</v>
      </c>
      <c r="H23" s="85">
        <f>SUM(H24:H31)</f>
        <v>0</v>
      </c>
      <c r="I23" s="85"/>
      <c r="J23" s="282">
        <f>SUM(J24:J31)</f>
        <v>2</v>
      </c>
      <c r="K23" s="83">
        <f>SUM(K24:K31)</f>
        <v>1</v>
      </c>
      <c r="L23" s="85">
        <f>SUM(L24:L31)</f>
        <v>1</v>
      </c>
      <c r="M23" s="85">
        <f>SUM(M24:M31)</f>
        <v>0</v>
      </c>
      <c r="N23" s="85"/>
      <c r="O23" s="282">
        <f>SUM(O24:O31)</f>
        <v>2</v>
      </c>
      <c r="P23" s="83">
        <f>SUM(P24:P31)</f>
        <v>2</v>
      </c>
      <c r="Q23" s="85">
        <f>SUM(Q24:Q31)</f>
        <v>1</v>
      </c>
      <c r="R23" s="85">
        <f>SUM(R24:R31)</f>
        <v>0</v>
      </c>
      <c r="S23" s="85"/>
      <c r="T23" s="282">
        <f>SUM(T24:T31)</f>
        <v>3</v>
      </c>
      <c r="U23" s="83">
        <f>SUM(U24:U31)</f>
        <v>6</v>
      </c>
      <c r="V23" s="85">
        <f>SUM(V24:V31)</f>
        <v>2</v>
      </c>
      <c r="W23" s="85">
        <f>SUM(W24:W31)</f>
        <v>0</v>
      </c>
      <c r="X23" s="85"/>
      <c r="Y23" s="282">
        <f>SUM(Y24:Y31)</f>
        <v>8</v>
      </c>
      <c r="Z23" s="83">
        <f>SUM(Z24:Z31)</f>
        <v>3</v>
      </c>
      <c r="AA23" s="85">
        <f>SUM(AA24:AA31)</f>
        <v>1</v>
      </c>
      <c r="AB23" s="85">
        <f>SUM(AB24:AB31)</f>
        <v>0</v>
      </c>
      <c r="AC23" s="85"/>
      <c r="AD23" s="282">
        <f>SUM(AD24:AD31)</f>
        <v>5</v>
      </c>
      <c r="AE23" s="83">
        <f>SUM(AE24:AE31)</f>
        <v>0</v>
      </c>
      <c r="AF23" s="85">
        <f>SUM(AF24:AF31)</f>
        <v>0</v>
      </c>
      <c r="AG23" s="85">
        <f>SUM(AG24:AG31)</f>
        <v>0</v>
      </c>
      <c r="AH23" s="85"/>
      <c r="AI23" s="282">
        <f>SUM(AI24:AI31)</f>
        <v>0</v>
      </c>
      <c r="AJ23" s="83">
        <f>SUM(AJ24:AJ31)</f>
        <v>0</v>
      </c>
      <c r="AK23" s="85">
        <f>SUM(AK24:AK31)</f>
        <v>0</v>
      </c>
      <c r="AL23" s="85">
        <f>SUM(AL24:AL31)</f>
        <v>0</v>
      </c>
      <c r="AM23" s="85"/>
      <c r="AN23" s="282">
        <f>SUM(AN24:AN31)</f>
        <v>0</v>
      </c>
      <c r="AO23" s="283"/>
      <c r="AP23" s="99"/>
    </row>
    <row r="24" spans="1:42" s="143" customFormat="1" ht="15.75" collapsed="1" x14ac:dyDescent="0.25">
      <c r="A24" s="433" t="s">
        <v>21</v>
      </c>
      <c r="B24" s="434" t="s">
        <v>245</v>
      </c>
      <c r="C24" s="435" t="s">
        <v>95</v>
      </c>
      <c r="D24" s="436">
        <f t="shared" ref="D24:D31" si="2">SUM(F24,G24,H24,K24,L24,M24,P24,Q24,R24,U24,V24,W24,Z24,AA24,AB24,AE24,AF24,AG24,AJ24,AK24,AL24)</f>
        <v>2</v>
      </c>
      <c r="E24" s="437">
        <f t="shared" ref="E24:E31" si="3">SUM(J24,O24,T24,Y24,AD24,AI24,AN24)</f>
        <v>2</v>
      </c>
      <c r="F24" s="438">
        <v>2</v>
      </c>
      <c r="G24" s="436">
        <v>0</v>
      </c>
      <c r="H24" s="436">
        <v>0</v>
      </c>
      <c r="I24" s="436" t="s">
        <v>11</v>
      </c>
      <c r="J24" s="439">
        <v>2</v>
      </c>
      <c r="K24" s="438"/>
      <c r="L24" s="436"/>
      <c r="M24" s="436"/>
      <c r="N24" s="436"/>
      <c r="O24" s="439"/>
      <c r="P24" s="438"/>
      <c r="Q24" s="436"/>
      <c r="R24" s="436"/>
      <c r="S24" s="436"/>
      <c r="T24" s="439"/>
      <c r="U24" s="438"/>
      <c r="V24" s="436"/>
      <c r="W24" s="436"/>
      <c r="X24" s="436"/>
      <c r="Y24" s="439"/>
      <c r="Z24" s="438"/>
      <c r="AA24" s="436"/>
      <c r="AB24" s="436"/>
      <c r="AC24" s="436"/>
      <c r="AD24" s="439"/>
      <c r="AE24" s="438"/>
      <c r="AF24" s="436"/>
      <c r="AG24" s="436"/>
      <c r="AH24" s="436"/>
      <c r="AI24" s="439"/>
      <c r="AJ24" s="438"/>
      <c r="AK24" s="436"/>
      <c r="AL24" s="436"/>
      <c r="AM24" s="436"/>
      <c r="AN24" s="439"/>
      <c r="AO24" s="267" t="s">
        <v>66</v>
      </c>
      <c r="AP24" s="94"/>
    </row>
    <row r="25" spans="1:42" s="143" customFormat="1" ht="17.25" customHeight="1" x14ac:dyDescent="0.25">
      <c r="A25" s="440" t="s">
        <v>22</v>
      </c>
      <c r="B25" s="432" t="s">
        <v>246</v>
      </c>
      <c r="C25" s="441" t="s">
        <v>96</v>
      </c>
      <c r="D25" s="431">
        <f t="shared" si="2"/>
        <v>2</v>
      </c>
      <c r="E25" s="442">
        <f t="shared" si="3"/>
        <v>2</v>
      </c>
      <c r="F25" s="443"/>
      <c r="G25" s="431"/>
      <c r="H25" s="431"/>
      <c r="I25" s="431"/>
      <c r="J25" s="444"/>
      <c r="K25" s="443">
        <v>1</v>
      </c>
      <c r="L25" s="431">
        <v>1</v>
      </c>
      <c r="M25" s="431">
        <v>0</v>
      </c>
      <c r="N25" s="431" t="s">
        <v>11</v>
      </c>
      <c r="O25" s="444">
        <v>2</v>
      </c>
      <c r="P25" s="443"/>
      <c r="Q25" s="431"/>
      <c r="R25" s="431"/>
      <c r="S25" s="431"/>
      <c r="T25" s="444"/>
      <c r="U25" s="443"/>
      <c r="V25" s="431"/>
      <c r="W25" s="431"/>
      <c r="X25" s="431"/>
      <c r="Y25" s="444"/>
      <c r="Z25" s="443"/>
      <c r="AA25" s="431"/>
      <c r="AB25" s="431"/>
      <c r="AC25" s="431"/>
      <c r="AD25" s="444"/>
      <c r="AE25" s="443"/>
      <c r="AF25" s="431"/>
      <c r="AG25" s="431"/>
      <c r="AH25" s="431"/>
      <c r="AI25" s="444"/>
      <c r="AJ25" s="443"/>
      <c r="AK25" s="431"/>
      <c r="AL25" s="431"/>
      <c r="AM25" s="431"/>
      <c r="AN25" s="444"/>
      <c r="AO25" s="445"/>
      <c r="AP25" s="94"/>
    </row>
    <row r="26" spans="1:42" s="64" customFormat="1" ht="15.75" collapsed="1" x14ac:dyDescent="0.25">
      <c r="A26" s="144" t="s">
        <v>23</v>
      </c>
      <c r="B26" s="263" t="s">
        <v>226</v>
      </c>
      <c r="C26" s="146" t="s">
        <v>161</v>
      </c>
      <c r="D26" s="147">
        <f t="shared" si="2"/>
        <v>4</v>
      </c>
      <c r="E26" s="194">
        <f t="shared" si="3"/>
        <v>4</v>
      </c>
      <c r="F26" s="200"/>
      <c r="G26" s="147"/>
      <c r="H26" s="147"/>
      <c r="I26" s="147"/>
      <c r="J26" s="180"/>
      <c r="K26" s="200"/>
      <c r="L26" s="147"/>
      <c r="M26" s="147"/>
      <c r="N26" s="147"/>
      <c r="O26" s="180"/>
      <c r="P26" s="200"/>
      <c r="Q26" s="147"/>
      <c r="R26" s="147"/>
      <c r="S26" s="147"/>
      <c r="T26" s="180"/>
      <c r="U26" s="200">
        <v>2</v>
      </c>
      <c r="V26" s="147">
        <v>2</v>
      </c>
      <c r="W26" s="147">
        <v>0</v>
      </c>
      <c r="X26" s="147" t="s">
        <v>8</v>
      </c>
      <c r="Y26" s="180">
        <v>4</v>
      </c>
      <c r="Z26" s="200"/>
      <c r="AA26" s="147"/>
      <c r="AB26" s="147"/>
      <c r="AC26" s="147"/>
      <c r="AD26" s="180"/>
      <c r="AE26" s="200"/>
      <c r="AF26" s="147"/>
      <c r="AG26" s="147"/>
      <c r="AH26" s="147"/>
      <c r="AI26" s="180"/>
      <c r="AJ26" s="200"/>
      <c r="AK26" s="147"/>
      <c r="AL26" s="147"/>
      <c r="AM26" s="147"/>
      <c r="AN26" s="180"/>
      <c r="AO26" s="268" t="s">
        <v>66</v>
      </c>
      <c r="AP26" s="259"/>
    </row>
    <row r="27" spans="1:42" s="64" customFormat="1" ht="15.75" collapsed="1" x14ac:dyDescent="0.25">
      <c r="A27" s="144" t="s">
        <v>24</v>
      </c>
      <c r="B27" s="493" t="s">
        <v>302</v>
      </c>
      <c r="C27" s="146" t="s">
        <v>97</v>
      </c>
      <c r="D27" s="147">
        <f t="shared" si="2"/>
        <v>2</v>
      </c>
      <c r="E27" s="194">
        <f t="shared" si="3"/>
        <v>3</v>
      </c>
      <c r="F27" s="200"/>
      <c r="G27" s="147"/>
      <c r="H27" s="147"/>
      <c r="I27" s="147"/>
      <c r="J27" s="180"/>
      <c r="K27" s="200"/>
      <c r="L27" s="147"/>
      <c r="M27" s="147"/>
      <c r="N27" s="147"/>
      <c r="O27" s="180"/>
      <c r="P27" s="200"/>
      <c r="Q27" s="147"/>
      <c r="R27" s="147"/>
      <c r="S27" s="147"/>
      <c r="T27" s="180"/>
      <c r="U27" s="200"/>
      <c r="V27" s="147"/>
      <c r="W27" s="147"/>
      <c r="X27" s="147"/>
      <c r="Y27" s="180"/>
      <c r="Z27" s="200">
        <v>1</v>
      </c>
      <c r="AA27" s="147">
        <v>1</v>
      </c>
      <c r="AB27" s="147">
        <v>0</v>
      </c>
      <c r="AC27" s="147" t="s">
        <v>8</v>
      </c>
      <c r="AD27" s="180">
        <v>3</v>
      </c>
      <c r="AE27" s="200"/>
      <c r="AF27" s="147"/>
      <c r="AG27" s="147"/>
      <c r="AH27" s="147"/>
      <c r="AI27" s="180"/>
      <c r="AJ27" s="200"/>
      <c r="AK27" s="147"/>
      <c r="AL27" s="147"/>
      <c r="AM27" s="147"/>
      <c r="AN27" s="180"/>
      <c r="AO27" s="268" t="s">
        <v>66</v>
      </c>
      <c r="AP27" s="264"/>
    </row>
    <row r="28" spans="1:42" s="64" customFormat="1" ht="15.75" collapsed="1" x14ac:dyDescent="0.25">
      <c r="A28" s="144" t="s">
        <v>25</v>
      </c>
      <c r="B28" s="150" t="s">
        <v>180</v>
      </c>
      <c r="C28" s="149" t="s">
        <v>162</v>
      </c>
      <c r="D28" s="147">
        <f t="shared" si="2"/>
        <v>2</v>
      </c>
      <c r="E28" s="194">
        <f t="shared" si="3"/>
        <v>2</v>
      </c>
      <c r="F28" s="200"/>
      <c r="G28" s="147"/>
      <c r="H28" s="147"/>
      <c r="I28" s="147"/>
      <c r="J28" s="180"/>
      <c r="K28" s="200"/>
      <c r="L28" s="147"/>
      <c r="M28" s="147"/>
      <c r="N28" s="147"/>
      <c r="O28" s="180"/>
      <c r="P28" s="200"/>
      <c r="Q28" s="147"/>
      <c r="R28" s="147"/>
      <c r="S28" s="147"/>
      <c r="T28" s="180"/>
      <c r="U28" s="200">
        <v>2</v>
      </c>
      <c r="V28" s="147">
        <v>0</v>
      </c>
      <c r="W28" s="147">
        <v>0</v>
      </c>
      <c r="X28" s="147" t="s">
        <v>11</v>
      </c>
      <c r="Y28" s="180">
        <v>2</v>
      </c>
      <c r="Z28" s="200"/>
      <c r="AA28" s="147"/>
      <c r="AB28" s="147"/>
      <c r="AC28" s="147"/>
      <c r="AD28" s="180"/>
      <c r="AE28" s="200"/>
      <c r="AF28" s="147"/>
      <c r="AG28" s="147"/>
      <c r="AH28" s="147"/>
      <c r="AI28" s="180"/>
      <c r="AJ28" s="200"/>
      <c r="AK28" s="147"/>
      <c r="AL28" s="147"/>
      <c r="AM28" s="147"/>
      <c r="AN28" s="180"/>
      <c r="AO28" s="269" t="s">
        <v>205</v>
      </c>
      <c r="AP28" s="264"/>
    </row>
    <row r="29" spans="1:42" s="64" customFormat="1" ht="15.75" x14ac:dyDescent="0.25">
      <c r="A29" s="144" t="s">
        <v>26</v>
      </c>
      <c r="B29" s="150" t="s">
        <v>203</v>
      </c>
      <c r="C29" s="148" t="s">
        <v>98</v>
      </c>
      <c r="D29" s="147">
        <f t="shared" si="2"/>
        <v>2</v>
      </c>
      <c r="E29" s="194">
        <f t="shared" si="3"/>
        <v>2</v>
      </c>
      <c r="F29" s="200"/>
      <c r="G29" s="147"/>
      <c r="H29" s="147"/>
      <c r="I29" s="147"/>
      <c r="J29" s="180"/>
      <c r="K29" s="200"/>
      <c r="L29" s="147"/>
      <c r="M29" s="147"/>
      <c r="N29" s="147"/>
      <c r="O29" s="180"/>
      <c r="P29" s="200"/>
      <c r="Q29" s="147"/>
      <c r="R29" s="147"/>
      <c r="S29" s="147"/>
      <c r="T29" s="180"/>
      <c r="U29" s="200">
        <v>2</v>
      </c>
      <c r="V29" s="147">
        <v>0</v>
      </c>
      <c r="W29" s="147">
        <v>0</v>
      </c>
      <c r="X29" s="147" t="s">
        <v>8</v>
      </c>
      <c r="Y29" s="180">
        <v>2</v>
      </c>
      <c r="Z29" s="200"/>
      <c r="AA29" s="147"/>
      <c r="AB29" s="147"/>
      <c r="AC29" s="147"/>
      <c r="AD29" s="180"/>
      <c r="AE29" s="200"/>
      <c r="AF29" s="147"/>
      <c r="AG29" s="147"/>
      <c r="AH29" s="147"/>
      <c r="AI29" s="180"/>
      <c r="AJ29" s="200"/>
      <c r="AK29" s="147"/>
      <c r="AL29" s="147"/>
      <c r="AM29" s="147"/>
      <c r="AN29" s="180"/>
      <c r="AO29" s="268" t="s">
        <v>66</v>
      </c>
      <c r="AP29" s="264"/>
    </row>
    <row r="30" spans="1:42" s="64" customFormat="1" ht="15.75" collapsed="1" x14ac:dyDescent="0.25">
      <c r="A30" s="144" t="s">
        <v>43</v>
      </c>
      <c r="B30" s="150" t="s">
        <v>204</v>
      </c>
      <c r="C30" s="146" t="s">
        <v>99</v>
      </c>
      <c r="D30" s="147">
        <f t="shared" si="2"/>
        <v>2</v>
      </c>
      <c r="E30" s="194">
        <f t="shared" si="3"/>
        <v>2</v>
      </c>
      <c r="F30" s="200"/>
      <c r="G30" s="147"/>
      <c r="H30" s="147"/>
      <c r="I30" s="147"/>
      <c r="J30" s="180"/>
      <c r="K30" s="200"/>
      <c r="L30" s="147"/>
      <c r="M30" s="147"/>
      <c r="N30" s="147"/>
      <c r="O30" s="180"/>
      <c r="P30" s="200"/>
      <c r="Q30" s="147"/>
      <c r="R30" s="147"/>
      <c r="S30" s="147"/>
      <c r="T30" s="180"/>
      <c r="U30" s="200"/>
      <c r="V30" s="147"/>
      <c r="W30" s="147"/>
      <c r="X30" s="147"/>
      <c r="Y30" s="180"/>
      <c r="Z30" s="200">
        <v>2</v>
      </c>
      <c r="AA30" s="147">
        <v>0</v>
      </c>
      <c r="AB30" s="147">
        <v>0</v>
      </c>
      <c r="AC30" s="147" t="s">
        <v>8</v>
      </c>
      <c r="AD30" s="180">
        <v>2</v>
      </c>
      <c r="AE30" s="200"/>
      <c r="AF30" s="147"/>
      <c r="AG30" s="147"/>
      <c r="AH30" s="147"/>
      <c r="AI30" s="180"/>
      <c r="AJ30" s="200"/>
      <c r="AK30" s="147"/>
      <c r="AL30" s="147"/>
      <c r="AM30" s="147"/>
      <c r="AN30" s="180"/>
      <c r="AO30" s="268" t="s">
        <v>66</v>
      </c>
      <c r="AP30" s="264"/>
    </row>
    <row r="31" spans="1:42" s="64" customFormat="1" ht="16.5" thickBot="1" x14ac:dyDescent="0.3">
      <c r="A31" s="270" t="s">
        <v>28</v>
      </c>
      <c r="B31" s="145" t="s">
        <v>205</v>
      </c>
      <c r="C31" s="272" t="s">
        <v>100</v>
      </c>
      <c r="D31" s="273">
        <f t="shared" si="2"/>
        <v>3</v>
      </c>
      <c r="E31" s="274">
        <f t="shared" si="3"/>
        <v>3</v>
      </c>
      <c r="F31" s="275"/>
      <c r="G31" s="273"/>
      <c r="H31" s="273"/>
      <c r="I31" s="273"/>
      <c r="J31" s="276"/>
      <c r="K31" s="275"/>
      <c r="L31" s="273"/>
      <c r="M31" s="273"/>
      <c r="N31" s="273"/>
      <c r="O31" s="276"/>
      <c r="P31" s="275">
        <v>2</v>
      </c>
      <c r="Q31" s="273">
        <v>1</v>
      </c>
      <c r="R31" s="273">
        <v>0</v>
      </c>
      <c r="S31" s="273" t="s">
        <v>11</v>
      </c>
      <c r="T31" s="276">
        <v>3</v>
      </c>
      <c r="U31" s="275"/>
      <c r="V31" s="273"/>
      <c r="W31" s="273"/>
      <c r="X31" s="273"/>
      <c r="Y31" s="276"/>
      <c r="Z31" s="275"/>
      <c r="AA31" s="273"/>
      <c r="AB31" s="273"/>
      <c r="AC31" s="273"/>
      <c r="AD31" s="276"/>
      <c r="AE31" s="275"/>
      <c r="AF31" s="273"/>
      <c r="AG31" s="273"/>
      <c r="AH31" s="273"/>
      <c r="AI31" s="276"/>
      <c r="AJ31" s="275"/>
      <c r="AK31" s="273"/>
      <c r="AL31" s="273"/>
      <c r="AM31" s="273"/>
      <c r="AN31" s="276"/>
      <c r="AO31" s="408" t="s">
        <v>66</v>
      </c>
      <c r="AP31" s="264"/>
    </row>
    <row r="32" spans="1:42" s="65" customFormat="1" ht="16.5" thickBot="1" x14ac:dyDescent="0.3">
      <c r="A32" s="559" t="s">
        <v>101</v>
      </c>
      <c r="B32" s="560"/>
      <c r="C32" s="560"/>
      <c r="D32" s="85">
        <f>D33+D48+D53</f>
        <v>69</v>
      </c>
      <c r="E32" s="281">
        <f>E33+E48+E53</f>
        <v>88</v>
      </c>
      <c r="F32" s="83">
        <f>SUM(F34:F59)</f>
        <v>3</v>
      </c>
      <c r="G32" s="85">
        <f>SUM(G34:G59)</f>
        <v>0</v>
      </c>
      <c r="H32" s="85">
        <f>SUM(H34:H59)</f>
        <v>7</v>
      </c>
      <c r="I32" s="85"/>
      <c r="J32" s="282">
        <f>SUM(J34:J59)</f>
        <v>11</v>
      </c>
      <c r="K32" s="83">
        <f>SUM(K34:K59)</f>
        <v>3</v>
      </c>
      <c r="L32" s="85">
        <f>SUM(L34:L59)</f>
        <v>0</v>
      </c>
      <c r="M32" s="85">
        <f>SUM(M34:M59)</f>
        <v>13</v>
      </c>
      <c r="N32" s="85"/>
      <c r="O32" s="282">
        <f>SUM(O34:O59)</f>
        <v>18</v>
      </c>
      <c r="P32" s="83">
        <f>SUM(P34:P59)</f>
        <v>5</v>
      </c>
      <c r="Q32" s="85">
        <f>SUM(Q34:Q59)</f>
        <v>0</v>
      </c>
      <c r="R32" s="85">
        <f>SUM(R34:R59)</f>
        <v>12</v>
      </c>
      <c r="S32" s="85"/>
      <c r="T32" s="282">
        <f>SUM(T34:T59)</f>
        <v>23</v>
      </c>
      <c r="U32" s="83">
        <f>SUM(U34:U59)</f>
        <v>4</v>
      </c>
      <c r="V32" s="85">
        <f>SUM(V34:V59)</f>
        <v>3</v>
      </c>
      <c r="W32" s="85">
        <f>SUM(W34:W59)</f>
        <v>7</v>
      </c>
      <c r="X32" s="85"/>
      <c r="Y32" s="282">
        <f>SUM(Y34:Y59)</f>
        <v>19</v>
      </c>
      <c r="Z32" s="83">
        <f>SUM(Z34:Z59)</f>
        <v>3</v>
      </c>
      <c r="AA32" s="85">
        <f>SUM(AA34:AA59)</f>
        <v>2</v>
      </c>
      <c r="AB32" s="85">
        <f>SUM(AB34:AB59)</f>
        <v>0</v>
      </c>
      <c r="AC32" s="85"/>
      <c r="AD32" s="282">
        <f>SUM(AD34:AD59)</f>
        <v>6</v>
      </c>
      <c r="AE32" s="83">
        <f>SUM(AE34:AE59)</f>
        <v>1</v>
      </c>
      <c r="AF32" s="85">
        <f>SUM(AF34:AF59)</f>
        <v>2</v>
      </c>
      <c r="AG32" s="85">
        <f>SUM(AG34:AG59)</f>
        <v>0</v>
      </c>
      <c r="AH32" s="85"/>
      <c r="AI32" s="282">
        <f>SUM(AI34:AI59)</f>
        <v>4</v>
      </c>
      <c r="AJ32" s="83">
        <f>SUM(AJ34:AJ59)</f>
        <v>1</v>
      </c>
      <c r="AK32" s="85">
        <f>SUM(AK34:AK59)</f>
        <v>1</v>
      </c>
      <c r="AL32" s="85">
        <f>SUM(AL34:AL59)</f>
        <v>2</v>
      </c>
      <c r="AM32" s="85"/>
      <c r="AN32" s="282">
        <f>SUM(AN34:AN59)</f>
        <v>7</v>
      </c>
      <c r="AO32" s="283"/>
      <c r="AP32" s="99"/>
    </row>
    <row r="33" spans="1:43" ht="16.5" thickBot="1" x14ac:dyDescent="0.3">
      <c r="A33" s="286" t="s">
        <v>102</v>
      </c>
      <c r="B33" s="287"/>
      <c r="C33" s="288"/>
      <c r="D33" s="289">
        <f>SUM(D34:D47)</f>
        <v>44</v>
      </c>
      <c r="E33" s="290">
        <f>SUM(E34:E47)</f>
        <v>56</v>
      </c>
      <c r="F33" s="83"/>
      <c r="G33" s="85"/>
      <c r="H33" s="85"/>
      <c r="I33" s="85"/>
      <c r="J33" s="84"/>
      <c r="K33" s="83"/>
      <c r="L33" s="85"/>
      <c r="M33" s="85"/>
      <c r="N33" s="85"/>
      <c r="O33" s="84"/>
      <c r="P33" s="83"/>
      <c r="Q33" s="85"/>
      <c r="R33" s="85"/>
      <c r="S33" s="85"/>
      <c r="T33" s="84"/>
      <c r="U33" s="83"/>
      <c r="V33" s="85"/>
      <c r="W33" s="85"/>
      <c r="X33" s="85"/>
      <c r="Y33" s="84"/>
      <c r="Z33" s="83"/>
      <c r="AA33" s="85"/>
      <c r="AB33" s="85"/>
      <c r="AC33" s="85"/>
      <c r="AD33" s="84"/>
      <c r="AE33" s="83"/>
      <c r="AF33" s="85"/>
      <c r="AG33" s="85"/>
      <c r="AH33" s="85"/>
      <c r="AI33" s="84"/>
      <c r="AJ33" s="83"/>
      <c r="AK33" s="85"/>
      <c r="AL33" s="85"/>
      <c r="AM33" s="85"/>
      <c r="AN33" s="84"/>
      <c r="AO33" s="291"/>
      <c r="AP33" s="91"/>
      <c r="AQ33" s="6"/>
    </row>
    <row r="34" spans="1:43" s="64" customFormat="1" ht="15.75" x14ac:dyDescent="0.25">
      <c r="A34" s="277" t="s">
        <v>44</v>
      </c>
      <c r="B34" s="429" t="s">
        <v>239</v>
      </c>
      <c r="C34" s="284" t="s">
        <v>103</v>
      </c>
      <c r="D34" s="278">
        <f t="shared" ref="D34:D47" si="4">SUM(F34,G34,H34,K34,L34,M34,P34,Q34,R34,U34,V34,W34,Z34,AA34,AB34,AE34,AF34,AG34,AJ34,AK34,AL34)</f>
        <v>4</v>
      </c>
      <c r="E34" s="285">
        <f t="shared" ref="E34:E47" si="5">SUM(J34,O34,T34,Y34,AD34,AI34,AN34)</f>
        <v>5</v>
      </c>
      <c r="F34" s="279"/>
      <c r="G34" s="278"/>
      <c r="H34" s="278"/>
      <c r="I34" s="278"/>
      <c r="J34" s="280"/>
      <c r="K34" s="279">
        <v>2</v>
      </c>
      <c r="L34" s="278">
        <v>0</v>
      </c>
      <c r="M34" s="278">
        <v>2</v>
      </c>
      <c r="N34" s="278" t="s">
        <v>11</v>
      </c>
      <c r="O34" s="280">
        <v>5</v>
      </c>
      <c r="P34" s="279"/>
      <c r="Q34" s="278"/>
      <c r="R34" s="278"/>
      <c r="S34" s="278"/>
      <c r="T34" s="280"/>
      <c r="U34" s="279"/>
      <c r="V34" s="278"/>
      <c r="W34" s="278"/>
      <c r="X34" s="278"/>
      <c r="Y34" s="280"/>
      <c r="Z34" s="279"/>
      <c r="AA34" s="278"/>
      <c r="AB34" s="278"/>
      <c r="AC34" s="278"/>
      <c r="AD34" s="280"/>
      <c r="AE34" s="279"/>
      <c r="AF34" s="278"/>
      <c r="AG34" s="278"/>
      <c r="AH34" s="278"/>
      <c r="AI34" s="280"/>
      <c r="AJ34" s="279"/>
      <c r="AK34" s="278"/>
      <c r="AL34" s="278"/>
      <c r="AM34" s="278"/>
      <c r="AN34" s="280"/>
      <c r="AO34" s="409" t="s">
        <v>66</v>
      </c>
      <c r="AP34" s="264"/>
    </row>
    <row r="35" spans="1:43" s="64" customFormat="1" ht="15.75" x14ac:dyDescent="0.25">
      <c r="A35" s="144" t="s">
        <v>51</v>
      </c>
      <c r="B35" s="430" t="s">
        <v>240</v>
      </c>
      <c r="C35" s="146" t="s">
        <v>104</v>
      </c>
      <c r="D35" s="147">
        <f t="shared" si="4"/>
        <v>4</v>
      </c>
      <c r="E35" s="195">
        <f t="shared" si="5"/>
        <v>5</v>
      </c>
      <c r="F35" s="200"/>
      <c r="G35" s="147"/>
      <c r="H35" s="147"/>
      <c r="I35" s="147"/>
      <c r="J35" s="180"/>
      <c r="K35" s="200"/>
      <c r="L35" s="147"/>
      <c r="M35" s="147"/>
      <c r="N35" s="147"/>
      <c r="O35" s="180"/>
      <c r="P35" s="200">
        <v>2</v>
      </c>
      <c r="Q35" s="147">
        <v>0</v>
      </c>
      <c r="R35" s="147">
        <v>2</v>
      </c>
      <c r="S35" s="147" t="s">
        <v>8</v>
      </c>
      <c r="T35" s="180">
        <v>5</v>
      </c>
      <c r="U35" s="200"/>
      <c r="V35" s="147"/>
      <c r="W35" s="147"/>
      <c r="X35" s="147"/>
      <c r="Y35" s="180"/>
      <c r="Z35" s="200"/>
      <c r="AA35" s="147"/>
      <c r="AB35" s="147"/>
      <c r="AC35" s="147"/>
      <c r="AD35" s="180"/>
      <c r="AE35" s="200"/>
      <c r="AF35" s="147"/>
      <c r="AG35" s="147"/>
      <c r="AH35" s="147"/>
      <c r="AI35" s="180"/>
      <c r="AJ35" s="200"/>
      <c r="AK35" s="147"/>
      <c r="AL35" s="147"/>
      <c r="AM35" s="147"/>
      <c r="AN35" s="180"/>
      <c r="AO35" s="407" t="s">
        <v>104</v>
      </c>
      <c r="AP35" s="264"/>
    </row>
    <row r="36" spans="1:43" s="64" customFormat="1" ht="15.75" collapsed="1" x14ac:dyDescent="0.25">
      <c r="A36" s="144" t="s">
        <v>52</v>
      </c>
      <c r="B36" s="150" t="s">
        <v>181</v>
      </c>
      <c r="C36" s="146" t="s">
        <v>163</v>
      </c>
      <c r="D36" s="147">
        <f t="shared" si="4"/>
        <v>2</v>
      </c>
      <c r="E36" s="195">
        <f t="shared" si="5"/>
        <v>3</v>
      </c>
      <c r="F36" s="200"/>
      <c r="G36" s="147"/>
      <c r="H36" s="147"/>
      <c r="I36" s="147"/>
      <c r="J36" s="180"/>
      <c r="K36" s="200"/>
      <c r="L36" s="147"/>
      <c r="M36" s="147"/>
      <c r="N36" s="147"/>
      <c r="O36" s="180"/>
      <c r="P36" s="200">
        <v>1</v>
      </c>
      <c r="Q36" s="147">
        <v>0</v>
      </c>
      <c r="R36" s="147">
        <v>1</v>
      </c>
      <c r="S36" s="147" t="s">
        <v>11</v>
      </c>
      <c r="T36" s="180">
        <v>3</v>
      </c>
      <c r="U36" s="200"/>
      <c r="V36" s="147"/>
      <c r="W36" s="147"/>
      <c r="X36" s="147"/>
      <c r="Y36" s="180"/>
      <c r="Z36" s="200"/>
      <c r="AA36" s="147"/>
      <c r="AB36" s="147"/>
      <c r="AC36" s="147"/>
      <c r="AD36" s="180"/>
      <c r="AE36" s="200"/>
      <c r="AF36" s="147"/>
      <c r="AG36" s="147"/>
      <c r="AH36" s="147"/>
      <c r="AI36" s="180"/>
      <c r="AJ36" s="200"/>
      <c r="AK36" s="147"/>
      <c r="AL36" s="147"/>
      <c r="AM36" s="147"/>
      <c r="AN36" s="180"/>
      <c r="AO36" s="268" t="s">
        <v>66</v>
      </c>
      <c r="AP36" s="264"/>
    </row>
    <row r="37" spans="1:43" s="64" customFormat="1" ht="15.75" x14ac:dyDescent="0.25">
      <c r="A37" s="144" t="s">
        <v>29</v>
      </c>
      <c r="B37" s="150" t="s">
        <v>181</v>
      </c>
      <c r="C37" s="146" t="s">
        <v>164</v>
      </c>
      <c r="D37" s="147">
        <f t="shared" si="4"/>
        <v>2</v>
      </c>
      <c r="E37" s="195">
        <f t="shared" si="5"/>
        <v>3</v>
      </c>
      <c r="F37" s="200"/>
      <c r="G37" s="147"/>
      <c r="H37" s="147"/>
      <c r="I37" s="147"/>
      <c r="J37" s="180"/>
      <c r="K37" s="200"/>
      <c r="L37" s="147"/>
      <c r="M37" s="147"/>
      <c r="N37" s="147"/>
      <c r="O37" s="180"/>
      <c r="P37" s="200"/>
      <c r="Q37" s="147"/>
      <c r="R37" s="147"/>
      <c r="S37" s="147"/>
      <c r="T37" s="180"/>
      <c r="U37" s="200">
        <v>1</v>
      </c>
      <c r="V37" s="147">
        <v>0</v>
      </c>
      <c r="W37" s="147">
        <v>1</v>
      </c>
      <c r="X37" s="147" t="s">
        <v>8</v>
      </c>
      <c r="Y37" s="180">
        <v>3</v>
      </c>
      <c r="Z37" s="200"/>
      <c r="AA37" s="147"/>
      <c r="AB37" s="147"/>
      <c r="AC37" s="147"/>
      <c r="AD37" s="180"/>
      <c r="AE37" s="200"/>
      <c r="AF37" s="147"/>
      <c r="AG37" s="147"/>
      <c r="AH37" s="147"/>
      <c r="AI37" s="180"/>
      <c r="AJ37" s="200"/>
      <c r="AK37" s="147"/>
      <c r="AL37" s="147"/>
      <c r="AM37" s="147"/>
      <c r="AN37" s="180"/>
      <c r="AO37" s="411" t="s">
        <v>181</v>
      </c>
      <c r="AP37" s="264"/>
    </row>
    <row r="38" spans="1:43" s="64" customFormat="1" ht="15.75" collapsed="1" x14ac:dyDescent="0.25">
      <c r="A38" s="144" t="s">
        <v>30</v>
      </c>
      <c r="B38" s="150" t="s">
        <v>229</v>
      </c>
      <c r="C38" s="146" t="s">
        <v>228</v>
      </c>
      <c r="D38" s="147">
        <f t="shared" si="4"/>
        <v>3</v>
      </c>
      <c r="E38" s="195">
        <f t="shared" si="5"/>
        <v>4</v>
      </c>
      <c r="F38" s="200">
        <v>1</v>
      </c>
      <c r="G38" s="147">
        <v>0</v>
      </c>
      <c r="H38" s="147">
        <v>2</v>
      </c>
      <c r="I38" s="147" t="s">
        <v>11</v>
      </c>
      <c r="J38" s="180">
        <v>4</v>
      </c>
      <c r="K38" s="200"/>
      <c r="L38" s="147"/>
      <c r="M38" s="147"/>
      <c r="N38" s="147"/>
      <c r="O38" s="180"/>
      <c r="P38" s="200"/>
      <c r="Q38" s="147"/>
      <c r="R38" s="147"/>
      <c r="S38" s="147"/>
      <c r="T38" s="180"/>
      <c r="U38" s="200"/>
      <c r="V38" s="147"/>
      <c r="W38" s="147"/>
      <c r="X38" s="147"/>
      <c r="Y38" s="180"/>
      <c r="Z38" s="200"/>
      <c r="AA38" s="147"/>
      <c r="AB38" s="147"/>
      <c r="AC38" s="147"/>
      <c r="AD38" s="180"/>
      <c r="AE38" s="200"/>
      <c r="AF38" s="147"/>
      <c r="AG38" s="147"/>
      <c r="AH38" s="147"/>
      <c r="AI38" s="180"/>
      <c r="AJ38" s="200"/>
      <c r="AK38" s="147"/>
      <c r="AL38" s="147"/>
      <c r="AM38" s="147"/>
      <c r="AN38" s="180"/>
      <c r="AO38" s="268" t="s">
        <v>66</v>
      </c>
      <c r="AP38" s="264"/>
    </row>
    <row r="39" spans="1:43" s="64" customFormat="1" ht="15.75" x14ac:dyDescent="0.25">
      <c r="A39" s="144" t="s">
        <v>31</v>
      </c>
      <c r="B39" s="145" t="s">
        <v>231</v>
      </c>
      <c r="C39" s="146" t="s">
        <v>230</v>
      </c>
      <c r="D39" s="147">
        <f t="shared" si="4"/>
        <v>3</v>
      </c>
      <c r="E39" s="195">
        <f t="shared" si="5"/>
        <v>4</v>
      </c>
      <c r="F39" s="200"/>
      <c r="G39" s="147"/>
      <c r="H39" s="147"/>
      <c r="I39" s="147"/>
      <c r="J39" s="180"/>
      <c r="K39" s="200"/>
      <c r="L39" s="147"/>
      <c r="M39" s="147"/>
      <c r="N39" s="147"/>
      <c r="O39" s="180"/>
      <c r="P39" s="200"/>
      <c r="Q39" s="147"/>
      <c r="R39" s="147"/>
      <c r="S39" s="147"/>
      <c r="T39" s="180"/>
      <c r="U39" s="200">
        <v>1</v>
      </c>
      <c r="V39" s="147">
        <v>2</v>
      </c>
      <c r="W39" s="147">
        <v>0</v>
      </c>
      <c r="X39" s="147" t="s">
        <v>11</v>
      </c>
      <c r="Y39" s="180">
        <v>4</v>
      </c>
      <c r="Z39" s="200"/>
      <c r="AA39" s="147"/>
      <c r="AB39" s="147"/>
      <c r="AC39" s="147"/>
      <c r="AD39" s="180"/>
      <c r="AE39" s="200"/>
      <c r="AF39" s="147"/>
      <c r="AG39" s="147"/>
      <c r="AH39" s="147"/>
      <c r="AI39" s="180"/>
      <c r="AJ39" s="200"/>
      <c r="AK39" s="147"/>
      <c r="AL39" s="147"/>
      <c r="AM39" s="147"/>
      <c r="AN39" s="180"/>
      <c r="AO39" s="268" t="s">
        <v>157</v>
      </c>
      <c r="AP39" s="264"/>
    </row>
    <row r="40" spans="1:43" s="64" customFormat="1" ht="15.75" collapsed="1" x14ac:dyDescent="0.25">
      <c r="A40" s="144" t="s">
        <v>32</v>
      </c>
      <c r="B40" s="151" t="s">
        <v>232</v>
      </c>
      <c r="C40" s="146" t="s">
        <v>233</v>
      </c>
      <c r="D40" s="147">
        <f t="shared" si="4"/>
        <v>4</v>
      </c>
      <c r="E40" s="195">
        <f t="shared" si="5"/>
        <v>4</v>
      </c>
      <c r="F40" s="200"/>
      <c r="G40" s="147"/>
      <c r="H40" s="147"/>
      <c r="I40" s="147"/>
      <c r="J40" s="180"/>
      <c r="K40" s="200">
        <v>1</v>
      </c>
      <c r="L40" s="147">
        <v>0</v>
      </c>
      <c r="M40" s="147">
        <v>3</v>
      </c>
      <c r="N40" s="147" t="s">
        <v>11</v>
      </c>
      <c r="O40" s="180">
        <v>4</v>
      </c>
      <c r="P40" s="200"/>
      <c r="Q40" s="147"/>
      <c r="R40" s="147"/>
      <c r="S40" s="147"/>
      <c r="T40" s="180"/>
      <c r="U40" s="200"/>
      <c r="V40" s="147"/>
      <c r="W40" s="147"/>
      <c r="X40" s="147"/>
      <c r="Y40" s="180"/>
      <c r="Z40" s="200"/>
      <c r="AA40" s="147"/>
      <c r="AB40" s="147"/>
      <c r="AC40" s="147"/>
      <c r="AD40" s="180"/>
      <c r="AE40" s="200"/>
      <c r="AF40" s="147"/>
      <c r="AG40" s="147"/>
      <c r="AH40" s="147"/>
      <c r="AI40" s="180"/>
      <c r="AJ40" s="200"/>
      <c r="AK40" s="147"/>
      <c r="AL40" s="147"/>
      <c r="AM40" s="147"/>
      <c r="AN40" s="180"/>
      <c r="AO40" s="268" t="s">
        <v>66</v>
      </c>
      <c r="AP40" s="264"/>
    </row>
    <row r="41" spans="1:43" s="64" customFormat="1" ht="15.75" x14ac:dyDescent="0.25">
      <c r="A41" s="144" t="s">
        <v>33</v>
      </c>
      <c r="B41" s="151" t="s">
        <v>234</v>
      </c>
      <c r="C41" s="146" t="s">
        <v>105</v>
      </c>
      <c r="D41" s="147">
        <f t="shared" si="4"/>
        <v>3</v>
      </c>
      <c r="E41" s="195">
        <f t="shared" si="5"/>
        <v>4</v>
      </c>
      <c r="F41" s="200"/>
      <c r="G41" s="147"/>
      <c r="H41" s="147"/>
      <c r="I41" s="147"/>
      <c r="J41" s="180"/>
      <c r="K41" s="200"/>
      <c r="L41" s="147"/>
      <c r="M41" s="147"/>
      <c r="N41" s="147"/>
      <c r="O41" s="180"/>
      <c r="P41" s="200">
        <v>0</v>
      </c>
      <c r="Q41" s="147">
        <v>0</v>
      </c>
      <c r="R41" s="147">
        <v>3</v>
      </c>
      <c r="S41" s="431" t="s">
        <v>11</v>
      </c>
      <c r="T41" s="180">
        <v>4</v>
      </c>
      <c r="U41" s="200"/>
      <c r="V41" s="147"/>
      <c r="W41" s="147"/>
      <c r="X41" s="147"/>
      <c r="Y41" s="180"/>
      <c r="Z41" s="200"/>
      <c r="AA41" s="147"/>
      <c r="AB41" s="147"/>
      <c r="AC41" s="147"/>
      <c r="AD41" s="180"/>
      <c r="AE41" s="200"/>
      <c r="AF41" s="147"/>
      <c r="AG41" s="147"/>
      <c r="AH41" s="147"/>
      <c r="AI41" s="180"/>
      <c r="AJ41" s="200"/>
      <c r="AK41" s="147"/>
      <c r="AL41" s="147"/>
      <c r="AM41" s="147"/>
      <c r="AN41" s="180"/>
      <c r="AO41" s="407" t="s">
        <v>165</v>
      </c>
      <c r="AP41" s="264"/>
    </row>
    <row r="42" spans="1:43" s="64" customFormat="1" ht="15.75" collapsed="1" x14ac:dyDescent="0.25">
      <c r="A42" s="144" t="s">
        <v>34</v>
      </c>
      <c r="B42" s="150" t="s">
        <v>206</v>
      </c>
      <c r="C42" s="148" t="s">
        <v>106</v>
      </c>
      <c r="D42" s="147">
        <f t="shared" si="4"/>
        <v>4</v>
      </c>
      <c r="E42" s="195">
        <f t="shared" si="5"/>
        <v>4</v>
      </c>
      <c r="F42" s="200">
        <v>2</v>
      </c>
      <c r="G42" s="147">
        <v>0</v>
      </c>
      <c r="H42" s="147">
        <v>2</v>
      </c>
      <c r="I42" s="147" t="s">
        <v>11</v>
      </c>
      <c r="J42" s="180">
        <v>4</v>
      </c>
      <c r="K42" s="200"/>
      <c r="L42" s="147"/>
      <c r="M42" s="147"/>
      <c r="N42" s="147"/>
      <c r="O42" s="180"/>
      <c r="P42" s="200"/>
      <c r="Q42" s="147"/>
      <c r="R42" s="147"/>
      <c r="S42" s="147"/>
      <c r="T42" s="180"/>
      <c r="U42" s="200"/>
      <c r="V42" s="147"/>
      <c r="W42" s="147"/>
      <c r="X42" s="147"/>
      <c r="Y42" s="180"/>
      <c r="Z42" s="200"/>
      <c r="AA42" s="147"/>
      <c r="AB42" s="147"/>
      <c r="AC42" s="147"/>
      <c r="AD42" s="180"/>
      <c r="AE42" s="200"/>
      <c r="AF42" s="147"/>
      <c r="AG42" s="147"/>
      <c r="AH42" s="147"/>
      <c r="AI42" s="180"/>
      <c r="AJ42" s="200"/>
      <c r="AK42" s="147"/>
      <c r="AL42" s="147"/>
      <c r="AM42" s="147"/>
      <c r="AN42" s="180"/>
      <c r="AO42" s="268" t="s">
        <v>66</v>
      </c>
      <c r="AP42" s="264"/>
    </row>
    <row r="43" spans="1:43" s="64" customFormat="1" ht="15.75" collapsed="1" x14ac:dyDescent="0.25">
      <c r="A43" s="144" t="s">
        <v>35</v>
      </c>
      <c r="B43" s="150" t="s">
        <v>182</v>
      </c>
      <c r="C43" s="148" t="s">
        <v>38</v>
      </c>
      <c r="D43" s="147">
        <f t="shared" si="4"/>
        <v>3</v>
      </c>
      <c r="E43" s="195">
        <f t="shared" si="5"/>
        <v>4</v>
      </c>
      <c r="F43" s="200"/>
      <c r="G43" s="147"/>
      <c r="H43" s="147"/>
      <c r="I43" s="147"/>
      <c r="J43" s="180"/>
      <c r="K43" s="200"/>
      <c r="L43" s="147"/>
      <c r="M43" s="147"/>
      <c r="N43" s="147"/>
      <c r="O43" s="180"/>
      <c r="P43" s="200">
        <v>0</v>
      </c>
      <c r="Q43" s="147">
        <v>0</v>
      </c>
      <c r="R43" s="147">
        <v>3</v>
      </c>
      <c r="S43" s="147" t="s">
        <v>11</v>
      </c>
      <c r="T43" s="180">
        <v>4</v>
      </c>
      <c r="U43" s="200"/>
      <c r="V43" s="147"/>
      <c r="W43" s="147"/>
      <c r="X43" s="147"/>
      <c r="Y43" s="180"/>
      <c r="Z43" s="200"/>
      <c r="AA43" s="147"/>
      <c r="AB43" s="147"/>
      <c r="AC43" s="147"/>
      <c r="AD43" s="180"/>
      <c r="AE43" s="200"/>
      <c r="AF43" s="147"/>
      <c r="AG43" s="147"/>
      <c r="AH43" s="147"/>
      <c r="AI43" s="180"/>
      <c r="AJ43" s="200"/>
      <c r="AK43" s="147"/>
      <c r="AL43" s="147"/>
      <c r="AM43" s="147"/>
      <c r="AN43" s="180"/>
      <c r="AO43" s="407" t="s">
        <v>165</v>
      </c>
      <c r="AP43" s="264"/>
    </row>
    <row r="44" spans="1:43" s="64" customFormat="1" ht="15.75" x14ac:dyDescent="0.25">
      <c r="A44" s="144" t="s">
        <v>36</v>
      </c>
      <c r="B44" s="150" t="s">
        <v>183</v>
      </c>
      <c r="C44" s="148" t="s">
        <v>40</v>
      </c>
      <c r="D44" s="147">
        <f t="shared" si="4"/>
        <v>3</v>
      </c>
      <c r="E44" s="195">
        <f t="shared" si="5"/>
        <v>4</v>
      </c>
      <c r="F44" s="200"/>
      <c r="G44" s="147"/>
      <c r="H44" s="147"/>
      <c r="I44" s="147"/>
      <c r="J44" s="180"/>
      <c r="K44" s="200"/>
      <c r="L44" s="147"/>
      <c r="M44" s="147"/>
      <c r="N44" s="147"/>
      <c r="O44" s="180"/>
      <c r="P44" s="200"/>
      <c r="Q44" s="147"/>
      <c r="R44" s="147"/>
      <c r="S44" s="147"/>
      <c r="T44" s="180"/>
      <c r="U44" s="200">
        <v>0</v>
      </c>
      <c r="V44" s="147">
        <v>0</v>
      </c>
      <c r="W44" s="147">
        <v>3</v>
      </c>
      <c r="X44" s="147" t="s">
        <v>11</v>
      </c>
      <c r="Y44" s="180">
        <v>4</v>
      </c>
      <c r="Z44" s="200"/>
      <c r="AA44" s="147"/>
      <c r="AB44" s="147"/>
      <c r="AC44" s="147"/>
      <c r="AD44" s="180"/>
      <c r="AE44" s="200"/>
      <c r="AF44" s="147"/>
      <c r="AG44" s="147"/>
      <c r="AH44" s="147"/>
      <c r="AI44" s="180"/>
      <c r="AJ44" s="200"/>
      <c r="AK44" s="147"/>
      <c r="AL44" s="147"/>
      <c r="AM44" s="147"/>
      <c r="AN44" s="180"/>
      <c r="AO44" s="411" t="s">
        <v>182</v>
      </c>
      <c r="AP44" s="264"/>
    </row>
    <row r="45" spans="1:43" s="64" customFormat="1" ht="15.75" collapsed="1" x14ac:dyDescent="0.25">
      <c r="A45" s="144" t="s">
        <v>53</v>
      </c>
      <c r="B45" s="150" t="s">
        <v>184</v>
      </c>
      <c r="C45" s="148" t="s">
        <v>107</v>
      </c>
      <c r="D45" s="147">
        <f t="shared" si="4"/>
        <v>2</v>
      </c>
      <c r="E45" s="195">
        <f t="shared" si="5"/>
        <v>3</v>
      </c>
      <c r="F45" s="200"/>
      <c r="G45" s="147"/>
      <c r="H45" s="147"/>
      <c r="I45" s="147"/>
      <c r="J45" s="180"/>
      <c r="K45" s="200"/>
      <c r="L45" s="147"/>
      <c r="M45" s="147"/>
      <c r="N45" s="147"/>
      <c r="O45" s="180"/>
      <c r="P45" s="200">
        <v>2</v>
      </c>
      <c r="Q45" s="147">
        <v>0</v>
      </c>
      <c r="R45" s="147">
        <v>0</v>
      </c>
      <c r="S45" s="147" t="s">
        <v>11</v>
      </c>
      <c r="T45" s="180">
        <v>3</v>
      </c>
      <c r="U45" s="200"/>
      <c r="V45" s="147"/>
      <c r="W45" s="147"/>
      <c r="X45" s="147"/>
      <c r="Y45" s="180"/>
      <c r="Z45" s="200"/>
      <c r="AA45" s="147"/>
      <c r="AB45" s="147"/>
      <c r="AC45" s="147"/>
      <c r="AD45" s="180"/>
      <c r="AE45" s="200"/>
      <c r="AF45" s="147"/>
      <c r="AG45" s="147"/>
      <c r="AH45" s="147"/>
      <c r="AI45" s="180"/>
      <c r="AJ45" s="200"/>
      <c r="AK45" s="147"/>
      <c r="AL45" s="147"/>
      <c r="AM45" s="147"/>
      <c r="AN45" s="180"/>
      <c r="AO45" s="269" t="s">
        <v>208</v>
      </c>
      <c r="AP45" s="264"/>
    </row>
    <row r="46" spans="1:43" s="64" customFormat="1" ht="15.75" collapsed="1" x14ac:dyDescent="0.25">
      <c r="A46" s="144" t="s">
        <v>37</v>
      </c>
      <c r="B46" s="150" t="s">
        <v>185</v>
      </c>
      <c r="C46" s="148" t="s">
        <v>108</v>
      </c>
      <c r="D46" s="147">
        <f t="shared" si="4"/>
        <v>4</v>
      </c>
      <c r="E46" s="195">
        <f t="shared" si="5"/>
        <v>5</v>
      </c>
      <c r="F46" s="200"/>
      <c r="G46" s="147"/>
      <c r="H46" s="147"/>
      <c r="I46" s="147"/>
      <c r="J46" s="180"/>
      <c r="K46" s="200"/>
      <c r="L46" s="147"/>
      <c r="M46" s="147"/>
      <c r="N46" s="147"/>
      <c r="O46" s="180"/>
      <c r="P46" s="200"/>
      <c r="Q46" s="147"/>
      <c r="R46" s="147"/>
      <c r="S46" s="147"/>
      <c r="T46" s="180"/>
      <c r="U46" s="200">
        <v>1</v>
      </c>
      <c r="V46" s="147">
        <v>0</v>
      </c>
      <c r="W46" s="147">
        <v>3</v>
      </c>
      <c r="X46" s="147" t="s">
        <v>11</v>
      </c>
      <c r="Y46" s="180">
        <v>5</v>
      </c>
      <c r="Z46" s="200"/>
      <c r="AA46" s="147"/>
      <c r="AB46" s="147"/>
      <c r="AC46" s="147"/>
      <c r="AD46" s="180"/>
      <c r="AE46" s="200"/>
      <c r="AF46" s="147"/>
      <c r="AG46" s="147"/>
      <c r="AH46" s="147"/>
      <c r="AI46" s="180"/>
      <c r="AJ46" s="200"/>
      <c r="AK46" s="147"/>
      <c r="AL46" s="147"/>
      <c r="AM46" s="147"/>
      <c r="AN46" s="180"/>
      <c r="AO46" s="269" t="s">
        <v>208</v>
      </c>
      <c r="AP46" s="264"/>
    </row>
    <row r="47" spans="1:43" s="64" customFormat="1" ht="16.5" thickBot="1" x14ac:dyDescent="0.3">
      <c r="A47" s="270" t="s">
        <v>39</v>
      </c>
      <c r="B47" s="150" t="s">
        <v>186</v>
      </c>
      <c r="C47" s="272" t="s">
        <v>166</v>
      </c>
      <c r="D47" s="273">
        <f t="shared" si="4"/>
        <v>3</v>
      </c>
      <c r="E47" s="292">
        <f t="shared" si="5"/>
        <v>4</v>
      </c>
      <c r="F47" s="275"/>
      <c r="G47" s="273"/>
      <c r="H47" s="273"/>
      <c r="I47" s="273"/>
      <c r="J47" s="276"/>
      <c r="K47" s="275"/>
      <c r="L47" s="273"/>
      <c r="M47" s="273"/>
      <c r="N47" s="273"/>
      <c r="O47" s="276"/>
      <c r="P47" s="275"/>
      <c r="Q47" s="273"/>
      <c r="R47" s="273"/>
      <c r="S47" s="273"/>
      <c r="T47" s="276"/>
      <c r="U47" s="275"/>
      <c r="V47" s="273"/>
      <c r="W47" s="273"/>
      <c r="X47" s="273"/>
      <c r="Y47" s="276"/>
      <c r="Z47" s="275"/>
      <c r="AA47" s="273"/>
      <c r="AB47" s="273"/>
      <c r="AC47" s="273"/>
      <c r="AD47" s="276"/>
      <c r="AE47" s="275">
        <v>1</v>
      </c>
      <c r="AF47" s="273">
        <v>2</v>
      </c>
      <c r="AG47" s="273">
        <v>0</v>
      </c>
      <c r="AH47" s="273" t="s">
        <v>11</v>
      </c>
      <c r="AI47" s="276">
        <v>4</v>
      </c>
      <c r="AJ47" s="275"/>
      <c r="AK47" s="273"/>
      <c r="AL47" s="273"/>
      <c r="AM47" s="273"/>
      <c r="AN47" s="276"/>
      <c r="AO47" s="410"/>
      <c r="AP47" s="264"/>
    </row>
    <row r="48" spans="1:43" ht="16.5" thickBot="1" x14ac:dyDescent="0.3">
      <c r="A48" s="286" t="s">
        <v>151</v>
      </c>
      <c r="B48" s="287"/>
      <c r="C48" s="288"/>
      <c r="D48" s="294">
        <f>SUM(D49:D52)</f>
        <v>9</v>
      </c>
      <c r="E48" s="295">
        <f>SUM(E49:E52)</f>
        <v>12</v>
      </c>
      <c r="F48" s="83"/>
      <c r="G48" s="85"/>
      <c r="H48" s="85"/>
      <c r="I48" s="85"/>
      <c r="J48" s="84"/>
      <c r="K48" s="83"/>
      <c r="L48" s="85"/>
      <c r="M48" s="85"/>
      <c r="N48" s="85"/>
      <c r="O48" s="84"/>
      <c r="P48" s="83"/>
      <c r="Q48" s="85"/>
      <c r="R48" s="85"/>
      <c r="S48" s="85"/>
      <c r="T48" s="84"/>
      <c r="U48" s="83"/>
      <c r="V48" s="85"/>
      <c r="W48" s="85"/>
      <c r="X48" s="85"/>
      <c r="Y48" s="84"/>
      <c r="Z48" s="83"/>
      <c r="AA48" s="85"/>
      <c r="AB48" s="85"/>
      <c r="AC48" s="85"/>
      <c r="AD48" s="84"/>
      <c r="AE48" s="83"/>
      <c r="AF48" s="85"/>
      <c r="AG48" s="85"/>
      <c r="AH48" s="85"/>
      <c r="AI48" s="84"/>
      <c r="AJ48" s="83"/>
      <c r="AK48" s="85"/>
      <c r="AL48" s="85"/>
      <c r="AM48" s="85"/>
      <c r="AN48" s="84"/>
      <c r="AO48" s="291"/>
      <c r="AP48" s="91"/>
      <c r="AQ48" s="6"/>
    </row>
    <row r="49" spans="1:43" s="64" customFormat="1" ht="15.75" collapsed="1" x14ac:dyDescent="0.25">
      <c r="A49" s="277" t="s">
        <v>41</v>
      </c>
      <c r="B49" s="150" t="s">
        <v>207</v>
      </c>
      <c r="C49" s="293" t="s">
        <v>109</v>
      </c>
      <c r="D49" s="278">
        <f>SUM(F49,G49,H49,K49,L49,M49,P49,Q49,R49,U49,V49,W49,Z49,AA49,AB49,AE49,AF49,AG49,AJ49,AK49,AL49)</f>
        <v>2</v>
      </c>
      <c r="E49" s="285">
        <f>SUM(J49,O49,T49,Y49,AD49,AI49,AN49)</f>
        <v>3</v>
      </c>
      <c r="F49" s="279"/>
      <c r="G49" s="278"/>
      <c r="H49" s="278"/>
      <c r="I49" s="278"/>
      <c r="J49" s="280"/>
      <c r="K49" s="279"/>
      <c r="L49" s="278"/>
      <c r="M49" s="278"/>
      <c r="N49" s="278"/>
      <c r="O49" s="280"/>
      <c r="P49" s="279"/>
      <c r="Q49" s="278"/>
      <c r="R49" s="278"/>
      <c r="S49" s="278"/>
      <c r="T49" s="280"/>
      <c r="U49" s="279">
        <v>1</v>
      </c>
      <c r="V49" s="278">
        <v>1</v>
      </c>
      <c r="W49" s="278">
        <v>0</v>
      </c>
      <c r="X49" s="278" t="s">
        <v>11</v>
      </c>
      <c r="Y49" s="280">
        <v>3</v>
      </c>
      <c r="Z49" s="279"/>
      <c r="AA49" s="278"/>
      <c r="AB49" s="278"/>
      <c r="AC49" s="278"/>
      <c r="AD49" s="280"/>
      <c r="AE49" s="279"/>
      <c r="AF49" s="278"/>
      <c r="AG49" s="278"/>
      <c r="AH49" s="278"/>
      <c r="AI49" s="280"/>
      <c r="AJ49" s="279"/>
      <c r="AK49" s="278"/>
      <c r="AL49" s="278"/>
      <c r="AM49" s="278"/>
      <c r="AN49" s="280"/>
      <c r="AO49" s="412" t="s">
        <v>208</v>
      </c>
      <c r="AP49" s="264"/>
    </row>
    <row r="50" spans="1:43" s="64" customFormat="1" ht="15.75" x14ac:dyDescent="0.25">
      <c r="A50" s="144" t="s">
        <v>46</v>
      </c>
      <c r="B50" s="150" t="s">
        <v>187</v>
      </c>
      <c r="C50" s="148" t="s">
        <v>110</v>
      </c>
      <c r="D50" s="147">
        <f t="shared" ref="D50:D52" si="6">SUM(F50,G50,H50,K50,L50,M50,P50,Q50,R50,U50,V50,W50,Z50,AA50,AB50,AE50,AF50,AG50,AJ50,AK50,AL50)</f>
        <v>3</v>
      </c>
      <c r="E50" s="195">
        <f t="shared" ref="E50:E52" si="7">SUM(J50,O50,T50,Y50,AD50,AI50,AN50)</f>
        <v>3</v>
      </c>
      <c r="F50" s="200"/>
      <c r="G50" s="147"/>
      <c r="H50" s="147"/>
      <c r="I50" s="147"/>
      <c r="J50" s="180"/>
      <c r="K50" s="200"/>
      <c r="L50" s="147"/>
      <c r="M50" s="147"/>
      <c r="N50" s="147"/>
      <c r="O50" s="180"/>
      <c r="P50" s="200"/>
      <c r="Q50" s="147"/>
      <c r="R50" s="147"/>
      <c r="S50" s="147"/>
      <c r="T50" s="180"/>
      <c r="U50" s="200"/>
      <c r="V50" s="147"/>
      <c r="W50" s="147"/>
      <c r="X50" s="147"/>
      <c r="Y50" s="180"/>
      <c r="Z50" s="200">
        <v>1</v>
      </c>
      <c r="AA50" s="147">
        <v>2</v>
      </c>
      <c r="AB50" s="147">
        <v>0</v>
      </c>
      <c r="AC50" s="147" t="s">
        <v>11</v>
      </c>
      <c r="AD50" s="180">
        <v>3</v>
      </c>
      <c r="AE50" s="200"/>
      <c r="AF50" s="147"/>
      <c r="AG50" s="147"/>
      <c r="AH50" s="147"/>
      <c r="AI50" s="180"/>
      <c r="AJ50" s="200"/>
      <c r="AK50" s="147"/>
      <c r="AL50" s="147"/>
      <c r="AM50" s="147"/>
      <c r="AN50" s="180"/>
      <c r="AO50" s="268" t="s">
        <v>66</v>
      </c>
      <c r="AP50" s="264"/>
    </row>
    <row r="51" spans="1:43" s="64" customFormat="1" ht="15.75" collapsed="1" x14ac:dyDescent="0.25">
      <c r="A51" s="144" t="s">
        <v>47</v>
      </c>
      <c r="B51" s="151" t="s">
        <v>236</v>
      </c>
      <c r="C51" s="148" t="s">
        <v>235</v>
      </c>
      <c r="D51" s="147">
        <f t="shared" si="6"/>
        <v>2</v>
      </c>
      <c r="E51" s="195">
        <f t="shared" si="7"/>
        <v>3</v>
      </c>
      <c r="F51" s="200"/>
      <c r="G51" s="147"/>
      <c r="H51" s="147"/>
      <c r="I51" s="147"/>
      <c r="J51" s="180"/>
      <c r="K51" s="200"/>
      <c r="L51" s="147"/>
      <c r="M51" s="147"/>
      <c r="N51" s="147"/>
      <c r="O51" s="180"/>
      <c r="P51" s="200"/>
      <c r="Q51" s="147"/>
      <c r="R51" s="147"/>
      <c r="S51" s="147"/>
      <c r="T51" s="180"/>
      <c r="U51" s="200"/>
      <c r="V51" s="147"/>
      <c r="W51" s="147"/>
      <c r="X51" s="147"/>
      <c r="Y51" s="180"/>
      <c r="Z51" s="200">
        <v>2</v>
      </c>
      <c r="AA51" s="147">
        <v>0</v>
      </c>
      <c r="AB51" s="147">
        <v>0</v>
      </c>
      <c r="AC51" s="147" t="s">
        <v>11</v>
      </c>
      <c r="AD51" s="180">
        <v>3</v>
      </c>
      <c r="AE51" s="200"/>
      <c r="AF51" s="147"/>
      <c r="AG51" s="147"/>
      <c r="AH51" s="147"/>
      <c r="AI51" s="180"/>
      <c r="AJ51" s="200"/>
      <c r="AK51" s="147"/>
      <c r="AL51" s="147"/>
      <c r="AM51" s="147"/>
      <c r="AN51" s="180"/>
      <c r="AO51" s="268" t="s">
        <v>66</v>
      </c>
      <c r="AP51" s="264"/>
    </row>
    <row r="52" spans="1:43" s="64" customFormat="1" ht="16.5" thickBot="1" x14ac:dyDescent="0.3">
      <c r="A52" s="270" t="s">
        <v>50</v>
      </c>
      <c r="B52" s="271" t="s">
        <v>227</v>
      </c>
      <c r="C52" s="272" t="s">
        <v>168</v>
      </c>
      <c r="D52" s="273">
        <f t="shared" si="6"/>
        <v>2</v>
      </c>
      <c r="E52" s="292">
        <f t="shared" si="7"/>
        <v>3</v>
      </c>
      <c r="F52" s="275"/>
      <c r="G52" s="273"/>
      <c r="H52" s="273"/>
      <c r="I52" s="273"/>
      <c r="J52" s="276"/>
      <c r="K52" s="275"/>
      <c r="L52" s="273"/>
      <c r="M52" s="273"/>
      <c r="N52" s="273"/>
      <c r="O52" s="276"/>
      <c r="P52" s="275"/>
      <c r="Q52" s="273"/>
      <c r="R52" s="273"/>
      <c r="S52" s="273"/>
      <c r="T52" s="276"/>
      <c r="U52" s="275"/>
      <c r="V52" s="273"/>
      <c r="W52" s="273"/>
      <c r="X52" s="273"/>
      <c r="Y52" s="276"/>
      <c r="Z52" s="275"/>
      <c r="AA52" s="273"/>
      <c r="AB52" s="273"/>
      <c r="AC52" s="273"/>
      <c r="AD52" s="276"/>
      <c r="AE52" s="275"/>
      <c r="AF52" s="273"/>
      <c r="AG52" s="273"/>
      <c r="AH52" s="273"/>
      <c r="AI52" s="276"/>
      <c r="AJ52" s="275">
        <v>1</v>
      </c>
      <c r="AK52" s="273">
        <v>1</v>
      </c>
      <c r="AL52" s="273">
        <v>0</v>
      </c>
      <c r="AM52" s="273" t="s">
        <v>8</v>
      </c>
      <c r="AN52" s="276">
        <v>3</v>
      </c>
      <c r="AO52" s="408" t="s">
        <v>66</v>
      </c>
      <c r="AP52" s="264"/>
    </row>
    <row r="53" spans="1:43" ht="16.5" thickBot="1" x14ac:dyDescent="0.3">
      <c r="A53" s="286" t="s">
        <v>152</v>
      </c>
      <c r="B53" s="287"/>
      <c r="C53" s="288"/>
      <c r="D53" s="289">
        <f>SUM(D54:D59)</f>
        <v>16</v>
      </c>
      <c r="E53" s="290">
        <f>SUM(E54:E59)</f>
        <v>20</v>
      </c>
      <c r="F53" s="83"/>
      <c r="G53" s="85"/>
      <c r="H53" s="85"/>
      <c r="I53" s="85"/>
      <c r="J53" s="84"/>
      <c r="K53" s="83"/>
      <c r="L53" s="85"/>
      <c r="M53" s="85"/>
      <c r="N53" s="85"/>
      <c r="O53" s="84"/>
      <c r="P53" s="83"/>
      <c r="Q53" s="85"/>
      <c r="R53" s="85"/>
      <c r="S53" s="85"/>
      <c r="T53" s="84"/>
      <c r="U53" s="83"/>
      <c r="V53" s="85"/>
      <c r="W53" s="85"/>
      <c r="X53" s="85"/>
      <c r="Y53" s="84"/>
      <c r="Z53" s="83"/>
      <c r="AA53" s="85"/>
      <c r="AB53" s="85"/>
      <c r="AC53" s="85"/>
      <c r="AD53" s="84"/>
      <c r="AE53" s="83"/>
      <c r="AF53" s="85"/>
      <c r="AG53" s="85"/>
      <c r="AH53" s="85"/>
      <c r="AI53" s="84"/>
      <c r="AJ53" s="83"/>
      <c r="AK53" s="85"/>
      <c r="AL53" s="85"/>
      <c r="AM53" s="85"/>
      <c r="AN53" s="84"/>
      <c r="AO53" s="291"/>
      <c r="AP53" s="91"/>
      <c r="AQ53" s="6"/>
    </row>
    <row r="54" spans="1:43" s="64" customFormat="1" ht="15.75" collapsed="1" x14ac:dyDescent="0.25">
      <c r="A54" s="277" t="s">
        <v>49</v>
      </c>
      <c r="B54" s="145" t="s">
        <v>208</v>
      </c>
      <c r="C54" s="284" t="s">
        <v>111</v>
      </c>
      <c r="D54" s="278">
        <f t="shared" ref="D54:D59" si="8">SUM(F54,G54,H54,K54,L54,M54,P54,Q54,R54,U54,V54,W54,Z54,AA54,AB54,AE54,AF54,AG54,AJ54,AK54,AL54)</f>
        <v>3</v>
      </c>
      <c r="E54" s="285">
        <f t="shared" ref="E54:E59" si="9">SUM(J54,O54,T54,Y54,AD54,AI54,AN54)</f>
        <v>3</v>
      </c>
      <c r="F54" s="279"/>
      <c r="G54" s="278"/>
      <c r="H54" s="278"/>
      <c r="I54" s="278"/>
      <c r="J54" s="280"/>
      <c r="K54" s="279">
        <v>0</v>
      </c>
      <c r="L54" s="278">
        <v>0</v>
      </c>
      <c r="M54" s="278">
        <v>3</v>
      </c>
      <c r="N54" s="278" t="s">
        <v>11</v>
      </c>
      <c r="O54" s="280">
        <v>3</v>
      </c>
      <c r="P54" s="279"/>
      <c r="Q54" s="278"/>
      <c r="R54" s="278"/>
      <c r="S54" s="278"/>
      <c r="T54" s="280"/>
      <c r="U54" s="279"/>
      <c r="V54" s="278"/>
      <c r="W54" s="278"/>
      <c r="X54" s="278"/>
      <c r="Y54" s="280"/>
      <c r="Z54" s="279"/>
      <c r="AA54" s="278"/>
      <c r="AB54" s="278"/>
      <c r="AC54" s="278"/>
      <c r="AD54" s="280"/>
      <c r="AE54" s="279"/>
      <c r="AF54" s="278"/>
      <c r="AG54" s="278"/>
      <c r="AH54" s="278"/>
      <c r="AI54" s="280"/>
      <c r="AJ54" s="279"/>
      <c r="AK54" s="278"/>
      <c r="AL54" s="278"/>
      <c r="AM54" s="278"/>
      <c r="AN54" s="280"/>
      <c r="AO54" s="412" t="s">
        <v>209</v>
      </c>
      <c r="AP54" s="95"/>
    </row>
    <row r="55" spans="1:43" s="64" customFormat="1" ht="15.75" x14ac:dyDescent="0.25">
      <c r="A55" s="144" t="s">
        <v>55</v>
      </c>
      <c r="B55" s="145" t="s">
        <v>202</v>
      </c>
      <c r="C55" s="146" t="s">
        <v>112</v>
      </c>
      <c r="D55" s="147">
        <f t="shared" si="8"/>
        <v>3</v>
      </c>
      <c r="E55" s="195">
        <f t="shared" si="9"/>
        <v>4</v>
      </c>
      <c r="F55" s="200"/>
      <c r="G55" s="147"/>
      <c r="H55" s="147"/>
      <c r="I55" s="147"/>
      <c r="J55" s="180"/>
      <c r="K55" s="200"/>
      <c r="L55" s="147"/>
      <c r="M55" s="147"/>
      <c r="N55" s="147"/>
      <c r="O55" s="180"/>
      <c r="P55" s="200">
        <v>0</v>
      </c>
      <c r="Q55" s="147">
        <v>0</v>
      </c>
      <c r="R55" s="147">
        <v>3</v>
      </c>
      <c r="S55" s="147" t="s">
        <v>11</v>
      </c>
      <c r="T55" s="180">
        <v>4</v>
      </c>
      <c r="U55" s="200"/>
      <c r="V55" s="147"/>
      <c r="W55" s="147"/>
      <c r="X55" s="147"/>
      <c r="Y55" s="180"/>
      <c r="Z55" s="200"/>
      <c r="AA55" s="147"/>
      <c r="AB55" s="147"/>
      <c r="AC55" s="147"/>
      <c r="AD55" s="180"/>
      <c r="AE55" s="200"/>
      <c r="AF55" s="147"/>
      <c r="AG55" s="147"/>
      <c r="AH55" s="147"/>
      <c r="AI55" s="180"/>
      <c r="AJ55" s="200"/>
      <c r="AK55" s="147"/>
      <c r="AL55" s="147"/>
      <c r="AM55" s="147"/>
      <c r="AN55" s="180"/>
      <c r="AO55" s="269" t="s">
        <v>208</v>
      </c>
      <c r="AP55" s="95"/>
    </row>
    <row r="56" spans="1:43" s="64" customFormat="1" ht="15.75" collapsed="1" x14ac:dyDescent="0.25">
      <c r="A56" s="144" t="s">
        <v>45</v>
      </c>
      <c r="B56" s="145" t="s">
        <v>209</v>
      </c>
      <c r="C56" s="148" t="s">
        <v>113</v>
      </c>
      <c r="D56" s="147">
        <f t="shared" si="8"/>
        <v>3</v>
      </c>
      <c r="E56" s="195">
        <f t="shared" si="9"/>
        <v>3</v>
      </c>
      <c r="F56" s="200">
        <v>0</v>
      </c>
      <c r="G56" s="147">
        <v>0</v>
      </c>
      <c r="H56" s="147">
        <v>3</v>
      </c>
      <c r="I56" s="147" t="s">
        <v>11</v>
      </c>
      <c r="J56" s="180">
        <v>3</v>
      </c>
      <c r="K56" s="200"/>
      <c r="L56" s="147"/>
      <c r="M56" s="147"/>
      <c r="N56" s="147"/>
      <c r="O56" s="180"/>
      <c r="P56" s="200"/>
      <c r="Q56" s="147"/>
      <c r="R56" s="147"/>
      <c r="S56" s="147"/>
      <c r="T56" s="180"/>
      <c r="U56" s="200"/>
      <c r="V56" s="147"/>
      <c r="W56" s="147"/>
      <c r="X56" s="147"/>
      <c r="Y56" s="180"/>
      <c r="Z56" s="200"/>
      <c r="AA56" s="147"/>
      <c r="AB56" s="147"/>
      <c r="AC56" s="147"/>
      <c r="AD56" s="180"/>
      <c r="AE56" s="200"/>
      <c r="AF56" s="147"/>
      <c r="AG56" s="147"/>
      <c r="AH56" s="147"/>
      <c r="AI56" s="180"/>
      <c r="AJ56" s="200"/>
      <c r="AK56" s="147"/>
      <c r="AL56" s="147"/>
      <c r="AM56" s="147"/>
      <c r="AN56" s="180"/>
      <c r="AO56" s="268" t="s">
        <v>66</v>
      </c>
      <c r="AP56" s="95"/>
    </row>
    <row r="57" spans="1:43" s="64" customFormat="1" ht="15.75" x14ac:dyDescent="0.25">
      <c r="A57" s="144" t="s">
        <v>167</v>
      </c>
      <c r="B57" s="145" t="s">
        <v>210</v>
      </c>
      <c r="C57" s="148" t="s">
        <v>114</v>
      </c>
      <c r="D57" s="147">
        <f t="shared" si="8"/>
        <v>3</v>
      </c>
      <c r="E57" s="195">
        <f t="shared" si="9"/>
        <v>3</v>
      </c>
      <c r="F57" s="200"/>
      <c r="G57" s="147"/>
      <c r="H57" s="147"/>
      <c r="I57" s="147"/>
      <c r="J57" s="180"/>
      <c r="K57" s="200">
        <v>0</v>
      </c>
      <c r="L57" s="147">
        <v>0</v>
      </c>
      <c r="M57" s="147">
        <v>3</v>
      </c>
      <c r="N57" s="147" t="s">
        <v>11</v>
      </c>
      <c r="O57" s="180">
        <v>3</v>
      </c>
      <c r="P57" s="200"/>
      <c r="Q57" s="147"/>
      <c r="R57" s="147"/>
      <c r="S57" s="147"/>
      <c r="T57" s="180"/>
      <c r="U57" s="200"/>
      <c r="V57" s="147"/>
      <c r="W57" s="147"/>
      <c r="X57" s="147"/>
      <c r="Y57" s="180"/>
      <c r="Z57" s="200"/>
      <c r="AA57" s="147"/>
      <c r="AB57" s="147"/>
      <c r="AC57" s="147"/>
      <c r="AD57" s="180"/>
      <c r="AE57" s="200"/>
      <c r="AF57" s="147"/>
      <c r="AG57" s="147"/>
      <c r="AH57" s="147"/>
      <c r="AI57" s="180"/>
      <c r="AJ57" s="200"/>
      <c r="AK57" s="147"/>
      <c r="AL57" s="147"/>
      <c r="AM57" s="147"/>
      <c r="AN57" s="180"/>
      <c r="AO57" s="269" t="s">
        <v>209</v>
      </c>
      <c r="AP57" s="95"/>
    </row>
    <row r="58" spans="1:43" s="64" customFormat="1" ht="15.75" x14ac:dyDescent="0.25">
      <c r="A58" s="144" t="s">
        <v>56</v>
      </c>
      <c r="B58" s="145" t="s">
        <v>188</v>
      </c>
      <c r="C58" s="148" t="s">
        <v>115</v>
      </c>
      <c r="D58" s="147">
        <f t="shared" si="8"/>
        <v>2</v>
      </c>
      <c r="E58" s="195">
        <f t="shared" si="9"/>
        <v>4</v>
      </c>
      <c r="F58" s="200"/>
      <c r="G58" s="147"/>
      <c r="H58" s="147"/>
      <c r="I58" s="147"/>
      <c r="J58" s="180"/>
      <c r="K58" s="200"/>
      <c r="L58" s="147"/>
      <c r="M58" s="147"/>
      <c r="N58" s="147"/>
      <c r="O58" s="180"/>
      <c r="P58" s="200"/>
      <c r="Q58" s="147"/>
      <c r="R58" s="147"/>
      <c r="S58" s="147"/>
      <c r="T58" s="180"/>
      <c r="U58" s="200"/>
      <c r="V58" s="147"/>
      <c r="W58" s="147"/>
      <c r="X58" s="147"/>
      <c r="Y58" s="180"/>
      <c r="Z58" s="200"/>
      <c r="AA58" s="147"/>
      <c r="AB58" s="147"/>
      <c r="AC58" s="147"/>
      <c r="AD58" s="180"/>
      <c r="AE58" s="200"/>
      <c r="AF58" s="147"/>
      <c r="AG58" s="147"/>
      <c r="AH58" s="147"/>
      <c r="AI58" s="180"/>
      <c r="AJ58" s="200">
        <v>0</v>
      </c>
      <c r="AK58" s="147">
        <v>0</v>
      </c>
      <c r="AL58" s="147">
        <v>2</v>
      </c>
      <c r="AM58" s="147" t="s">
        <v>11</v>
      </c>
      <c r="AN58" s="180">
        <v>4</v>
      </c>
      <c r="AO58" s="269" t="s">
        <v>208</v>
      </c>
      <c r="AP58" s="264"/>
    </row>
    <row r="59" spans="1:43" s="64" customFormat="1" ht="16.5" thickBot="1" x14ac:dyDescent="0.3">
      <c r="A59" s="144" t="s">
        <v>42</v>
      </c>
      <c r="B59" s="405" t="s">
        <v>211</v>
      </c>
      <c r="C59" s="152" t="s">
        <v>116</v>
      </c>
      <c r="D59" s="153">
        <f t="shared" si="8"/>
        <v>2</v>
      </c>
      <c r="E59" s="196">
        <f t="shared" si="9"/>
        <v>3</v>
      </c>
      <c r="F59" s="201"/>
      <c r="G59" s="202"/>
      <c r="H59" s="202"/>
      <c r="I59" s="202"/>
      <c r="J59" s="203"/>
      <c r="K59" s="201">
        <v>0</v>
      </c>
      <c r="L59" s="202">
        <v>0</v>
      </c>
      <c r="M59" s="202">
        <v>2</v>
      </c>
      <c r="N59" s="202" t="s">
        <v>11</v>
      </c>
      <c r="O59" s="203">
        <v>3</v>
      </c>
      <c r="P59" s="201"/>
      <c r="Q59" s="202"/>
      <c r="R59" s="202"/>
      <c r="S59" s="202"/>
      <c r="T59" s="203"/>
      <c r="U59" s="201"/>
      <c r="V59" s="202"/>
      <c r="W59" s="202"/>
      <c r="X59" s="202"/>
      <c r="Y59" s="203"/>
      <c r="Z59" s="201"/>
      <c r="AA59" s="202"/>
      <c r="AB59" s="202"/>
      <c r="AC59" s="202"/>
      <c r="AD59" s="203"/>
      <c r="AE59" s="201"/>
      <c r="AF59" s="202"/>
      <c r="AG59" s="202"/>
      <c r="AH59" s="202"/>
      <c r="AI59" s="203"/>
      <c r="AJ59" s="201"/>
      <c r="AK59" s="202"/>
      <c r="AL59" s="202"/>
      <c r="AM59" s="202"/>
      <c r="AN59" s="203"/>
      <c r="AO59" s="410" t="s">
        <v>209</v>
      </c>
      <c r="AP59" s="95"/>
    </row>
    <row r="60" spans="1:43" s="32" customFormat="1" ht="18" customHeight="1" x14ac:dyDescent="0.25">
      <c r="A60" s="29"/>
      <c r="B60" s="30"/>
      <c r="C60" s="31"/>
      <c r="D60" s="86">
        <f>D32+D23+D13</f>
        <v>119</v>
      </c>
      <c r="E60" s="140">
        <f>E32+E23+E13</f>
        <v>146</v>
      </c>
      <c r="F60" s="51">
        <f>F13+F23+F32</f>
        <v>12</v>
      </c>
      <c r="G60" s="51">
        <f>G13+G23+G32</f>
        <v>4</v>
      </c>
      <c r="H60" s="51">
        <f>H13+H23+H32</f>
        <v>11</v>
      </c>
      <c r="I60" s="50"/>
      <c r="J60" s="52">
        <f>J13+J23+J32</f>
        <v>30</v>
      </c>
      <c r="K60" s="51">
        <f>K13+K23+K32</f>
        <v>9</v>
      </c>
      <c r="L60" s="51">
        <f>L13+L23+L32</f>
        <v>7</v>
      </c>
      <c r="M60" s="51">
        <f>M13+M23+M32</f>
        <v>13</v>
      </c>
      <c r="N60" s="50"/>
      <c r="O60" s="52">
        <f>O13+O23+O32</f>
        <v>34</v>
      </c>
      <c r="P60" s="51">
        <f>P13+P23+P32</f>
        <v>11</v>
      </c>
      <c r="Q60" s="51">
        <f>Q13+Q23+Q32</f>
        <v>2</v>
      </c>
      <c r="R60" s="51">
        <f>R13+R23+R32</f>
        <v>12</v>
      </c>
      <c r="S60" s="50"/>
      <c r="T60" s="52">
        <f>T13+T23+T32</f>
        <v>33</v>
      </c>
      <c r="U60" s="51">
        <f>U13+U23+U32</f>
        <v>10</v>
      </c>
      <c r="V60" s="51">
        <f>V13+V23+V32</f>
        <v>5</v>
      </c>
      <c r="W60" s="51">
        <f>W13+W23+W32</f>
        <v>7</v>
      </c>
      <c r="X60" s="50"/>
      <c r="Y60" s="52">
        <f>Y13+Y23+Y32</f>
        <v>27</v>
      </c>
      <c r="Z60" s="51">
        <f>Z13+Z23+Z32</f>
        <v>6</v>
      </c>
      <c r="AA60" s="51">
        <f>AA13+AA23+AA32</f>
        <v>3</v>
      </c>
      <c r="AB60" s="51">
        <f>AB13+AB23+AB32</f>
        <v>0</v>
      </c>
      <c r="AC60" s="50"/>
      <c r="AD60" s="52">
        <f>AD13+AD23+AD32</f>
        <v>11</v>
      </c>
      <c r="AE60" s="51">
        <f>AE13+AE23+AE32</f>
        <v>1</v>
      </c>
      <c r="AF60" s="51">
        <f>AF13+AF23+AF32</f>
        <v>2</v>
      </c>
      <c r="AG60" s="51">
        <f>AG13+AG23+AG32</f>
        <v>0</v>
      </c>
      <c r="AH60" s="50"/>
      <c r="AI60" s="52">
        <f>AI13+AI23+AI32</f>
        <v>4</v>
      </c>
      <c r="AJ60" s="51">
        <f>AJ13+AJ23+AJ32</f>
        <v>1</v>
      </c>
      <c r="AK60" s="51">
        <f>AK13+AK23+AK32</f>
        <v>1</v>
      </c>
      <c r="AL60" s="51">
        <f>AL13+AL23+AL32</f>
        <v>2</v>
      </c>
      <c r="AM60" s="50"/>
      <c r="AN60" s="52">
        <f>AN13+AN23+AN32</f>
        <v>7</v>
      </c>
      <c r="AO60" s="53"/>
      <c r="AP60" s="5"/>
      <c r="AQ60" s="28"/>
    </row>
    <row r="61" spans="1:43" s="32" customFormat="1" ht="18" customHeight="1" x14ac:dyDescent="0.25">
      <c r="A61" s="33"/>
      <c r="B61" s="34"/>
      <c r="D61" s="49"/>
      <c r="E61" s="35" t="s">
        <v>128</v>
      </c>
      <c r="F61" s="54"/>
      <c r="G61" s="54"/>
      <c r="H61" s="54"/>
      <c r="I61" s="55">
        <f>COUNTIF(I14:I59,"v")</f>
        <v>2</v>
      </c>
      <c r="J61" s="56"/>
      <c r="K61" s="54"/>
      <c r="L61" s="54"/>
      <c r="M61" s="54"/>
      <c r="N61" s="55">
        <f>COUNTIF(N14:N59,"v")</f>
        <v>2</v>
      </c>
      <c r="O61" s="56"/>
      <c r="P61" s="54"/>
      <c r="Q61" s="54"/>
      <c r="R61" s="54"/>
      <c r="S61" s="55">
        <f>COUNTIF(S14:S59,"v")</f>
        <v>2</v>
      </c>
      <c r="T61" s="56"/>
      <c r="U61" s="54"/>
      <c r="V61" s="54"/>
      <c r="W61" s="54"/>
      <c r="X61" s="55">
        <f>COUNTIF(X14:X59,"v")</f>
        <v>3</v>
      </c>
      <c r="Y61" s="56"/>
      <c r="Z61" s="54"/>
      <c r="AA61" s="54"/>
      <c r="AB61" s="54"/>
      <c r="AC61" s="55">
        <f>COUNTIF(AC14:AC59,"v")</f>
        <v>2</v>
      </c>
      <c r="AD61" s="56"/>
      <c r="AE61" s="54"/>
      <c r="AF61" s="54"/>
      <c r="AG61" s="54"/>
      <c r="AH61" s="55">
        <f>COUNTIF(AH14:AH59,"v")</f>
        <v>0</v>
      </c>
      <c r="AI61" s="56"/>
      <c r="AJ61" s="54"/>
      <c r="AK61" s="54"/>
      <c r="AL61" s="54"/>
      <c r="AM61" s="55">
        <f>COUNTIF(AM14:AM59,"v")</f>
        <v>1</v>
      </c>
      <c r="AN61" s="56"/>
      <c r="AO61" s="28"/>
      <c r="AP61" s="5"/>
      <c r="AQ61" s="28"/>
    </row>
    <row r="62" spans="1:43" s="32" customFormat="1" ht="18" customHeight="1" x14ac:dyDescent="0.25">
      <c r="A62" s="33"/>
      <c r="B62" s="34"/>
      <c r="D62" s="49"/>
      <c r="E62" s="35" t="s">
        <v>129</v>
      </c>
      <c r="F62" s="54"/>
      <c r="G62" s="54"/>
      <c r="H62" s="54"/>
      <c r="I62" s="55">
        <f>COUNTIF(I14:I59,"é")</f>
        <v>6</v>
      </c>
      <c r="J62" s="56"/>
      <c r="K62" s="54"/>
      <c r="L62" s="54"/>
      <c r="M62" s="54"/>
      <c r="N62" s="55">
        <f>COUNTIF(N14:N59,"é")</f>
        <v>7</v>
      </c>
      <c r="O62" s="56"/>
      <c r="P62" s="54"/>
      <c r="Q62" s="54"/>
      <c r="R62" s="54"/>
      <c r="S62" s="55">
        <f>COUNTIF(S14:S59,"é")</f>
        <v>7</v>
      </c>
      <c r="T62" s="56"/>
      <c r="U62" s="54"/>
      <c r="V62" s="54"/>
      <c r="W62" s="54"/>
      <c r="X62" s="55">
        <f>COUNTIF(X14:X59,"é")</f>
        <v>5</v>
      </c>
      <c r="Y62" s="56"/>
      <c r="Z62" s="54"/>
      <c r="AA62" s="54"/>
      <c r="AB62" s="54"/>
      <c r="AC62" s="55">
        <f>COUNTIF(AC14:AC59,"é")</f>
        <v>2</v>
      </c>
      <c r="AD62" s="56"/>
      <c r="AE62" s="54"/>
      <c r="AF62" s="54"/>
      <c r="AG62" s="54"/>
      <c r="AH62" s="55">
        <f>COUNTIF(AH14:AH59,"é")</f>
        <v>1</v>
      </c>
      <c r="AI62" s="56"/>
      <c r="AJ62" s="54"/>
      <c r="AK62" s="54"/>
      <c r="AL62" s="54"/>
      <c r="AM62" s="55">
        <f>COUNTIF(AM14:AM59,"é")</f>
        <v>1</v>
      </c>
      <c r="AN62" s="56"/>
      <c r="AO62" s="28"/>
      <c r="AP62" s="5"/>
      <c r="AQ62" s="28"/>
    </row>
    <row r="63" spans="1:43" ht="15.75" x14ac:dyDescent="0.25">
      <c r="C63" s="32"/>
      <c r="E63" s="35" t="s">
        <v>125</v>
      </c>
      <c r="F63" s="57"/>
      <c r="G63" s="134">
        <f>SUM(F60:H60)</f>
        <v>27</v>
      </c>
      <c r="H63" s="135"/>
      <c r="I63" s="135"/>
      <c r="J63" s="136"/>
      <c r="K63" s="134"/>
      <c r="L63" s="134">
        <f>SUM(K60:M60)</f>
        <v>29</v>
      </c>
      <c r="M63" s="135"/>
      <c r="N63" s="135"/>
      <c r="O63" s="136"/>
      <c r="P63" s="134"/>
      <c r="Q63" s="134">
        <f>SUM(P60:R60)</f>
        <v>25</v>
      </c>
      <c r="R63" s="135"/>
      <c r="S63" s="135"/>
      <c r="T63" s="136"/>
      <c r="U63" s="134"/>
      <c r="V63" s="134">
        <f>SUM(U60:W60)</f>
        <v>22</v>
      </c>
      <c r="W63" s="135"/>
      <c r="X63" s="135"/>
      <c r="Y63" s="136"/>
      <c r="Z63" s="134"/>
      <c r="AA63" s="134">
        <f>SUM(Z60:AB60)</f>
        <v>9</v>
      </c>
      <c r="AB63" s="135"/>
      <c r="AC63" s="135"/>
      <c r="AD63" s="136"/>
      <c r="AE63" s="134"/>
      <c r="AF63" s="134">
        <f>SUM(AE60:AG60)</f>
        <v>3</v>
      </c>
      <c r="AG63" s="135"/>
      <c r="AH63" s="135"/>
      <c r="AI63" s="136"/>
      <c r="AJ63" s="134"/>
      <c r="AK63" s="134">
        <f>SUM(AJ60:AL60)</f>
        <v>4</v>
      </c>
      <c r="AL63" s="135"/>
      <c r="AM63" s="58"/>
      <c r="AN63" s="59"/>
    </row>
    <row r="64" spans="1:43" ht="15.75" x14ac:dyDescent="0.25">
      <c r="C64" s="32"/>
      <c r="E64" s="35" t="s">
        <v>126</v>
      </c>
      <c r="F64" s="59"/>
      <c r="G64" s="137">
        <f>G60+H60</f>
        <v>15</v>
      </c>
      <c r="H64" s="136"/>
      <c r="I64" s="136"/>
      <c r="J64" s="136"/>
      <c r="K64" s="136"/>
      <c r="L64" s="137">
        <f>L60+M60</f>
        <v>20</v>
      </c>
      <c r="M64" s="136"/>
      <c r="N64" s="136"/>
      <c r="O64" s="136"/>
      <c r="P64" s="136"/>
      <c r="Q64" s="137">
        <f>Q60+R60</f>
        <v>14</v>
      </c>
      <c r="R64" s="136"/>
      <c r="S64" s="136"/>
      <c r="T64" s="136"/>
      <c r="U64" s="136"/>
      <c r="V64" s="137">
        <f>V60+W60</f>
        <v>12</v>
      </c>
      <c r="W64" s="136"/>
      <c r="X64" s="136"/>
      <c r="Y64" s="136"/>
      <c r="Z64" s="136"/>
      <c r="AA64" s="137">
        <f>AA60+AB60</f>
        <v>3</v>
      </c>
      <c r="AB64" s="136"/>
      <c r="AC64" s="136"/>
      <c r="AD64" s="136"/>
      <c r="AE64" s="136"/>
      <c r="AF64" s="137">
        <f>AF60+AG60</f>
        <v>2</v>
      </c>
      <c r="AG64" s="136"/>
      <c r="AH64" s="136"/>
      <c r="AI64" s="136"/>
      <c r="AJ64" s="136"/>
      <c r="AK64" s="137">
        <f>AK60+AL60</f>
        <v>3</v>
      </c>
      <c r="AL64" s="136"/>
      <c r="AM64" s="59"/>
      <c r="AN64" s="59"/>
    </row>
    <row r="65" spans="1:41" ht="15.75" x14ac:dyDescent="0.25">
      <c r="C65" s="32"/>
      <c r="E65" s="35" t="s">
        <v>153</v>
      </c>
      <c r="F65" s="60"/>
      <c r="G65" s="138">
        <f>F60</f>
        <v>12</v>
      </c>
      <c r="H65" s="139"/>
      <c r="I65" s="139"/>
      <c r="J65" s="139"/>
      <c r="K65" s="139"/>
      <c r="L65" s="138">
        <f>K60</f>
        <v>9</v>
      </c>
      <c r="M65" s="139"/>
      <c r="N65" s="139"/>
      <c r="O65" s="139"/>
      <c r="P65" s="139"/>
      <c r="Q65" s="138">
        <f>P60</f>
        <v>11</v>
      </c>
      <c r="R65" s="139"/>
      <c r="S65" s="139"/>
      <c r="T65" s="139"/>
      <c r="U65" s="139"/>
      <c r="V65" s="138">
        <f>U60</f>
        <v>10</v>
      </c>
      <c r="W65" s="139"/>
      <c r="X65" s="139"/>
      <c r="Y65" s="139"/>
      <c r="Z65" s="139"/>
      <c r="AA65" s="138">
        <f>Z60</f>
        <v>6</v>
      </c>
      <c r="AB65" s="139"/>
      <c r="AC65" s="139"/>
      <c r="AD65" s="139"/>
      <c r="AE65" s="139"/>
      <c r="AF65" s="138">
        <f>AE60</f>
        <v>1</v>
      </c>
      <c r="AG65" s="139"/>
      <c r="AH65" s="139"/>
      <c r="AI65" s="139"/>
      <c r="AJ65" s="139"/>
      <c r="AK65" s="138">
        <f>AJ60</f>
        <v>1</v>
      </c>
      <c r="AL65" s="139"/>
      <c r="AM65" s="60"/>
      <c r="AN65" s="60"/>
    </row>
    <row r="66" spans="1:41" x14ac:dyDescent="0.25">
      <c r="E66" s="35"/>
    </row>
    <row r="67" spans="1:41" x14ac:dyDescent="0.25">
      <c r="E67" s="35"/>
    </row>
    <row r="68" spans="1:41" x14ac:dyDescent="0.25">
      <c r="A68" s="41"/>
      <c r="B68" s="42"/>
      <c r="C68" s="43"/>
    </row>
    <row r="69" spans="1:41" ht="31.5" customHeight="1" x14ac:dyDescent="0.25"/>
    <row r="73" spans="1:41" x14ac:dyDescent="0.25">
      <c r="AO73" s="61" t="s">
        <v>159</v>
      </c>
    </row>
    <row r="74" spans="1:41" x14ac:dyDescent="0.25">
      <c r="AO74" s="61" t="s">
        <v>59</v>
      </c>
    </row>
    <row r="79" spans="1:41" ht="16.5" customHeight="1" x14ac:dyDescent="0.25"/>
  </sheetData>
  <mergeCells count="22">
    <mergeCell ref="A32:C32"/>
    <mergeCell ref="U11:Y11"/>
    <mergeCell ref="Z11:AD11"/>
    <mergeCell ref="AE11:AI11"/>
    <mergeCell ref="A13:C13"/>
    <mergeCell ref="A23:C23"/>
    <mergeCell ref="D10:D11"/>
    <mergeCell ref="K11:O11"/>
    <mergeCell ref="P11:T11"/>
    <mergeCell ref="AO10:AO11"/>
    <mergeCell ref="AJ11:AN11"/>
    <mergeCell ref="F11:J11"/>
    <mergeCell ref="AP10:AP11"/>
    <mergeCell ref="A10:A11"/>
    <mergeCell ref="B10:B11"/>
    <mergeCell ref="C10:C11"/>
    <mergeCell ref="E10:E11"/>
    <mergeCell ref="M1:S1"/>
    <mergeCell ref="M2:S2"/>
    <mergeCell ref="I3:X3"/>
    <mergeCell ref="H7:V7"/>
    <mergeCell ref="F10:AI10"/>
  </mergeCells>
  <pageMargins left="0.70866141732283472" right="0.70866141732283472" top="0.28000000000000003" bottom="0.26" header="0.17" footer="0.16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51"/>
  <sheetViews>
    <sheetView showGridLines="0" zoomScale="80" zoomScaleNormal="80" zoomScalePageLayoutView="80" workbookViewId="0">
      <selection activeCell="R15" sqref="R15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58.140625" style="4" customWidth="1"/>
    <col min="4" max="5" width="7.85546875" style="5" customWidth="1"/>
    <col min="6" max="40" width="4.28515625" style="5" customWidth="1"/>
    <col min="41" max="41" width="20.85546875" style="5" customWidth="1"/>
    <col min="42" max="42" width="30.140625" style="5" hidden="1" customWidth="1" outlineLevel="1"/>
    <col min="43" max="43" width="9.140625" style="10" collapsed="1"/>
    <col min="44" max="16384" width="9.140625" style="6"/>
  </cols>
  <sheetData>
    <row r="1" spans="1:45" ht="18" x14ac:dyDescent="0.25">
      <c r="I1" s="133"/>
      <c r="J1" s="133"/>
      <c r="K1" s="567" t="s">
        <v>69</v>
      </c>
      <c r="L1" s="567"/>
      <c r="M1" s="567"/>
      <c r="N1" s="567"/>
      <c r="O1" s="567"/>
      <c r="P1" s="567"/>
      <c r="Q1" s="567"/>
      <c r="R1" s="567"/>
      <c r="S1" s="567"/>
      <c r="T1" s="133"/>
      <c r="U1" s="133"/>
      <c r="V1" s="133"/>
      <c r="W1" s="133"/>
      <c r="X1" s="133"/>
      <c r="Z1" s="6"/>
      <c r="AA1" s="6"/>
      <c r="AB1" s="6"/>
      <c r="AC1" s="6"/>
      <c r="AD1" s="6"/>
      <c r="AE1" s="6"/>
      <c r="AF1" s="6"/>
      <c r="AG1" s="6"/>
      <c r="AH1" s="75"/>
      <c r="AI1" s="75"/>
      <c r="AJ1" s="75"/>
      <c r="AK1" s="75"/>
      <c r="AL1" s="75"/>
      <c r="AM1" s="74"/>
      <c r="AN1" s="74"/>
      <c r="AO1" s="74"/>
      <c r="AP1" s="74"/>
    </row>
    <row r="2" spans="1:45" s="11" customFormat="1" ht="18" x14ac:dyDescent="0.25">
      <c r="A2" s="13" t="s">
        <v>67</v>
      </c>
      <c r="B2" s="14"/>
      <c r="C2" s="15"/>
      <c r="K2" s="541" t="s">
        <v>70</v>
      </c>
      <c r="L2" s="541"/>
      <c r="M2" s="541"/>
      <c r="N2" s="541"/>
      <c r="O2" s="541"/>
      <c r="P2" s="541"/>
      <c r="Q2" s="541"/>
      <c r="R2" s="541"/>
      <c r="S2" s="541"/>
      <c r="AA2" s="12"/>
      <c r="AB2" s="12"/>
      <c r="AC2" s="12"/>
      <c r="AD2" s="12"/>
      <c r="AE2" s="12"/>
      <c r="AG2" s="12"/>
      <c r="AH2" s="13" t="s">
        <v>241</v>
      </c>
      <c r="AI2" s="13"/>
      <c r="AJ2" s="13"/>
      <c r="AK2" s="13"/>
      <c r="AL2" s="13"/>
      <c r="AM2" s="13"/>
      <c r="AN2" s="13"/>
      <c r="AO2" s="13"/>
      <c r="AP2" s="13"/>
    </row>
    <row r="3" spans="1:45" s="11" customFormat="1" ht="18" x14ac:dyDescent="0.25">
      <c r="A3" s="13" t="s">
        <v>68</v>
      </c>
      <c r="B3" s="14"/>
      <c r="C3" s="15"/>
      <c r="G3" s="541" t="s">
        <v>158</v>
      </c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AA3" s="107"/>
      <c r="AB3" s="107"/>
      <c r="AC3" s="107"/>
      <c r="AD3" s="107"/>
      <c r="AE3" s="107"/>
      <c r="AG3" s="107"/>
      <c r="AH3" s="13" t="s">
        <v>178</v>
      </c>
      <c r="AI3" s="13"/>
      <c r="AJ3" s="13"/>
      <c r="AK3" s="13"/>
      <c r="AL3" s="13"/>
      <c r="AM3" s="13"/>
      <c r="AN3" s="13"/>
      <c r="AO3" s="13"/>
      <c r="AP3" s="13"/>
    </row>
    <row r="4" spans="1:45" s="296" customFormat="1" ht="26.25" customHeight="1" x14ac:dyDescent="0.25">
      <c r="A4" s="568" t="s">
        <v>175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69"/>
      <c r="AP4" s="569"/>
    </row>
    <row r="5" spans="1:45" s="16" customFormat="1" ht="18.75" x14ac:dyDescent="0.25">
      <c r="A5" s="570" t="s">
        <v>243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</row>
    <row r="6" spans="1:45" s="16" customFormat="1" ht="12.75" customHeight="1" x14ac:dyDescent="0.2">
      <c r="A6" s="571" t="s">
        <v>72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571"/>
      <c r="AN6" s="571"/>
      <c r="AO6" s="571"/>
      <c r="AP6" s="571"/>
    </row>
    <row r="7" spans="1:45" s="16" customFormat="1" ht="12.75" customHeight="1" x14ac:dyDescent="0.2">
      <c r="A7" s="571" t="s">
        <v>73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</row>
    <row r="8" spans="1:45" customFormat="1" ht="16.5" thickBot="1" x14ac:dyDescent="0.3">
      <c r="A8" s="572"/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3"/>
      <c r="AQ8" s="128"/>
      <c r="AR8" s="114"/>
      <c r="AS8" s="114"/>
    </row>
    <row r="9" spans="1:45" customFormat="1" ht="16.5" thickBot="1" x14ac:dyDescent="0.3">
      <c r="A9" s="416"/>
      <c r="B9" s="417"/>
      <c r="C9" s="418"/>
      <c r="D9" s="418"/>
      <c r="E9" s="419"/>
      <c r="F9" s="420"/>
      <c r="G9" s="256"/>
      <c r="H9" s="421"/>
      <c r="I9" s="421"/>
      <c r="J9" s="421"/>
      <c r="K9" s="421"/>
      <c r="L9" s="420"/>
      <c r="M9" s="421"/>
      <c r="N9" s="421"/>
      <c r="O9" s="422"/>
      <c r="P9" s="420"/>
      <c r="Q9" s="256" t="s">
        <v>74</v>
      </c>
      <c r="R9" s="423"/>
      <c r="S9" s="424"/>
      <c r="T9" s="421"/>
      <c r="U9" s="421"/>
      <c r="V9" s="421"/>
      <c r="W9" s="421"/>
      <c r="X9" s="421"/>
      <c r="Y9" s="421"/>
      <c r="Z9" s="421"/>
      <c r="AA9" s="421"/>
      <c r="AB9" s="421"/>
      <c r="AC9" s="423"/>
      <c r="AD9" s="421"/>
      <c r="AE9" s="421"/>
      <c r="AF9" s="425"/>
      <c r="AG9" s="423"/>
      <c r="AH9" s="421"/>
      <c r="AI9" s="421"/>
      <c r="AJ9" s="421"/>
      <c r="AK9" s="423"/>
      <c r="AL9" s="426"/>
      <c r="AM9" s="426"/>
      <c r="AN9" s="421"/>
      <c r="AO9" s="256"/>
      <c r="AP9" s="123"/>
      <c r="AQ9" s="128"/>
      <c r="AR9" s="114"/>
      <c r="AS9" s="114"/>
    </row>
    <row r="10" spans="1:45" s="40" customFormat="1" ht="20.25" customHeight="1" thickBot="1" x14ac:dyDescent="0.3">
      <c r="A10" s="552"/>
      <c r="B10" s="554" t="s">
        <v>75</v>
      </c>
      <c r="C10" s="574" t="s">
        <v>76</v>
      </c>
      <c r="D10" s="545" t="s">
        <v>77</v>
      </c>
      <c r="E10" s="545" t="s">
        <v>78</v>
      </c>
      <c r="F10" s="543" t="s">
        <v>79</v>
      </c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46"/>
      <c r="AK10" s="46"/>
      <c r="AL10" s="46"/>
      <c r="AM10" s="47"/>
      <c r="AN10" s="48"/>
      <c r="AO10" s="550" t="s">
        <v>80</v>
      </c>
      <c r="AP10" s="550" t="s">
        <v>81</v>
      </c>
    </row>
    <row r="11" spans="1:45" s="40" customFormat="1" ht="20.25" customHeight="1" thickBot="1" x14ac:dyDescent="0.3">
      <c r="A11" s="553"/>
      <c r="B11" s="555"/>
      <c r="C11" s="575"/>
      <c r="D11" s="546"/>
      <c r="E11" s="558"/>
      <c r="F11" s="547" t="s">
        <v>0</v>
      </c>
      <c r="G11" s="548"/>
      <c r="H11" s="548"/>
      <c r="I11" s="548"/>
      <c r="J11" s="549"/>
      <c r="K11" s="547" t="s">
        <v>1</v>
      </c>
      <c r="L11" s="548"/>
      <c r="M11" s="548"/>
      <c r="N11" s="548"/>
      <c r="O11" s="549"/>
      <c r="P11" s="547" t="s">
        <v>2</v>
      </c>
      <c r="Q11" s="548"/>
      <c r="R11" s="548"/>
      <c r="S11" s="548"/>
      <c r="T11" s="549"/>
      <c r="U11" s="547" t="s">
        <v>3</v>
      </c>
      <c r="V11" s="548"/>
      <c r="W11" s="548"/>
      <c r="X11" s="548"/>
      <c r="Y11" s="549"/>
      <c r="Z11" s="547" t="s">
        <v>4</v>
      </c>
      <c r="AA11" s="548"/>
      <c r="AB11" s="548"/>
      <c r="AC11" s="548"/>
      <c r="AD11" s="549"/>
      <c r="AE11" s="547" t="s">
        <v>5</v>
      </c>
      <c r="AF11" s="548"/>
      <c r="AG11" s="548"/>
      <c r="AH11" s="548"/>
      <c r="AI11" s="549"/>
      <c r="AJ11" s="547" t="s">
        <v>6</v>
      </c>
      <c r="AK11" s="548"/>
      <c r="AL11" s="548"/>
      <c r="AM11" s="548"/>
      <c r="AN11" s="549"/>
      <c r="AO11" s="551"/>
      <c r="AP11" s="551"/>
    </row>
    <row r="12" spans="1:45" s="40" customFormat="1" ht="19.5" customHeight="1" thickBot="1" x14ac:dyDescent="0.3">
      <c r="A12" s="255"/>
      <c r="B12" s="299"/>
      <c r="C12" s="46"/>
      <c r="D12" s="255"/>
      <c r="E12" s="48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30" t="s">
        <v>82</v>
      </c>
      <c r="L12" s="130" t="s">
        <v>83</v>
      </c>
      <c r="M12" s="130" t="s">
        <v>84</v>
      </c>
      <c r="N12" s="130" t="s">
        <v>85</v>
      </c>
      <c r="O12" s="220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30" t="s">
        <v>82</v>
      </c>
      <c r="V12" s="130" t="s">
        <v>83</v>
      </c>
      <c r="W12" s="130" t="s">
        <v>84</v>
      </c>
      <c r="X12" s="130" t="s">
        <v>85</v>
      </c>
      <c r="Y12" s="220" t="s">
        <v>78</v>
      </c>
      <c r="Z12" s="129" t="s">
        <v>82</v>
      </c>
      <c r="AA12" s="130" t="s">
        <v>83</v>
      </c>
      <c r="AB12" s="130" t="s">
        <v>84</v>
      </c>
      <c r="AC12" s="130" t="s">
        <v>85</v>
      </c>
      <c r="AD12" s="131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300" t="s">
        <v>75</v>
      </c>
      <c r="AP12" s="132"/>
    </row>
    <row r="13" spans="1:45" ht="19.5" customHeight="1" thickBot="1" x14ac:dyDescent="0.3">
      <c r="A13" s="581" t="s">
        <v>117</v>
      </c>
      <c r="B13" s="582"/>
      <c r="C13" s="582"/>
      <c r="D13" s="305">
        <f>SUM(D14:D23)</f>
        <v>34</v>
      </c>
      <c r="E13" s="306">
        <f>SUM(E14:E23)</f>
        <v>39</v>
      </c>
      <c r="F13" s="305">
        <f>SUM(F14:F23)</f>
        <v>0</v>
      </c>
      <c r="G13" s="307">
        <f>SUM(G14:G23)</f>
        <v>0</v>
      </c>
      <c r="H13" s="307">
        <f>SUM(H14:H23)</f>
        <v>0</v>
      </c>
      <c r="I13" s="308"/>
      <c r="J13" s="306">
        <f>SUM(J14:J23)</f>
        <v>0</v>
      </c>
      <c r="K13" s="309">
        <f>SUM(K14:K23)</f>
        <v>0</v>
      </c>
      <c r="L13" s="307">
        <f>SUM(L14:L23)</f>
        <v>0</v>
      </c>
      <c r="M13" s="307">
        <f>SUM(M14:M23)</f>
        <v>0</v>
      </c>
      <c r="N13" s="308"/>
      <c r="O13" s="310">
        <f>SUM(O14:O23)</f>
        <v>0</v>
      </c>
      <c r="P13" s="305">
        <f>SUM(P14:P23)</f>
        <v>0</v>
      </c>
      <c r="Q13" s="307">
        <f>SUM(Q14:Q23)</f>
        <v>0</v>
      </c>
      <c r="R13" s="307">
        <f>SUM(R14:R23)</f>
        <v>0</v>
      </c>
      <c r="S13" s="308"/>
      <c r="T13" s="306">
        <f>SUM(T14:T23)</f>
        <v>0</v>
      </c>
      <c r="U13" s="309">
        <f>SUM(U14:U23)</f>
        <v>0</v>
      </c>
      <c r="V13" s="307">
        <f>SUM(V14:V23)</f>
        <v>0</v>
      </c>
      <c r="W13" s="307">
        <f>SUM(W14:W23)</f>
        <v>2</v>
      </c>
      <c r="X13" s="308"/>
      <c r="Y13" s="310">
        <f>SUM(Y14:Y23)</f>
        <v>2</v>
      </c>
      <c r="Z13" s="305">
        <f>SUM(Z14:Z23)</f>
        <v>3</v>
      </c>
      <c r="AA13" s="307">
        <f>SUM(AA14:AA23)</f>
        <v>0</v>
      </c>
      <c r="AB13" s="307">
        <f>SUM(AB14:AB23)</f>
        <v>9</v>
      </c>
      <c r="AC13" s="308"/>
      <c r="AD13" s="306">
        <f>SUM(AD14:AD23)</f>
        <v>13</v>
      </c>
      <c r="AE13" s="305">
        <f>SUM(AE14:AE23)</f>
        <v>5</v>
      </c>
      <c r="AF13" s="307">
        <f>SUM(AF14:AF23)</f>
        <v>0</v>
      </c>
      <c r="AG13" s="307">
        <f>SUM(AG14:AG23)</f>
        <v>11</v>
      </c>
      <c r="AH13" s="308"/>
      <c r="AI13" s="306">
        <f>SUM(AI14:AI23)</f>
        <v>18</v>
      </c>
      <c r="AJ13" s="305">
        <f>SUM(AJ14:AJ23)</f>
        <v>0</v>
      </c>
      <c r="AK13" s="307">
        <f>SUM(AK14:AK23)</f>
        <v>0</v>
      </c>
      <c r="AL13" s="307">
        <f>SUM(AL14:AL23)</f>
        <v>4</v>
      </c>
      <c r="AM13" s="308"/>
      <c r="AN13" s="306">
        <f>SUM(AN14:AN23)</f>
        <v>6</v>
      </c>
      <c r="AO13" s="266"/>
      <c r="AP13" s="91"/>
    </row>
    <row r="14" spans="1:45" s="37" customFormat="1" ht="15.75" x14ac:dyDescent="0.25">
      <c r="A14" s="301" t="s">
        <v>42</v>
      </c>
      <c r="B14" s="157" t="s">
        <v>185</v>
      </c>
      <c r="C14" s="302" t="s">
        <v>169</v>
      </c>
      <c r="D14" s="279">
        <f t="shared" ref="D14:D15" si="0">SUM(F14,G14,H14,K14,L14,M14,P14,Q14,R14,U14,V14,W14,Z14,AA14,AB14,AE14,AF14,AG14,AJ14,AK14,AL14)</f>
        <v>4</v>
      </c>
      <c r="E14" s="303">
        <f t="shared" ref="E14:E15" si="1">SUM(J14,O14,T14,Y14,AD14,AI14,AN14)</f>
        <v>5</v>
      </c>
      <c r="F14" s="279"/>
      <c r="G14" s="278"/>
      <c r="H14" s="278"/>
      <c r="I14" s="278"/>
      <c r="J14" s="280"/>
      <c r="K14" s="304"/>
      <c r="L14" s="278"/>
      <c r="M14" s="278"/>
      <c r="N14" s="278"/>
      <c r="O14" s="285"/>
      <c r="P14" s="279"/>
      <c r="Q14" s="278"/>
      <c r="R14" s="278"/>
      <c r="S14" s="278"/>
      <c r="T14" s="280"/>
      <c r="U14" s="304"/>
      <c r="V14" s="278"/>
      <c r="W14" s="278"/>
      <c r="X14" s="278"/>
      <c r="Y14" s="285"/>
      <c r="Z14" s="279">
        <v>0</v>
      </c>
      <c r="AA14" s="278">
        <v>0</v>
      </c>
      <c r="AB14" s="278">
        <v>4</v>
      </c>
      <c r="AC14" s="278" t="s">
        <v>11</v>
      </c>
      <c r="AD14" s="280">
        <v>5</v>
      </c>
      <c r="AE14" s="279"/>
      <c r="AF14" s="278"/>
      <c r="AG14" s="278"/>
      <c r="AH14" s="278"/>
      <c r="AI14" s="280"/>
      <c r="AJ14" s="279"/>
      <c r="AK14" s="278"/>
      <c r="AL14" s="278"/>
      <c r="AM14" s="278"/>
      <c r="AN14" s="280"/>
      <c r="AO14" s="413" t="s">
        <v>185</v>
      </c>
      <c r="AP14" s="257"/>
      <c r="AQ14" s="36"/>
    </row>
    <row r="15" spans="1:45" s="37" customFormat="1" ht="15.75" x14ac:dyDescent="0.25">
      <c r="A15" s="154" t="s">
        <v>48</v>
      </c>
      <c r="B15" s="157" t="s">
        <v>189</v>
      </c>
      <c r="C15" s="297" t="s">
        <v>170</v>
      </c>
      <c r="D15" s="200">
        <f t="shared" si="0"/>
        <v>4</v>
      </c>
      <c r="E15" s="156">
        <f t="shared" si="1"/>
        <v>6</v>
      </c>
      <c r="F15" s="200"/>
      <c r="G15" s="147"/>
      <c r="H15" s="147"/>
      <c r="I15" s="147"/>
      <c r="J15" s="180"/>
      <c r="K15" s="197"/>
      <c r="L15" s="147"/>
      <c r="M15" s="147"/>
      <c r="N15" s="147"/>
      <c r="O15" s="195"/>
      <c r="P15" s="200"/>
      <c r="Q15" s="147"/>
      <c r="R15" s="147"/>
      <c r="S15" s="147"/>
      <c r="T15" s="180"/>
      <c r="U15" s="197"/>
      <c r="V15" s="147"/>
      <c r="W15" s="147"/>
      <c r="X15" s="147"/>
      <c r="Y15" s="195"/>
      <c r="Z15" s="200"/>
      <c r="AA15" s="147"/>
      <c r="AB15" s="147"/>
      <c r="AC15" s="147"/>
      <c r="AD15" s="180"/>
      <c r="AE15" s="200">
        <v>0</v>
      </c>
      <c r="AF15" s="147">
        <v>0</v>
      </c>
      <c r="AG15" s="147">
        <v>4</v>
      </c>
      <c r="AH15" s="147" t="s">
        <v>8</v>
      </c>
      <c r="AI15" s="180">
        <v>6</v>
      </c>
      <c r="AJ15" s="200"/>
      <c r="AK15" s="147"/>
      <c r="AL15" s="147"/>
      <c r="AM15" s="147"/>
      <c r="AN15" s="180"/>
      <c r="AO15" s="411" t="s">
        <v>185</v>
      </c>
      <c r="AP15" s="257"/>
      <c r="AQ15" s="36"/>
    </row>
    <row r="16" spans="1:45" s="88" customFormat="1" ht="18" customHeight="1" x14ac:dyDescent="0.25">
      <c r="A16" s="154" t="s">
        <v>54</v>
      </c>
      <c r="B16" s="157" t="s">
        <v>190</v>
      </c>
      <c r="C16" s="298" t="s">
        <v>171</v>
      </c>
      <c r="D16" s="246">
        <f t="shared" ref="D16:D23" si="2">SUM(F16,G16,H16,K16,L16,M16,P16,Q16,R16,U16,V16,W16,Z16,AA16,AB16,AE16,AF16,AG16,AJ16,AK16,AL16)</f>
        <v>4</v>
      </c>
      <c r="E16" s="247">
        <f>SUM(J16,O16,T16,Y16,AD16,AI16,AN16)</f>
        <v>4</v>
      </c>
      <c r="F16" s="200"/>
      <c r="G16" s="147"/>
      <c r="H16" s="147"/>
      <c r="I16" s="147"/>
      <c r="J16" s="180"/>
      <c r="K16" s="197"/>
      <c r="L16" s="147"/>
      <c r="M16" s="147"/>
      <c r="N16" s="147"/>
      <c r="O16" s="195"/>
      <c r="P16" s="200"/>
      <c r="Q16" s="147"/>
      <c r="R16" s="147"/>
      <c r="S16" s="147"/>
      <c r="T16" s="180"/>
      <c r="U16" s="197"/>
      <c r="V16" s="147"/>
      <c r="W16" s="147"/>
      <c r="X16" s="147"/>
      <c r="Y16" s="195"/>
      <c r="Z16" s="200">
        <v>2</v>
      </c>
      <c r="AA16" s="147">
        <v>0</v>
      </c>
      <c r="AB16" s="147">
        <v>2</v>
      </c>
      <c r="AC16" s="147" t="s">
        <v>11</v>
      </c>
      <c r="AD16" s="180">
        <v>4</v>
      </c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269" t="s">
        <v>202</v>
      </c>
      <c r="AP16" s="264"/>
      <c r="AQ16" s="87"/>
    </row>
    <row r="17" spans="1:144" s="88" customFormat="1" ht="18" customHeight="1" x14ac:dyDescent="0.2">
      <c r="A17" s="154" t="s">
        <v>7</v>
      </c>
      <c r="B17" s="157" t="s">
        <v>190</v>
      </c>
      <c r="C17" s="298" t="s">
        <v>172</v>
      </c>
      <c r="D17" s="246">
        <f t="shared" si="2"/>
        <v>4</v>
      </c>
      <c r="E17" s="247">
        <f t="shared" ref="E17:E23" si="3">SUM(J17,O17,T17,Y17,AD17,AI17,AN17)</f>
        <v>4</v>
      </c>
      <c r="F17" s="200"/>
      <c r="G17" s="147"/>
      <c r="H17" s="147"/>
      <c r="I17" s="147"/>
      <c r="J17" s="180"/>
      <c r="K17" s="197"/>
      <c r="L17" s="147"/>
      <c r="M17" s="147"/>
      <c r="N17" s="147"/>
      <c r="O17" s="195"/>
      <c r="P17" s="200"/>
      <c r="Q17" s="147"/>
      <c r="R17" s="147"/>
      <c r="S17" s="147"/>
      <c r="T17" s="180"/>
      <c r="U17" s="197"/>
      <c r="V17" s="147"/>
      <c r="W17" s="147"/>
      <c r="X17" s="147"/>
      <c r="Y17" s="195"/>
      <c r="Z17" s="200"/>
      <c r="AA17" s="147"/>
      <c r="AB17" s="147"/>
      <c r="AC17" s="147"/>
      <c r="AD17" s="180"/>
      <c r="AE17" s="200">
        <v>2</v>
      </c>
      <c r="AF17" s="147">
        <v>0</v>
      </c>
      <c r="AG17" s="147">
        <v>2</v>
      </c>
      <c r="AH17" s="147" t="s">
        <v>8</v>
      </c>
      <c r="AI17" s="180">
        <v>4</v>
      </c>
      <c r="AJ17" s="200"/>
      <c r="AK17" s="147"/>
      <c r="AL17" s="147"/>
      <c r="AM17" s="147"/>
      <c r="AN17" s="180"/>
      <c r="AO17" s="411" t="s">
        <v>190</v>
      </c>
      <c r="AP17" s="264"/>
      <c r="AQ17" s="87"/>
    </row>
    <row r="18" spans="1:144" s="88" customFormat="1" ht="18" customHeight="1" x14ac:dyDescent="0.2">
      <c r="A18" s="154" t="s">
        <v>9</v>
      </c>
      <c r="B18" s="157" t="s">
        <v>212</v>
      </c>
      <c r="C18" s="298" t="s">
        <v>136</v>
      </c>
      <c r="D18" s="246">
        <f t="shared" si="2"/>
        <v>2</v>
      </c>
      <c r="E18" s="247">
        <f t="shared" si="3"/>
        <v>2</v>
      </c>
      <c r="F18" s="200"/>
      <c r="G18" s="147"/>
      <c r="H18" s="147"/>
      <c r="I18" s="147"/>
      <c r="J18" s="180"/>
      <c r="K18" s="197"/>
      <c r="L18" s="147"/>
      <c r="M18" s="147"/>
      <c r="N18" s="147"/>
      <c r="O18" s="195"/>
      <c r="P18" s="200"/>
      <c r="Q18" s="147"/>
      <c r="R18" s="147"/>
      <c r="S18" s="147"/>
      <c r="T18" s="180"/>
      <c r="U18" s="197">
        <v>0</v>
      </c>
      <c r="V18" s="147">
        <v>0</v>
      </c>
      <c r="W18" s="147">
        <v>2</v>
      </c>
      <c r="X18" s="147" t="s">
        <v>11</v>
      </c>
      <c r="Y18" s="195">
        <v>2</v>
      </c>
      <c r="Z18" s="200"/>
      <c r="AA18" s="147"/>
      <c r="AB18" s="147"/>
      <c r="AC18" s="147"/>
      <c r="AD18" s="180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411" t="s">
        <v>185</v>
      </c>
      <c r="AP18" s="259"/>
      <c r="AQ18" s="87"/>
    </row>
    <row r="19" spans="1:144" s="88" customFormat="1" ht="18" customHeight="1" x14ac:dyDescent="0.25">
      <c r="A19" s="154" t="s">
        <v>10</v>
      </c>
      <c r="B19" s="157" t="s">
        <v>213</v>
      </c>
      <c r="C19" s="298" t="s">
        <v>137</v>
      </c>
      <c r="D19" s="246">
        <f t="shared" si="2"/>
        <v>4</v>
      </c>
      <c r="E19" s="247">
        <f t="shared" si="3"/>
        <v>4</v>
      </c>
      <c r="F19" s="200"/>
      <c r="G19" s="147"/>
      <c r="H19" s="147"/>
      <c r="I19" s="147"/>
      <c r="J19" s="180"/>
      <c r="K19" s="197"/>
      <c r="L19" s="147"/>
      <c r="M19" s="147"/>
      <c r="N19" s="147"/>
      <c r="O19" s="195"/>
      <c r="P19" s="200"/>
      <c r="Q19" s="147"/>
      <c r="R19" s="147"/>
      <c r="S19" s="147"/>
      <c r="T19" s="180"/>
      <c r="U19" s="197"/>
      <c r="V19" s="147"/>
      <c r="W19" s="147"/>
      <c r="X19" s="147"/>
      <c r="Y19" s="195"/>
      <c r="Z19" s="200">
        <v>1</v>
      </c>
      <c r="AA19" s="147">
        <v>0</v>
      </c>
      <c r="AB19" s="147">
        <v>3</v>
      </c>
      <c r="AC19" s="147" t="s">
        <v>8</v>
      </c>
      <c r="AD19" s="180">
        <v>4</v>
      </c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414" t="s">
        <v>212</v>
      </c>
      <c r="AP19" s="260"/>
      <c r="AQ19" s="87"/>
    </row>
    <row r="20" spans="1:144" s="88" customFormat="1" ht="18" customHeight="1" x14ac:dyDescent="0.25">
      <c r="A20" s="154" t="s">
        <v>12</v>
      </c>
      <c r="B20" s="157" t="s">
        <v>214</v>
      </c>
      <c r="C20" s="298" t="s">
        <v>138</v>
      </c>
      <c r="D20" s="246">
        <f t="shared" si="2"/>
        <v>4</v>
      </c>
      <c r="E20" s="247">
        <f t="shared" si="3"/>
        <v>4</v>
      </c>
      <c r="F20" s="200"/>
      <c r="G20" s="147"/>
      <c r="H20" s="147"/>
      <c r="I20" s="147"/>
      <c r="J20" s="180"/>
      <c r="K20" s="197"/>
      <c r="L20" s="147"/>
      <c r="M20" s="147"/>
      <c r="N20" s="147"/>
      <c r="O20" s="195"/>
      <c r="P20" s="200"/>
      <c r="Q20" s="147"/>
      <c r="R20" s="147"/>
      <c r="S20" s="147"/>
      <c r="T20" s="180"/>
      <c r="U20" s="197"/>
      <c r="V20" s="147"/>
      <c r="W20" s="147"/>
      <c r="X20" s="147"/>
      <c r="Y20" s="195"/>
      <c r="Z20" s="200"/>
      <c r="AA20" s="147"/>
      <c r="AB20" s="147"/>
      <c r="AC20" s="147"/>
      <c r="AD20" s="180"/>
      <c r="AE20" s="200">
        <v>1</v>
      </c>
      <c r="AF20" s="147">
        <v>0</v>
      </c>
      <c r="AG20" s="147">
        <v>3</v>
      </c>
      <c r="AH20" s="147" t="s">
        <v>11</v>
      </c>
      <c r="AI20" s="180">
        <v>4</v>
      </c>
      <c r="AJ20" s="200"/>
      <c r="AK20" s="147"/>
      <c r="AL20" s="147"/>
      <c r="AM20" s="147"/>
      <c r="AN20" s="180"/>
      <c r="AO20" s="414" t="s">
        <v>213</v>
      </c>
      <c r="AP20" s="260"/>
      <c r="AQ20" s="87"/>
    </row>
    <row r="21" spans="1:144" s="88" customFormat="1" ht="18" customHeight="1" x14ac:dyDescent="0.25">
      <c r="A21" s="154" t="s">
        <v>13</v>
      </c>
      <c r="B21" s="157" t="s">
        <v>191</v>
      </c>
      <c r="C21" s="298" t="s">
        <v>176</v>
      </c>
      <c r="D21" s="246">
        <f t="shared" ref="D21" si="4">SUM(F21,G21,H21,K21,L21,M21,P21,Q21,R21,U21,V21,W21,Z21,AA21,AB21,AE21,AF21,AG21,AJ21,AK21,AL21)</f>
        <v>4</v>
      </c>
      <c r="E21" s="247">
        <f t="shared" ref="E21" si="5">SUM(J21,O21,T21,Y21,AD21,AI21,AN21)</f>
        <v>4</v>
      </c>
      <c r="F21" s="200"/>
      <c r="G21" s="147"/>
      <c r="H21" s="147"/>
      <c r="I21" s="147"/>
      <c r="J21" s="180"/>
      <c r="K21" s="197"/>
      <c r="L21" s="147"/>
      <c r="M21" s="147"/>
      <c r="N21" s="147"/>
      <c r="O21" s="195"/>
      <c r="P21" s="200"/>
      <c r="Q21" s="147"/>
      <c r="R21" s="147"/>
      <c r="S21" s="147"/>
      <c r="T21" s="180"/>
      <c r="U21" s="197"/>
      <c r="V21" s="147"/>
      <c r="W21" s="147"/>
      <c r="X21" s="147"/>
      <c r="Y21" s="195"/>
      <c r="Z21" s="200"/>
      <c r="AA21" s="147"/>
      <c r="AB21" s="147"/>
      <c r="AC21" s="147"/>
      <c r="AD21" s="180"/>
      <c r="AE21" s="200">
        <v>2</v>
      </c>
      <c r="AF21" s="147">
        <v>0</v>
      </c>
      <c r="AG21" s="147">
        <v>2</v>
      </c>
      <c r="AH21" s="147" t="s">
        <v>11</v>
      </c>
      <c r="AI21" s="180">
        <v>4</v>
      </c>
      <c r="AJ21" s="200"/>
      <c r="AK21" s="147"/>
      <c r="AL21" s="147"/>
      <c r="AM21" s="147"/>
      <c r="AN21" s="180"/>
      <c r="AO21" s="414" t="s">
        <v>212</v>
      </c>
      <c r="AP21" s="260"/>
      <c r="AQ21" s="87"/>
    </row>
    <row r="22" spans="1:144" s="88" customFormat="1" ht="18" customHeight="1" x14ac:dyDescent="0.2">
      <c r="A22" s="154" t="s">
        <v>16</v>
      </c>
      <c r="B22" s="157" t="s">
        <v>215</v>
      </c>
      <c r="C22" s="298" t="s">
        <v>139</v>
      </c>
      <c r="D22" s="246">
        <f t="shared" si="2"/>
        <v>2</v>
      </c>
      <c r="E22" s="247">
        <f t="shared" si="3"/>
        <v>2</v>
      </c>
      <c r="F22" s="200"/>
      <c r="G22" s="147"/>
      <c r="H22" s="147"/>
      <c r="I22" s="147"/>
      <c r="J22" s="180"/>
      <c r="K22" s="197"/>
      <c r="L22" s="147"/>
      <c r="M22" s="147"/>
      <c r="N22" s="147"/>
      <c r="O22" s="195"/>
      <c r="P22" s="200"/>
      <c r="Q22" s="147"/>
      <c r="R22" s="147"/>
      <c r="S22" s="147"/>
      <c r="T22" s="180"/>
      <c r="U22" s="197"/>
      <c r="V22" s="147"/>
      <c r="W22" s="147"/>
      <c r="X22" s="147"/>
      <c r="Y22" s="195"/>
      <c r="Z22" s="200"/>
      <c r="AA22" s="147"/>
      <c r="AB22" s="147"/>
      <c r="AC22" s="147"/>
      <c r="AD22" s="180"/>
      <c r="AE22" s="200"/>
      <c r="AF22" s="147"/>
      <c r="AG22" s="147"/>
      <c r="AH22" s="147"/>
      <c r="AI22" s="180"/>
      <c r="AJ22" s="200">
        <v>0</v>
      </c>
      <c r="AK22" s="147">
        <v>0</v>
      </c>
      <c r="AL22" s="147">
        <v>2</v>
      </c>
      <c r="AM22" s="147" t="s">
        <v>11</v>
      </c>
      <c r="AN22" s="180">
        <v>2</v>
      </c>
      <c r="AO22" s="411" t="s">
        <v>183</v>
      </c>
      <c r="AP22" s="259"/>
      <c r="AQ22" s="87"/>
    </row>
    <row r="23" spans="1:144" s="88" customFormat="1" ht="18" customHeight="1" thickBot="1" x14ac:dyDescent="0.3">
      <c r="A23" s="311" t="s">
        <v>17</v>
      </c>
      <c r="B23" s="157" t="s">
        <v>216</v>
      </c>
      <c r="C23" s="313" t="s">
        <v>140</v>
      </c>
      <c r="D23" s="314">
        <f t="shared" si="2"/>
        <v>2</v>
      </c>
      <c r="E23" s="315">
        <f t="shared" si="3"/>
        <v>4</v>
      </c>
      <c r="F23" s="275"/>
      <c r="G23" s="273"/>
      <c r="H23" s="273"/>
      <c r="I23" s="273"/>
      <c r="J23" s="276"/>
      <c r="K23" s="316"/>
      <c r="L23" s="273"/>
      <c r="M23" s="273"/>
      <c r="N23" s="273"/>
      <c r="O23" s="292"/>
      <c r="P23" s="275"/>
      <c r="Q23" s="273"/>
      <c r="R23" s="273"/>
      <c r="S23" s="273"/>
      <c r="T23" s="276"/>
      <c r="U23" s="316"/>
      <c r="V23" s="273"/>
      <c r="W23" s="273"/>
      <c r="X23" s="273"/>
      <c r="Y23" s="292"/>
      <c r="Z23" s="275"/>
      <c r="AA23" s="273"/>
      <c r="AB23" s="273"/>
      <c r="AC23" s="273"/>
      <c r="AD23" s="276"/>
      <c r="AE23" s="275"/>
      <c r="AF23" s="273"/>
      <c r="AG23" s="273"/>
      <c r="AH23" s="273"/>
      <c r="AI23" s="276"/>
      <c r="AJ23" s="275">
        <v>0</v>
      </c>
      <c r="AK23" s="273">
        <v>0</v>
      </c>
      <c r="AL23" s="273">
        <v>2</v>
      </c>
      <c r="AM23" s="273" t="s">
        <v>11</v>
      </c>
      <c r="AN23" s="276">
        <v>4</v>
      </c>
      <c r="AO23" s="415" t="s">
        <v>214</v>
      </c>
      <c r="AP23" s="264"/>
      <c r="AQ23" s="87"/>
    </row>
    <row r="24" spans="1:144" s="7" customFormat="1" ht="18" customHeight="1" thickBot="1" x14ac:dyDescent="0.3">
      <c r="A24" s="583" t="s">
        <v>118</v>
      </c>
      <c r="B24" s="584"/>
      <c r="C24" s="585"/>
      <c r="D24" s="333">
        <v>10</v>
      </c>
      <c r="E24" s="334">
        <v>10</v>
      </c>
      <c r="F24" s="333"/>
      <c r="G24" s="308"/>
      <c r="H24" s="308"/>
      <c r="I24" s="308"/>
      <c r="J24" s="334"/>
      <c r="K24" s="335"/>
      <c r="L24" s="308"/>
      <c r="M24" s="308"/>
      <c r="N24" s="308"/>
      <c r="O24" s="336"/>
      <c r="P24" s="333"/>
      <c r="Q24" s="308"/>
      <c r="R24" s="308"/>
      <c r="S24" s="308"/>
      <c r="T24" s="334"/>
      <c r="U24" s="335">
        <v>0</v>
      </c>
      <c r="V24" s="308">
        <v>2</v>
      </c>
      <c r="W24" s="308">
        <v>0</v>
      </c>
      <c r="X24" s="308" t="s">
        <v>11</v>
      </c>
      <c r="Y24" s="336">
        <v>2</v>
      </c>
      <c r="Z24" s="337">
        <f>SUM(Z25:Z30)</f>
        <v>0</v>
      </c>
      <c r="AA24" s="338">
        <f>SUM(AA25:AA30)</f>
        <v>4</v>
      </c>
      <c r="AB24" s="338">
        <f>SUM(AB25:AB30)</f>
        <v>0</v>
      </c>
      <c r="AC24" s="338" t="s">
        <v>11</v>
      </c>
      <c r="AD24" s="339">
        <f>SUM(AD25:AD30)</f>
        <v>4</v>
      </c>
      <c r="AE24" s="337">
        <f>SUM(AE25:AE30)</f>
        <v>0</v>
      </c>
      <c r="AF24" s="338">
        <f>SUM(AF25:AF30)</f>
        <v>4</v>
      </c>
      <c r="AG24" s="338">
        <f>SUM(AG25:AG30)</f>
        <v>0</v>
      </c>
      <c r="AH24" s="338" t="s">
        <v>11</v>
      </c>
      <c r="AI24" s="339">
        <f>SUM(AI25:AI30)</f>
        <v>4</v>
      </c>
      <c r="AJ24" s="337"/>
      <c r="AK24" s="338"/>
      <c r="AL24" s="338"/>
      <c r="AM24" s="338"/>
      <c r="AN24" s="339"/>
      <c r="AO24" s="340"/>
      <c r="AP24" s="96"/>
      <c r="AQ24" s="2"/>
    </row>
    <row r="25" spans="1:144" s="7" customFormat="1" ht="18" customHeight="1" x14ac:dyDescent="0.25">
      <c r="A25" s="301" t="s">
        <v>18</v>
      </c>
      <c r="B25" s="317"/>
      <c r="C25" s="318" t="s">
        <v>119</v>
      </c>
      <c r="D25" s="279"/>
      <c r="E25" s="280"/>
      <c r="F25" s="319"/>
      <c r="G25" s="320"/>
      <c r="H25" s="320"/>
      <c r="I25" s="320"/>
      <c r="J25" s="321"/>
      <c r="K25" s="322"/>
      <c r="L25" s="320"/>
      <c r="M25" s="320"/>
      <c r="N25" s="320"/>
      <c r="O25" s="323"/>
      <c r="P25" s="324"/>
      <c r="Q25" s="325"/>
      <c r="R25" s="325"/>
      <c r="S25" s="325"/>
      <c r="T25" s="326"/>
      <c r="U25" s="327">
        <v>0</v>
      </c>
      <c r="V25" s="328">
        <v>2</v>
      </c>
      <c r="W25" s="328">
        <v>0</v>
      </c>
      <c r="X25" s="328" t="s">
        <v>11</v>
      </c>
      <c r="Y25" s="329">
        <v>2</v>
      </c>
      <c r="Z25" s="330"/>
      <c r="AA25" s="328"/>
      <c r="AB25" s="328"/>
      <c r="AC25" s="328"/>
      <c r="AD25" s="331"/>
      <c r="AE25" s="330"/>
      <c r="AF25" s="328"/>
      <c r="AG25" s="328"/>
      <c r="AH25" s="328"/>
      <c r="AI25" s="331"/>
      <c r="AJ25" s="330"/>
      <c r="AK25" s="328"/>
      <c r="AL25" s="328"/>
      <c r="AM25" s="328"/>
      <c r="AN25" s="331"/>
      <c r="AO25" s="332"/>
      <c r="AP25" s="94"/>
      <c r="AQ25" s="2"/>
    </row>
    <row r="26" spans="1:144" s="7" customFormat="1" ht="18" customHeight="1" x14ac:dyDescent="0.25">
      <c r="A26" s="154" t="s">
        <v>60</v>
      </c>
      <c r="B26" s="157"/>
      <c r="C26" s="240" t="s">
        <v>120</v>
      </c>
      <c r="D26" s="200"/>
      <c r="E26" s="180"/>
      <c r="F26" s="212"/>
      <c r="G26" s="158"/>
      <c r="H26" s="158"/>
      <c r="I26" s="158"/>
      <c r="J26" s="213"/>
      <c r="K26" s="207"/>
      <c r="L26" s="158"/>
      <c r="M26" s="158"/>
      <c r="N26" s="158"/>
      <c r="O26" s="221"/>
      <c r="P26" s="212"/>
      <c r="Q26" s="158"/>
      <c r="R26" s="158"/>
      <c r="S26" s="158"/>
      <c r="T26" s="213"/>
      <c r="U26" s="210"/>
      <c r="V26" s="159"/>
      <c r="W26" s="159"/>
      <c r="X26" s="159"/>
      <c r="Y26" s="224"/>
      <c r="Z26" s="238">
        <v>0</v>
      </c>
      <c r="AA26" s="160">
        <v>2</v>
      </c>
      <c r="AB26" s="160">
        <v>0</v>
      </c>
      <c r="AC26" s="160" t="s">
        <v>11</v>
      </c>
      <c r="AD26" s="161">
        <v>2</v>
      </c>
      <c r="AE26" s="238"/>
      <c r="AF26" s="160"/>
      <c r="AG26" s="160"/>
      <c r="AH26" s="160"/>
      <c r="AI26" s="161"/>
      <c r="AJ26" s="238"/>
      <c r="AK26" s="160"/>
      <c r="AL26" s="160"/>
      <c r="AM26" s="160"/>
      <c r="AN26" s="161"/>
      <c r="AO26" s="178"/>
      <c r="AP26" s="94"/>
      <c r="AQ26" s="2"/>
    </row>
    <row r="27" spans="1:144" s="7" customFormat="1" ht="18" customHeight="1" x14ac:dyDescent="0.25">
      <c r="A27" s="154" t="s">
        <v>61</v>
      </c>
      <c r="B27" s="157"/>
      <c r="C27" s="240" t="s">
        <v>121</v>
      </c>
      <c r="D27" s="200"/>
      <c r="E27" s="180"/>
      <c r="F27" s="212"/>
      <c r="G27" s="158"/>
      <c r="H27" s="158"/>
      <c r="I27" s="158"/>
      <c r="J27" s="213"/>
      <c r="K27" s="207"/>
      <c r="L27" s="158"/>
      <c r="M27" s="158"/>
      <c r="N27" s="158"/>
      <c r="O27" s="221"/>
      <c r="P27" s="212"/>
      <c r="Q27" s="158"/>
      <c r="R27" s="158"/>
      <c r="S27" s="158"/>
      <c r="T27" s="213"/>
      <c r="U27" s="207"/>
      <c r="V27" s="158"/>
      <c r="W27" s="158"/>
      <c r="X27" s="158"/>
      <c r="Y27" s="221"/>
      <c r="Z27" s="238">
        <v>0</v>
      </c>
      <c r="AA27" s="160">
        <v>2</v>
      </c>
      <c r="AB27" s="160">
        <v>0</v>
      </c>
      <c r="AC27" s="160" t="s">
        <v>11</v>
      </c>
      <c r="AD27" s="161">
        <v>2</v>
      </c>
      <c r="AE27" s="238"/>
      <c r="AF27" s="160"/>
      <c r="AG27" s="160"/>
      <c r="AH27" s="160"/>
      <c r="AI27" s="161"/>
      <c r="AJ27" s="238"/>
      <c r="AK27" s="160"/>
      <c r="AL27" s="160"/>
      <c r="AM27" s="160"/>
      <c r="AN27" s="161"/>
      <c r="AO27" s="179"/>
      <c r="AP27" s="93"/>
      <c r="AQ27" s="2"/>
    </row>
    <row r="28" spans="1:144" s="7" customFormat="1" ht="18" customHeight="1" x14ac:dyDescent="0.25">
      <c r="A28" s="154" t="s">
        <v>62</v>
      </c>
      <c r="B28" s="157"/>
      <c r="C28" s="240" t="s">
        <v>122</v>
      </c>
      <c r="D28" s="200"/>
      <c r="E28" s="180"/>
      <c r="F28" s="212"/>
      <c r="G28" s="158"/>
      <c r="H28" s="158"/>
      <c r="I28" s="158"/>
      <c r="J28" s="213"/>
      <c r="K28" s="207"/>
      <c r="L28" s="158"/>
      <c r="M28" s="158"/>
      <c r="N28" s="158"/>
      <c r="O28" s="221"/>
      <c r="P28" s="212"/>
      <c r="Q28" s="158"/>
      <c r="R28" s="158"/>
      <c r="S28" s="158"/>
      <c r="T28" s="213"/>
      <c r="U28" s="207"/>
      <c r="V28" s="158"/>
      <c r="W28" s="158"/>
      <c r="X28" s="158"/>
      <c r="Y28" s="221"/>
      <c r="Z28" s="238"/>
      <c r="AA28" s="160"/>
      <c r="AB28" s="160"/>
      <c r="AC28" s="160"/>
      <c r="AD28" s="161"/>
      <c r="AE28" s="238">
        <v>0</v>
      </c>
      <c r="AF28" s="160">
        <v>2</v>
      </c>
      <c r="AG28" s="160">
        <v>0</v>
      </c>
      <c r="AH28" s="160" t="s">
        <v>11</v>
      </c>
      <c r="AI28" s="161">
        <v>2</v>
      </c>
      <c r="AJ28" s="238"/>
      <c r="AK28" s="160"/>
      <c r="AL28" s="160"/>
      <c r="AM28" s="160"/>
      <c r="AN28" s="161"/>
      <c r="AO28" s="179"/>
      <c r="AP28" s="93"/>
      <c r="AQ28" s="2"/>
    </row>
    <row r="29" spans="1:144" s="7" customFormat="1" ht="18" customHeight="1" x14ac:dyDescent="0.25">
      <c r="A29" s="311" t="s">
        <v>63</v>
      </c>
      <c r="B29" s="312"/>
      <c r="C29" s="341" t="s">
        <v>123</v>
      </c>
      <c r="D29" s="275"/>
      <c r="E29" s="276"/>
      <c r="F29" s="342"/>
      <c r="G29" s="343"/>
      <c r="H29" s="343"/>
      <c r="I29" s="343"/>
      <c r="J29" s="344"/>
      <c r="K29" s="345"/>
      <c r="L29" s="343"/>
      <c r="M29" s="343"/>
      <c r="N29" s="343"/>
      <c r="O29" s="346"/>
      <c r="P29" s="342"/>
      <c r="Q29" s="343"/>
      <c r="R29" s="343"/>
      <c r="S29" s="343"/>
      <c r="T29" s="344"/>
      <c r="U29" s="345"/>
      <c r="V29" s="343"/>
      <c r="W29" s="343"/>
      <c r="X29" s="343"/>
      <c r="Y29" s="346"/>
      <c r="Z29" s="347"/>
      <c r="AA29" s="348"/>
      <c r="AB29" s="348"/>
      <c r="AC29" s="348"/>
      <c r="AD29" s="349"/>
      <c r="AE29" s="347">
        <v>0</v>
      </c>
      <c r="AF29" s="348">
        <v>2</v>
      </c>
      <c r="AG29" s="348">
        <v>0</v>
      </c>
      <c r="AH29" s="348" t="s">
        <v>11</v>
      </c>
      <c r="AI29" s="349">
        <v>2</v>
      </c>
      <c r="AJ29" s="347"/>
      <c r="AK29" s="348"/>
      <c r="AL29" s="348"/>
      <c r="AM29" s="348"/>
      <c r="AN29" s="349"/>
      <c r="AO29" s="179"/>
      <c r="AP29" s="93"/>
      <c r="AQ29" s="2"/>
    </row>
    <row r="30" spans="1:144" s="3" customFormat="1" ht="23.25" customHeight="1" thickBot="1" x14ac:dyDescent="0.3">
      <c r="A30" s="393"/>
      <c r="B30" s="393" t="s">
        <v>217</v>
      </c>
      <c r="C30" s="394" t="s">
        <v>179</v>
      </c>
      <c r="D30" s="395"/>
      <c r="E30" s="396">
        <f>SUM(J30,O30,T30:U30,Y30,AD30,AI30:AJ30,AN30)</f>
        <v>15</v>
      </c>
      <c r="F30" s="393"/>
      <c r="G30" s="397"/>
      <c r="H30" s="397"/>
      <c r="I30" s="397"/>
      <c r="J30" s="398"/>
      <c r="K30" s="399"/>
      <c r="L30" s="397"/>
      <c r="M30" s="397"/>
      <c r="N30" s="397"/>
      <c r="O30" s="400"/>
      <c r="P30" s="393"/>
      <c r="Q30" s="397"/>
      <c r="R30" s="397"/>
      <c r="S30" s="397"/>
      <c r="T30" s="398"/>
      <c r="U30" s="399"/>
      <c r="V30" s="397"/>
      <c r="W30" s="397"/>
      <c r="X30" s="397"/>
      <c r="Y30" s="400"/>
      <c r="Z30" s="393"/>
      <c r="AA30" s="397"/>
      <c r="AB30" s="397"/>
      <c r="AC30" s="397"/>
      <c r="AD30" s="398"/>
      <c r="AE30" s="393"/>
      <c r="AF30" s="397"/>
      <c r="AG30" s="397"/>
      <c r="AH30" s="397"/>
      <c r="AI30" s="398"/>
      <c r="AJ30" s="393"/>
      <c r="AK30" s="397"/>
      <c r="AL30" s="397">
        <v>13</v>
      </c>
      <c r="AM30" s="397" t="s">
        <v>64</v>
      </c>
      <c r="AN30" s="398">
        <v>15</v>
      </c>
      <c r="AO30" s="181"/>
      <c r="AP30" s="93"/>
      <c r="AQ30" s="1"/>
    </row>
    <row r="31" spans="1:144" s="16" customFormat="1" ht="20.25" customHeight="1" thickTop="1" thickBot="1" x14ac:dyDescent="0.3">
      <c r="A31" s="361"/>
      <c r="B31" s="362"/>
      <c r="C31" s="363" t="s">
        <v>58</v>
      </c>
      <c r="D31" s="364">
        <f>G32+L32+Q32+V32+AA32+AF32+AK32</f>
        <v>176</v>
      </c>
      <c r="E31" s="365">
        <f>'ITF ALAP'!E60+E13+E24+E30</f>
        <v>210</v>
      </c>
      <c r="F31" s="366"/>
      <c r="G31" s="367">
        <f>G32</f>
        <v>27</v>
      </c>
      <c r="H31" s="368"/>
      <c r="I31" s="368"/>
      <c r="J31" s="365">
        <f>'ITF ALAP'!J60+J13+J24+J30</f>
        <v>30</v>
      </c>
      <c r="K31" s="369"/>
      <c r="L31" s="367">
        <f>L32</f>
        <v>29</v>
      </c>
      <c r="M31" s="368"/>
      <c r="N31" s="368"/>
      <c r="O31" s="370">
        <f>'ITF ALAP'!O60+O13+O24+O30</f>
        <v>34</v>
      </c>
      <c r="P31" s="337"/>
      <c r="Q31" s="371">
        <f>Q32</f>
        <v>25</v>
      </c>
      <c r="R31" s="338"/>
      <c r="S31" s="338"/>
      <c r="T31" s="365">
        <f>'ITF ALAP'!T60+T13+T24+T30</f>
        <v>33</v>
      </c>
      <c r="U31" s="372"/>
      <c r="V31" s="371">
        <f>V32</f>
        <v>26</v>
      </c>
      <c r="W31" s="338"/>
      <c r="X31" s="338"/>
      <c r="Y31" s="370">
        <f>'ITF ALAP'!Y60+Y13+Y24+Y30</f>
        <v>31</v>
      </c>
      <c r="Z31" s="366"/>
      <c r="AA31" s="367">
        <f>AA32</f>
        <v>25</v>
      </c>
      <c r="AB31" s="368"/>
      <c r="AC31" s="368"/>
      <c r="AD31" s="365">
        <f>'ITF ALAP'!AD60+AD13+AD24+AD30</f>
        <v>28</v>
      </c>
      <c r="AE31" s="337"/>
      <c r="AF31" s="371">
        <f>AF32</f>
        <v>23</v>
      </c>
      <c r="AG31" s="338"/>
      <c r="AH31" s="338"/>
      <c r="AI31" s="365">
        <f>'ITF ALAP'!AI60+AI13+AI24+AI30</f>
        <v>26</v>
      </c>
      <c r="AJ31" s="337"/>
      <c r="AK31" s="371">
        <f>AK32</f>
        <v>21</v>
      </c>
      <c r="AL31" s="338"/>
      <c r="AM31" s="338"/>
      <c r="AN31" s="365">
        <f>'ITF ALAP'!AN60+AN13+AN24+AN30</f>
        <v>28</v>
      </c>
      <c r="AO31" s="98">
        <f>J31+O31+T31+Y31+AD31+AI31+AN31</f>
        <v>210</v>
      </c>
      <c r="AP31" s="97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</row>
    <row r="32" spans="1:144" s="37" customFormat="1" ht="15.75" customHeight="1" x14ac:dyDescent="0.25">
      <c r="A32" s="576" t="s">
        <v>124</v>
      </c>
      <c r="B32" s="350"/>
      <c r="C32" s="351" t="s">
        <v>125</v>
      </c>
      <c r="D32" s="352"/>
      <c r="E32" s="353"/>
      <c r="F32" s="354"/>
      <c r="G32" s="355">
        <f>SUM('ITF ALAP'!F14:H22,'ITF ALAP'!F24:H31,'ITF ALAP'!F34:H47,'ITF ALAP'!F49:H52,'ITF ALAP'!F54:H59,F14:H23,F25:H29)</f>
        <v>27</v>
      </c>
      <c r="H32" s="356"/>
      <c r="I32" s="357"/>
      <c r="J32" s="358"/>
      <c r="K32" s="359"/>
      <c r="L32" s="355">
        <f>SUM('ITF ALAP'!K14:M22,'ITF ALAP'!K24:M31,'ITF ALAP'!K34:M47,'ITF ALAP'!K49:M52,'ITF ALAP'!K54:M59,K14:M23,K25:M29)</f>
        <v>29</v>
      </c>
      <c r="M32" s="356"/>
      <c r="N32" s="357"/>
      <c r="O32" s="360"/>
      <c r="P32" s="354"/>
      <c r="Q32" s="355">
        <f>SUM('ITF ALAP'!P14:R22,'ITF ALAP'!P24:R31,'ITF ALAP'!P34:R47,'ITF ALAP'!P49:R52,'ITF ALAP'!P54:R59,P14:R23,P25:R29)</f>
        <v>25</v>
      </c>
      <c r="R32" s="356"/>
      <c r="S32" s="357"/>
      <c r="T32" s="358"/>
      <c r="U32" s="359"/>
      <c r="V32" s="355">
        <f>SUM('ITF ALAP'!U14:W22,'ITF ALAP'!U24:W31,'ITF ALAP'!U34:W47,'ITF ALAP'!U49:W52,'ITF ALAP'!U54:W59,'ITF SPEC 1'!U14:W23,'ITF SPEC 1'!U25:W29)</f>
        <v>26</v>
      </c>
      <c r="W32" s="356"/>
      <c r="X32" s="357"/>
      <c r="Y32" s="360"/>
      <c r="Z32" s="354"/>
      <c r="AA32" s="355">
        <f>SUM('ITF ALAP'!Z14:AB22,'ITF ALAP'!Z24:AB31,'ITF ALAP'!Z34:AB47,'ITF ALAP'!Z49:AB52,'ITF ALAP'!Z54:AB59,'ITF SPEC 1'!Z14:AB23,'ITF SPEC 1'!Z25:AB29)</f>
        <v>25</v>
      </c>
      <c r="AB32" s="356"/>
      <c r="AC32" s="357"/>
      <c r="AD32" s="358"/>
      <c r="AE32" s="354"/>
      <c r="AF32" s="355">
        <f>SUM('ITF ALAP'!AE14:AG22,'ITF ALAP'!AE24:AG31,'ITF ALAP'!AE34:AG47,'ITF ALAP'!AE49:AG52,'ITF ALAP'!AE54:AG59,'ITF SPEC 1'!AE14:AG23,'ITF SPEC 1'!AE25:AG29)</f>
        <v>23</v>
      </c>
      <c r="AG32" s="356"/>
      <c r="AH32" s="357"/>
      <c r="AI32" s="358"/>
      <c r="AJ32" s="354"/>
      <c r="AK32" s="355">
        <f>SUM('ITF ALAP'!AJ14:AL22,'ITF ALAP'!AJ24:AL31,'ITF ALAP'!AJ34:AL47,'ITF ALAP'!AJ49:AL52,'ITF ALAP'!AJ54:AL59,'ITF SPEC 1'!AJ14:AL23,'ITF SPEC 1'!AJ25:AL30)</f>
        <v>21</v>
      </c>
      <c r="AL32" s="356"/>
      <c r="AM32" s="357"/>
      <c r="AN32" s="358"/>
      <c r="AO32" s="27"/>
      <c r="AP32" s="27"/>
      <c r="AQ32" s="36"/>
    </row>
    <row r="33" spans="1:43" s="37" customFormat="1" ht="15.75" x14ac:dyDescent="0.25">
      <c r="A33" s="577"/>
      <c r="B33" s="162"/>
      <c r="C33" s="242" t="s">
        <v>126</v>
      </c>
      <c r="D33" s="248">
        <f>G33+L33+Q33+V33+AA33+AF33+AK33</f>
        <v>108</v>
      </c>
      <c r="E33" s="249"/>
      <c r="F33" s="214"/>
      <c r="G33" s="166">
        <f>'ITF ALAP'!G64+G13+H13</f>
        <v>15</v>
      </c>
      <c r="H33" s="164"/>
      <c r="I33" s="163"/>
      <c r="J33" s="165"/>
      <c r="K33" s="208"/>
      <c r="L33" s="166">
        <f>'ITF ALAP'!L64+L13+M13</f>
        <v>20</v>
      </c>
      <c r="M33" s="164"/>
      <c r="N33" s="163"/>
      <c r="O33" s="222"/>
      <c r="P33" s="214"/>
      <c r="Q33" s="166">
        <f>'ITF ALAP'!Q64+Q13+R13</f>
        <v>14</v>
      </c>
      <c r="R33" s="164"/>
      <c r="S33" s="163"/>
      <c r="T33" s="165"/>
      <c r="U33" s="208"/>
      <c r="V33" s="166">
        <f>'ITF ALAP'!V64+V13+W13</f>
        <v>14</v>
      </c>
      <c r="W33" s="164"/>
      <c r="X33" s="163"/>
      <c r="Y33" s="222"/>
      <c r="Z33" s="214"/>
      <c r="AA33" s="166">
        <f>'ITF ALAP'!AA64+AA13+AB13</f>
        <v>12</v>
      </c>
      <c r="AB33" s="164"/>
      <c r="AC33" s="163"/>
      <c r="AD33" s="165"/>
      <c r="AE33" s="214"/>
      <c r="AF33" s="166">
        <f>'ITF ALAP'!AF64+AF13+AG13</f>
        <v>13</v>
      </c>
      <c r="AG33" s="164"/>
      <c r="AH33" s="163"/>
      <c r="AI33" s="165"/>
      <c r="AJ33" s="214"/>
      <c r="AK33" s="166">
        <f>'ITF ALAP'!AK64+AK13+AL13+AL30</f>
        <v>20</v>
      </c>
      <c r="AL33" s="164"/>
      <c r="AM33" s="163"/>
      <c r="AN33" s="165"/>
      <c r="AO33" s="27"/>
      <c r="AP33" s="27"/>
      <c r="AQ33" s="36"/>
    </row>
    <row r="34" spans="1:43" s="37" customFormat="1" ht="15.75" x14ac:dyDescent="0.25">
      <c r="A34" s="577"/>
      <c r="B34" s="162"/>
      <c r="C34" s="242" t="s">
        <v>127</v>
      </c>
      <c r="D34" s="248">
        <f>(D33/D31)*100</f>
        <v>61.363636363636367</v>
      </c>
      <c r="E34" s="249"/>
      <c r="F34" s="214"/>
      <c r="G34" s="166"/>
      <c r="H34" s="164"/>
      <c r="I34" s="163"/>
      <c r="J34" s="165"/>
      <c r="K34" s="208"/>
      <c r="L34" s="166"/>
      <c r="M34" s="164"/>
      <c r="N34" s="163"/>
      <c r="O34" s="222"/>
      <c r="P34" s="214"/>
      <c r="Q34" s="166"/>
      <c r="R34" s="164"/>
      <c r="S34" s="163"/>
      <c r="T34" s="165"/>
      <c r="U34" s="208"/>
      <c r="V34" s="166"/>
      <c r="W34" s="164"/>
      <c r="X34" s="163"/>
      <c r="Y34" s="222"/>
      <c r="Z34" s="214"/>
      <c r="AA34" s="166"/>
      <c r="AB34" s="164"/>
      <c r="AC34" s="163"/>
      <c r="AD34" s="165"/>
      <c r="AE34" s="214"/>
      <c r="AF34" s="166"/>
      <c r="AG34" s="164"/>
      <c r="AH34" s="163"/>
      <c r="AI34" s="165"/>
      <c r="AJ34" s="214"/>
      <c r="AK34" s="166"/>
      <c r="AL34" s="164"/>
      <c r="AM34" s="163"/>
      <c r="AN34" s="165"/>
      <c r="AO34" s="27"/>
      <c r="AP34" s="27"/>
      <c r="AQ34" s="36"/>
    </row>
    <row r="35" spans="1:43" s="37" customFormat="1" ht="15.75" x14ac:dyDescent="0.25">
      <c r="A35" s="577"/>
      <c r="B35" s="162"/>
      <c r="C35" s="241" t="s">
        <v>128</v>
      </c>
      <c r="D35" s="250"/>
      <c r="E35" s="251"/>
      <c r="F35" s="215"/>
      <c r="G35" s="167"/>
      <c r="H35" s="167"/>
      <c r="I35" s="168">
        <f>COUNTIF(I14:I30,"v")+'ITF ALAP'!I61</f>
        <v>2</v>
      </c>
      <c r="J35" s="216"/>
      <c r="K35" s="209"/>
      <c r="L35" s="167"/>
      <c r="M35" s="167"/>
      <c r="N35" s="168">
        <f>COUNTIF(N14:N30,"v")+'ITF ALAP'!N61</f>
        <v>2</v>
      </c>
      <c r="O35" s="223"/>
      <c r="P35" s="215"/>
      <c r="Q35" s="167"/>
      <c r="R35" s="167"/>
      <c r="S35" s="168">
        <f>COUNTIF(S14:S30,"v")+'ITF ALAP'!S61</f>
        <v>2</v>
      </c>
      <c r="T35" s="216"/>
      <c r="U35" s="209"/>
      <c r="V35" s="167"/>
      <c r="W35" s="167"/>
      <c r="X35" s="168">
        <f>COUNTIF(X14:X23,"v")+COUNTIF(X25:X29,"v")+'ITF ALAP'!X61</f>
        <v>3</v>
      </c>
      <c r="Y35" s="234"/>
      <c r="Z35" s="239"/>
      <c r="AA35" s="155"/>
      <c r="AB35" s="155"/>
      <c r="AC35" s="168">
        <f>COUNTIF(AC14:AC23,"v")+COUNTIF(AC25:AC29,"v")+'ITF ALAP'!AC61</f>
        <v>3</v>
      </c>
      <c r="AD35" s="169"/>
      <c r="AE35" s="239"/>
      <c r="AF35" s="155"/>
      <c r="AG35" s="155"/>
      <c r="AH35" s="168">
        <f>COUNTIF(AH14:AH23,"v")+COUNTIF(AH25:AH29,"v")+'ITF ALAP'!AH61</f>
        <v>2</v>
      </c>
      <c r="AI35" s="169"/>
      <c r="AJ35" s="239"/>
      <c r="AK35" s="155"/>
      <c r="AL35" s="155"/>
      <c r="AM35" s="168">
        <f>COUNTIF(AM14:AM23,"v")+COUNTIF(AM25:AM29,"v")+'ITF ALAP'!AM61</f>
        <v>1</v>
      </c>
      <c r="AN35" s="169"/>
      <c r="AO35" s="27"/>
      <c r="AP35" s="27"/>
      <c r="AQ35" s="36"/>
    </row>
    <row r="36" spans="1:43" s="37" customFormat="1" ht="15.75" x14ac:dyDescent="0.25">
      <c r="A36" s="577"/>
      <c r="B36" s="162"/>
      <c r="C36" s="241" t="s">
        <v>129</v>
      </c>
      <c r="D36" s="250"/>
      <c r="E36" s="251"/>
      <c r="F36" s="215"/>
      <c r="G36" s="167"/>
      <c r="H36" s="167"/>
      <c r="I36" s="168">
        <f>COUNTIF(I14:I30,"é")+'ITF ALAP'!I62</f>
        <v>6</v>
      </c>
      <c r="J36" s="216"/>
      <c r="K36" s="209"/>
      <c r="L36" s="167"/>
      <c r="M36" s="167"/>
      <c r="N36" s="168">
        <f>COUNTIF(N14:N30,"é")+'ITF ALAP'!N62</f>
        <v>7</v>
      </c>
      <c r="O36" s="223"/>
      <c r="P36" s="215"/>
      <c r="Q36" s="167"/>
      <c r="R36" s="167"/>
      <c r="S36" s="168">
        <f>COUNTIF(S14:S30,"é")+'ITF ALAP'!S62</f>
        <v>7</v>
      </c>
      <c r="T36" s="216"/>
      <c r="U36" s="209"/>
      <c r="V36" s="167"/>
      <c r="W36" s="167"/>
      <c r="X36" s="168">
        <f>COUNTIF(X14:X23,"é")+COUNTIF(X25:X29,"é")+'ITF ALAP'!X62</f>
        <v>7</v>
      </c>
      <c r="Y36" s="234"/>
      <c r="Z36" s="239"/>
      <c r="AA36" s="155"/>
      <c r="AB36" s="155"/>
      <c r="AC36" s="168">
        <f>COUNTIF(AC14:AC23,"é")+COUNTIF(AC25:AC29,"é")+'ITF ALAP'!AC62</f>
        <v>6</v>
      </c>
      <c r="AD36" s="169"/>
      <c r="AE36" s="239"/>
      <c r="AF36" s="155"/>
      <c r="AG36" s="155"/>
      <c r="AH36" s="168">
        <f>COUNTIF(AH14:AH23,"é")+COUNTIF(AH25:AH29,"é")+'ITF ALAP'!AH62</f>
        <v>5</v>
      </c>
      <c r="AI36" s="169"/>
      <c r="AJ36" s="239"/>
      <c r="AK36" s="155"/>
      <c r="AL36" s="155"/>
      <c r="AM36" s="168">
        <f>COUNTIF(AM14:AM23,"é")+COUNTIF(AM25:AM29,"é")+'ITF ALAP'!AM62</f>
        <v>3</v>
      </c>
      <c r="AN36" s="169"/>
      <c r="AO36" s="27"/>
      <c r="AP36" s="27"/>
      <c r="AQ36" s="36"/>
    </row>
    <row r="37" spans="1:43" s="37" customFormat="1" ht="15.75" x14ac:dyDescent="0.25">
      <c r="A37" s="564" t="s">
        <v>130</v>
      </c>
      <c r="B37" s="162"/>
      <c r="C37" s="241" t="s">
        <v>177</v>
      </c>
      <c r="D37" s="250"/>
      <c r="E37" s="251"/>
      <c r="F37" s="215">
        <v>0</v>
      </c>
      <c r="G37" s="167">
        <v>1</v>
      </c>
      <c r="H37" s="167">
        <v>0</v>
      </c>
      <c r="I37" s="168" t="s">
        <v>173</v>
      </c>
      <c r="J37" s="216">
        <v>0</v>
      </c>
      <c r="K37" s="209"/>
      <c r="L37" s="167"/>
      <c r="M37" s="167"/>
      <c r="N37" s="168"/>
      <c r="O37" s="223"/>
      <c r="P37" s="215"/>
      <c r="Q37" s="167"/>
      <c r="R37" s="167"/>
      <c r="S37" s="168"/>
      <c r="T37" s="216"/>
      <c r="U37" s="209"/>
      <c r="V37" s="167"/>
      <c r="W37" s="167"/>
      <c r="X37" s="168"/>
      <c r="Y37" s="234"/>
      <c r="Z37" s="239"/>
      <c r="AA37" s="155"/>
      <c r="AB37" s="155"/>
      <c r="AC37" s="168"/>
      <c r="AD37" s="169"/>
      <c r="AE37" s="239"/>
      <c r="AF37" s="155"/>
      <c r="AG37" s="155"/>
      <c r="AH37" s="168"/>
      <c r="AI37" s="169"/>
      <c r="AJ37" s="239"/>
      <c r="AK37" s="155"/>
      <c r="AL37" s="155"/>
      <c r="AM37" s="168"/>
      <c r="AN37" s="169"/>
      <c r="AO37" s="27"/>
      <c r="AP37" s="27"/>
      <c r="AQ37" s="36"/>
    </row>
    <row r="38" spans="1:43" s="37" customFormat="1" ht="15.75" x14ac:dyDescent="0.25">
      <c r="A38" s="565"/>
      <c r="B38" s="162"/>
      <c r="C38" s="241" t="s">
        <v>177</v>
      </c>
      <c r="D38" s="250"/>
      <c r="E38" s="251"/>
      <c r="F38" s="215"/>
      <c r="G38" s="167"/>
      <c r="H38" s="167"/>
      <c r="I38" s="168"/>
      <c r="J38" s="216"/>
      <c r="K38" s="209">
        <v>0</v>
      </c>
      <c r="L38" s="167">
        <v>1</v>
      </c>
      <c r="M38" s="167">
        <v>0</v>
      </c>
      <c r="N38" s="168" t="s">
        <v>173</v>
      </c>
      <c r="O38" s="223">
        <v>0</v>
      </c>
      <c r="P38" s="215"/>
      <c r="Q38" s="167"/>
      <c r="R38" s="167"/>
      <c r="S38" s="168"/>
      <c r="T38" s="216"/>
      <c r="U38" s="209"/>
      <c r="V38" s="167"/>
      <c r="W38" s="167"/>
      <c r="X38" s="168"/>
      <c r="Y38" s="234"/>
      <c r="Z38" s="239"/>
      <c r="AA38" s="155"/>
      <c r="AB38" s="155"/>
      <c r="AC38" s="168"/>
      <c r="AD38" s="169"/>
      <c r="AE38" s="239"/>
      <c r="AF38" s="155"/>
      <c r="AG38" s="155"/>
      <c r="AH38" s="168"/>
      <c r="AI38" s="169"/>
      <c r="AJ38" s="239"/>
      <c r="AK38" s="155"/>
      <c r="AL38" s="155"/>
      <c r="AM38" s="168"/>
      <c r="AN38" s="169"/>
      <c r="AO38" s="27"/>
      <c r="AP38" s="27"/>
      <c r="AQ38" s="36"/>
    </row>
    <row r="39" spans="1:43" s="37" customFormat="1" ht="18.75" customHeight="1" x14ac:dyDescent="0.25">
      <c r="A39" s="565"/>
      <c r="B39" s="162"/>
      <c r="C39" s="243" t="s">
        <v>131</v>
      </c>
      <c r="D39" s="217">
        <v>2</v>
      </c>
      <c r="E39" s="171">
        <v>0</v>
      </c>
      <c r="F39" s="217"/>
      <c r="G39" s="170"/>
      <c r="H39" s="170"/>
      <c r="I39" s="170"/>
      <c r="J39" s="171"/>
      <c r="K39" s="210">
        <v>0</v>
      </c>
      <c r="L39" s="159">
        <v>2</v>
      </c>
      <c r="M39" s="159">
        <v>0</v>
      </c>
      <c r="N39" s="159" t="s">
        <v>65</v>
      </c>
      <c r="O39" s="224">
        <v>0</v>
      </c>
      <c r="P39" s="228"/>
      <c r="Q39" s="159"/>
      <c r="R39" s="159"/>
      <c r="S39" s="159"/>
      <c r="T39" s="229"/>
      <c r="U39" s="210"/>
      <c r="V39" s="170"/>
      <c r="W39" s="170"/>
      <c r="X39" s="170"/>
      <c r="Y39" s="204"/>
      <c r="Z39" s="217"/>
      <c r="AA39" s="170"/>
      <c r="AB39" s="170"/>
      <c r="AC39" s="170"/>
      <c r="AD39" s="171"/>
      <c r="AE39" s="217"/>
      <c r="AF39" s="170"/>
      <c r="AG39" s="170"/>
      <c r="AH39" s="170"/>
      <c r="AI39" s="171"/>
      <c r="AJ39" s="217"/>
      <c r="AK39" s="170"/>
      <c r="AL39" s="170"/>
      <c r="AM39" s="170"/>
      <c r="AN39" s="171"/>
      <c r="AO39" s="27"/>
      <c r="AP39" s="27"/>
      <c r="AQ39" s="36"/>
    </row>
    <row r="40" spans="1:43" s="37" customFormat="1" ht="18.75" customHeight="1" x14ac:dyDescent="0.25">
      <c r="A40" s="565"/>
      <c r="B40" s="162"/>
      <c r="C40" s="243" t="s">
        <v>132</v>
      </c>
      <c r="D40" s="217">
        <v>2</v>
      </c>
      <c r="E40" s="171">
        <v>0</v>
      </c>
      <c r="F40" s="217"/>
      <c r="G40" s="170"/>
      <c r="H40" s="170"/>
      <c r="I40" s="170"/>
      <c r="J40" s="171"/>
      <c r="K40" s="210"/>
      <c r="L40" s="159"/>
      <c r="M40" s="159"/>
      <c r="N40" s="159"/>
      <c r="O40" s="224"/>
      <c r="P40" s="228">
        <v>0</v>
      </c>
      <c r="Q40" s="159">
        <v>2</v>
      </c>
      <c r="R40" s="159">
        <v>0</v>
      </c>
      <c r="S40" s="159" t="s">
        <v>65</v>
      </c>
      <c r="T40" s="229">
        <v>0</v>
      </c>
      <c r="U40" s="210"/>
      <c r="V40" s="170"/>
      <c r="W40" s="170"/>
      <c r="X40" s="170"/>
      <c r="Y40" s="204"/>
      <c r="Z40" s="217"/>
      <c r="AA40" s="170"/>
      <c r="AB40" s="170"/>
      <c r="AC40" s="170"/>
      <c r="AD40" s="171"/>
      <c r="AE40" s="217"/>
      <c r="AF40" s="170"/>
      <c r="AG40" s="170"/>
      <c r="AH40" s="170"/>
      <c r="AI40" s="171"/>
      <c r="AJ40" s="217"/>
      <c r="AK40" s="170"/>
      <c r="AL40" s="170"/>
      <c r="AM40" s="170"/>
      <c r="AN40" s="171"/>
      <c r="AO40" s="27"/>
      <c r="AP40" s="27"/>
      <c r="AQ40" s="36"/>
    </row>
    <row r="41" spans="1:43" s="37" customFormat="1" ht="18.75" customHeight="1" x14ac:dyDescent="0.25">
      <c r="A41" s="565"/>
      <c r="B41" s="172"/>
      <c r="C41" s="244" t="s">
        <v>133</v>
      </c>
      <c r="D41" s="218"/>
      <c r="E41" s="173"/>
      <c r="F41" s="218"/>
      <c r="G41" s="172"/>
      <c r="H41" s="172"/>
      <c r="I41" s="172"/>
      <c r="J41" s="173"/>
      <c r="K41" s="210"/>
      <c r="L41" s="159"/>
      <c r="M41" s="159"/>
      <c r="N41" s="159"/>
      <c r="O41" s="224"/>
      <c r="P41" s="228">
        <v>0</v>
      </c>
      <c r="Q41" s="159">
        <v>2</v>
      </c>
      <c r="R41" s="159">
        <v>0</v>
      </c>
      <c r="S41" s="159" t="s">
        <v>11</v>
      </c>
      <c r="T41" s="230">
        <v>2</v>
      </c>
      <c r="U41" s="227" t="s">
        <v>15</v>
      </c>
      <c r="V41" s="172"/>
      <c r="W41" s="172"/>
      <c r="X41" s="172"/>
      <c r="Y41" s="205"/>
      <c r="Z41" s="218"/>
      <c r="AA41" s="172"/>
      <c r="AB41" s="172"/>
      <c r="AC41" s="172"/>
      <c r="AD41" s="173"/>
      <c r="AE41" s="218"/>
      <c r="AF41" s="172"/>
      <c r="AG41" s="172"/>
      <c r="AH41" s="172"/>
      <c r="AI41" s="173"/>
      <c r="AJ41" s="218"/>
      <c r="AK41" s="172"/>
      <c r="AL41" s="172"/>
      <c r="AM41" s="172"/>
      <c r="AN41" s="173"/>
      <c r="AO41" s="27"/>
      <c r="AP41" s="27"/>
      <c r="AQ41" s="36"/>
    </row>
    <row r="42" spans="1:43" s="37" customFormat="1" ht="18.75" customHeight="1" x14ac:dyDescent="0.25">
      <c r="A42" s="565"/>
      <c r="B42" s="172"/>
      <c r="C42" s="244" t="s">
        <v>134</v>
      </c>
      <c r="D42" s="218"/>
      <c r="E42" s="173"/>
      <c r="F42" s="218"/>
      <c r="G42" s="172"/>
      <c r="H42" s="172"/>
      <c r="I42" s="172"/>
      <c r="J42" s="173"/>
      <c r="K42" s="210"/>
      <c r="L42" s="159"/>
      <c r="M42" s="159"/>
      <c r="N42" s="159"/>
      <c r="O42" s="224"/>
      <c r="P42" s="228">
        <v>0</v>
      </c>
      <c r="Q42" s="159">
        <v>2</v>
      </c>
      <c r="R42" s="159">
        <v>0</v>
      </c>
      <c r="S42" s="159" t="s">
        <v>11</v>
      </c>
      <c r="T42" s="230">
        <v>2</v>
      </c>
      <c r="U42" s="227" t="s">
        <v>15</v>
      </c>
      <c r="V42" s="172"/>
      <c r="W42" s="172"/>
      <c r="X42" s="172"/>
      <c r="Y42" s="205"/>
      <c r="Z42" s="218"/>
      <c r="AA42" s="172"/>
      <c r="AB42" s="172"/>
      <c r="AC42" s="172"/>
      <c r="AD42" s="173"/>
      <c r="AE42" s="218"/>
      <c r="AF42" s="172"/>
      <c r="AG42" s="172"/>
      <c r="AH42" s="172"/>
      <c r="AI42" s="173"/>
      <c r="AJ42" s="218"/>
      <c r="AK42" s="172"/>
      <c r="AL42" s="172"/>
      <c r="AM42" s="172"/>
      <c r="AN42" s="173"/>
      <c r="AO42" s="27"/>
      <c r="AP42" s="27"/>
      <c r="AQ42" s="36"/>
    </row>
    <row r="43" spans="1:43" s="37" customFormat="1" ht="18.75" customHeight="1" thickBot="1" x14ac:dyDescent="0.3">
      <c r="A43" s="566"/>
      <c r="B43" s="174"/>
      <c r="C43" s="245" t="s">
        <v>135</v>
      </c>
      <c r="D43" s="219" t="s">
        <v>14</v>
      </c>
      <c r="E43" s="177">
        <v>0</v>
      </c>
      <c r="F43" s="219"/>
      <c r="G43" s="175"/>
      <c r="H43" s="175"/>
      <c r="I43" s="175"/>
      <c r="J43" s="177"/>
      <c r="K43" s="211"/>
      <c r="L43" s="176"/>
      <c r="M43" s="176"/>
      <c r="N43" s="176"/>
      <c r="O43" s="225"/>
      <c r="P43" s="231"/>
      <c r="Q43" s="190"/>
      <c r="R43" s="190"/>
      <c r="S43" s="190"/>
      <c r="T43" s="232"/>
      <c r="U43" s="211"/>
      <c r="V43" s="175"/>
      <c r="W43" s="175"/>
      <c r="X43" s="175"/>
      <c r="Y43" s="206"/>
      <c r="Z43" s="219"/>
      <c r="AA43" s="175"/>
      <c r="AB43" s="175"/>
      <c r="AC43" s="175"/>
      <c r="AD43" s="177"/>
      <c r="AE43" s="578" t="s">
        <v>174</v>
      </c>
      <c r="AF43" s="579"/>
      <c r="AG43" s="579"/>
      <c r="AH43" s="579"/>
      <c r="AI43" s="580"/>
      <c r="AJ43" s="219"/>
      <c r="AK43" s="175"/>
      <c r="AL43" s="175"/>
      <c r="AM43" s="175"/>
      <c r="AN43" s="177"/>
      <c r="AO43" s="27"/>
      <c r="AP43" s="27"/>
      <c r="AQ43" s="36"/>
    </row>
    <row r="44" spans="1:43" x14ac:dyDescent="0.25">
      <c r="F44" s="586"/>
      <c r="G44" s="587"/>
      <c r="H44" s="587"/>
      <c r="I44" s="587"/>
      <c r="K44" s="586"/>
      <c r="L44" s="587"/>
      <c r="M44" s="587"/>
      <c r="N44" s="587"/>
      <c r="P44" s="586"/>
      <c r="Q44" s="587"/>
      <c r="R44" s="587"/>
      <c r="S44" s="587"/>
      <c r="U44" s="586"/>
      <c r="V44" s="587"/>
      <c r="W44" s="587"/>
      <c r="X44" s="587"/>
      <c r="Z44" s="586"/>
      <c r="AA44" s="587"/>
      <c r="AB44" s="587"/>
      <c r="AC44" s="587"/>
      <c r="AE44" s="586"/>
      <c r="AF44" s="587"/>
      <c r="AG44" s="587"/>
      <c r="AH44" s="587"/>
      <c r="AJ44" s="586"/>
      <c r="AK44" s="587"/>
      <c r="AL44" s="587"/>
      <c r="AM44" s="587"/>
    </row>
    <row r="45" spans="1:43" x14ac:dyDescent="0.25">
      <c r="D45" s="39"/>
    </row>
    <row r="46" spans="1:43" s="24" customFormat="1" ht="15" customHeight="1" x14ac:dyDescent="0.25">
      <c r="A46" s="17"/>
      <c r="B46" s="18" t="s">
        <v>156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1"/>
      <c r="R46" s="17"/>
      <c r="S46" s="22"/>
      <c r="T46" s="17"/>
      <c r="U46" s="17"/>
      <c r="V46" s="17"/>
      <c r="W46" s="17"/>
      <c r="X46" s="22"/>
      <c r="Y46" s="17"/>
      <c r="Z46" s="17"/>
      <c r="AA46" s="17"/>
      <c r="AB46" s="17"/>
      <c r="AC46" s="22"/>
      <c r="AD46" s="17"/>
      <c r="AE46" s="17"/>
      <c r="AF46" s="17"/>
      <c r="AG46" s="17"/>
      <c r="AH46" s="22"/>
      <c r="AI46" s="23"/>
    </row>
    <row r="47" spans="1:43" s="24" customFormat="1" ht="15" customHeigh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1"/>
      <c r="R47" s="17"/>
      <c r="S47" s="22"/>
      <c r="T47" s="17"/>
      <c r="U47" s="17"/>
      <c r="V47" s="17"/>
      <c r="W47" s="17"/>
      <c r="X47" s="22"/>
      <c r="Y47" s="17"/>
      <c r="Z47" s="17"/>
      <c r="AA47" s="17"/>
      <c r="AB47" s="17"/>
      <c r="AC47" s="22"/>
      <c r="AD47" s="17"/>
      <c r="AE47" s="17"/>
      <c r="AF47" s="17"/>
      <c r="AG47" s="17"/>
      <c r="AH47" s="22"/>
      <c r="AI47" s="23"/>
    </row>
    <row r="48" spans="1:43" s="24" customFormat="1" ht="15" customHeight="1" x14ac:dyDescent="0.25">
      <c r="A48" s="17"/>
      <c r="B48" s="25" t="s">
        <v>154</v>
      </c>
      <c r="C48" s="26"/>
      <c r="D48" s="20"/>
      <c r="O48" s="21"/>
      <c r="P48" s="21"/>
      <c r="Q48" s="21"/>
      <c r="R48" s="17"/>
      <c r="S48" s="22"/>
      <c r="T48" s="17"/>
      <c r="U48" s="17"/>
      <c r="V48" s="17"/>
      <c r="W48" s="17"/>
      <c r="X48" s="22"/>
      <c r="Y48" s="17"/>
      <c r="Z48" s="17"/>
      <c r="AA48" s="17"/>
      <c r="AB48" s="17"/>
      <c r="AC48" s="22"/>
      <c r="AD48" s="62"/>
      <c r="AE48" s="63"/>
      <c r="AF48" s="62"/>
      <c r="AG48" s="62"/>
      <c r="AH48" s="62"/>
      <c r="AI48" s="62" t="s">
        <v>159</v>
      </c>
    </row>
    <row r="49" spans="1:42" s="24" customFormat="1" ht="15" customHeight="1" x14ac:dyDescent="0.25">
      <c r="A49" s="17"/>
      <c r="B49" s="141" t="s">
        <v>155</v>
      </c>
      <c r="C49" s="142"/>
      <c r="D49" s="20"/>
      <c r="O49" s="21"/>
      <c r="P49" s="21"/>
      <c r="Q49" s="21"/>
      <c r="R49" s="17"/>
      <c r="S49" s="22"/>
      <c r="T49" s="17"/>
      <c r="U49" s="17"/>
      <c r="V49" s="17"/>
      <c r="W49" s="17"/>
      <c r="X49" s="22"/>
      <c r="Y49" s="17"/>
      <c r="Z49" s="17"/>
      <c r="AA49" s="17"/>
      <c r="AB49" s="17"/>
      <c r="AC49" s="22"/>
      <c r="AD49" s="16"/>
      <c r="AE49" s="63"/>
      <c r="AF49" s="62"/>
      <c r="AG49" s="62" t="s">
        <v>59</v>
      </c>
      <c r="AH49" s="62"/>
      <c r="AI49" s="62"/>
    </row>
    <row r="50" spans="1:42" x14ac:dyDescent="0.25">
      <c r="D50" s="20"/>
    </row>
    <row r="51" spans="1:42" x14ac:dyDescent="0.25">
      <c r="AP51" s="24"/>
    </row>
  </sheetData>
  <mergeCells count="35">
    <mergeCell ref="AE44:AH44"/>
    <mergeCell ref="AJ44:AM44"/>
    <mergeCell ref="F44:I44"/>
    <mergeCell ref="K44:N44"/>
    <mergeCell ref="P44:S44"/>
    <mergeCell ref="U44:X44"/>
    <mergeCell ref="Z44:AC44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A37:A43"/>
    <mergeCell ref="G3:Y3"/>
    <mergeCell ref="K2:S2"/>
    <mergeCell ref="K1:S1"/>
    <mergeCell ref="D10:D11"/>
    <mergeCell ref="A4:AP4"/>
    <mergeCell ref="A5:AP5"/>
    <mergeCell ref="A6:AP6"/>
    <mergeCell ref="A7:AP7"/>
    <mergeCell ref="A8:AP8"/>
    <mergeCell ref="B10:B11"/>
    <mergeCell ref="C10:C11"/>
    <mergeCell ref="E10:E11"/>
    <mergeCell ref="A32:A36"/>
    <mergeCell ref="AE43:AI43"/>
    <mergeCell ref="AP10:AP11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51"/>
  <sheetViews>
    <sheetView showGridLines="0" topLeftCell="R1" zoomScale="80" zoomScaleNormal="80" zoomScalePageLayoutView="80" workbookViewId="0">
      <selection activeCell="AO10" sqref="AO10:AO11"/>
    </sheetView>
  </sheetViews>
  <sheetFormatPr defaultColWidth="9.140625" defaultRowHeight="15" outlineLevelCol="1" x14ac:dyDescent="0.25"/>
  <cols>
    <col min="1" max="1" width="6.42578125" style="8" customWidth="1"/>
    <col min="2" max="2" width="18.140625" style="9" customWidth="1"/>
    <col min="3" max="3" width="58" style="4" customWidth="1"/>
    <col min="4" max="5" width="7.85546875" style="5" customWidth="1"/>
    <col min="6" max="40" width="4.28515625" style="5" customWidth="1"/>
    <col min="41" max="41" width="16.42578125" style="5" bestFit="1" customWidth="1"/>
    <col min="42" max="42" width="27.42578125" style="5" hidden="1" customWidth="1" outlineLevel="1"/>
    <col min="43" max="43" width="9.140625" style="10" collapsed="1"/>
    <col min="44" max="16384" width="9.140625" style="6"/>
  </cols>
  <sheetData>
    <row r="1" spans="1:45" ht="18" x14ac:dyDescent="0.25">
      <c r="H1" s="567" t="s">
        <v>69</v>
      </c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133"/>
      <c r="T1" s="133"/>
      <c r="U1" s="133"/>
      <c r="V1" s="133"/>
      <c r="Z1" s="6"/>
      <c r="AA1" s="6"/>
      <c r="AB1" s="6"/>
      <c r="AC1" s="6"/>
      <c r="AD1" s="6"/>
      <c r="AE1" s="6"/>
      <c r="AF1" s="6"/>
      <c r="AG1" s="6"/>
      <c r="AH1" s="75"/>
      <c r="AI1" s="75"/>
      <c r="AJ1" s="75"/>
      <c r="AK1" s="75"/>
      <c r="AL1" s="75"/>
      <c r="AM1" s="74"/>
      <c r="AN1" s="74"/>
      <c r="AO1" s="74"/>
      <c r="AP1" s="74"/>
    </row>
    <row r="2" spans="1:45" s="11" customFormat="1" ht="18" x14ac:dyDescent="0.25">
      <c r="A2" s="13" t="s">
        <v>67</v>
      </c>
      <c r="B2" s="14"/>
      <c r="C2" s="15"/>
      <c r="G2" s="541" t="s">
        <v>70</v>
      </c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AA2" s="12"/>
      <c r="AB2" s="12"/>
      <c r="AC2" s="12"/>
      <c r="AD2" s="12"/>
      <c r="AE2" s="12"/>
      <c r="AG2" s="12"/>
      <c r="AH2" s="13" t="s">
        <v>241</v>
      </c>
      <c r="AI2" s="13"/>
      <c r="AJ2" s="13"/>
      <c r="AK2" s="13"/>
      <c r="AL2" s="13"/>
      <c r="AM2" s="13"/>
      <c r="AN2" s="13"/>
      <c r="AO2" s="13"/>
      <c r="AP2" s="13"/>
    </row>
    <row r="3" spans="1:45" s="11" customFormat="1" ht="18" x14ac:dyDescent="0.25">
      <c r="A3" s="13" t="s">
        <v>68</v>
      </c>
      <c r="B3" s="14"/>
      <c r="C3" s="15"/>
      <c r="E3" s="541" t="s">
        <v>158</v>
      </c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AA3" s="107"/>
      <c r="AB3" s="107"/>
      <c r="AC3" s="107"/>
      <c r="AD3" s="107"/>
      <c r="AE3" s="107"/>
      <c r="AG3" s="107"/>
      <c r="AH3" s="13" t="s">
        <v>178</v>
      </c>
      <c r="AI3" s="13"/>
      <c r="AJ3" s="13"/>
      <c r="AK3" s="13"/>
      <c r="AL3" s="13"/>
      <c r="AM3" s="13"/>
      <c r="AN3" s="13"/>
      <c r="AO3" s="13"/>
      <c r="AP3" s="13"/>
    </row>
    <row r="4" spans="1:45" s="16" customFormat="1" ht="18" x14ac:dyDescent="0.25">
      <c r="A4" s="541" t="s">
        <v>150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</row>
    <row r="5" spans="1:45" s="16" customFormat="1" ht="18.75" x14ac:dyDescent="0.25">
      <c r="A5" s="570" t="s">
        <v>244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</row>
    <row r="6" spans="1:45" s="16" customFormat="1" ht="12.75" customHeight="1" x14ac:dyDescent="0.2">
      <c r="A6" s="571" t="s">
        <v>72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571"/>
      <c r="AN6" s="571"/>
      <c r="AO6" s="571"/>
      <c r="AP6" s="571"/>
    </row>
    <row r="7" spans="1:45" s="16" customFormat="1" ht="12.75" customHeight="1" x14ac:dyDescent="0.2">
      <c r="A7" s="571" t="s">
        <v>73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</row>
    <row r="8" spans="1:45" customFormat="1" ht="16.5" thickBot="1" x14ac:dyDescent="0.3">
      <c r="A8" s="572"/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3"/>
      <c r="AQ8" s="128"/>
      <c r="AR8" s="114"/>
      <c r="AS8" s="114"/>
    </row>
    <row r="9" spans="1:45" customFormat="1" ht="16.5" thickBot="1" x14ac:dyDescent="0.3">
      <c r="A9" s="416"/>
      <c r="B9" s="417"/>
      <c r="C9" s="418"/>
      <c r="D9" s="418"/>
      <c r="E9" s="419"/>
      <c r="F9" s="420"/>
      <c r="G9" s="256"/>
      <c r="H9" s="421"/>
      <c r="I9" s="421"/>
      <c r="J9" s="421"/>
      <c r="K9" s="421"/>
      <c r="L9" s="420"/>
      <c r="M9" s="421"/>
      <c r="N9" s="421"/>
      <c r="O9" s="422"/>
      <c r="P9" s="420"/>
      <c r="Q9" s="256" t="s">
        <v>74</v>
      </c>
      <c r="R9" s="423"/>
      <c r="S9" s="424"/>
      <c r="T9" s="421"/>
      <c r="U9" s="421"/>
      <c r="V9" s="421"/>
      <c r="W9" s="421"/>
      <c r="X9" s="421"/>
      <c r="Y9" s="421"/>
      <c r="Z9" s="421"/>
      <c r="AA9" s="421"/>
      <c r="AB9" s="421"/>
      <c r="AC9" s="423"/>
      <c r="AD9" s="421"/>
      <c r="AE9" s="421"/>
      <c r="AF9" s="425"/>
      <c r="AG9" s="423"/>
      <c r="AH9" s="421"/>
      <c r="AI9" s="421"/>
      <c r="AJ9" s="421"/>
      <c r="AK9" s="423"/>
      <c r="AL9" s="426"/>
      <c r="AM9" s="426"/>
      <c r="AN9" s="421"/>
      <c r="AO9" s="256"/>
      <c r="AP9" s="123"/>
      <c r="AQ9" s="128"/>
      <c r="AR9" s="114"/>
      <c r="AS9" s="114"/>
    </row>
    <row r="10" spans="1:45" s="40" customFormat="1" ht="20.25" customHeight="1" thickBot="1" x14ac:dyDescent="0.3">
      <c r="A10" s="552"/>
      <c r="B10" s="554" t="s">
        <v>75</v>
      </c>
      <c r="C10" s="574" t="s">
        <v>76</v>
      </c>
      <c r="D10" s="545" t="s">
        <v>77</v>
      </c>
      <c r="E10" s="545" t="s">
        <v>78</v>
      </c>
      <c r="F10" s="543" t="s">
        <v>79</v>
      </c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89"/>
      <c r="AA10" s="589"/>
      <c r="AB10" s="589"/>
      <c r="AC10" s="589"/>
      <c r="AD10" s="589"/>
      <c r="AE10" s="544"/>
      <c r="AF10" s="544"/>
      <c r="AG10" s="544"/>
      <c r="AH10" s="544"/>
      <c r="AI10" s="544"/>
      <c r="AJ10" s="46"/>
      <c r="AK10" s="46"/>
      <c r="AL10" s="46"/>
      <c r="AM10" s="47"/>
      <c r="AN10" s="48"/>
      <c r="AO10" s="550" t="s">
        <v>80</v>
      </c>
      <c r="AP10" s="550" t="s">
        <v>81</v>
      </c>
    </row>
    <row r="11" spans="1:45" s="40" customFormat="1" ht="20.25" customHeight="1" thickBot="1" x14ac:dyDescent="0.3">
      <c r="A11" s="553"/>
      <c r="B11" s="555"/>
      <c r="C11" s="575"/>
      <c r="D11" s="546"/>
      <c r="E11" s="546"/>
      <c r="F11" s="547" t="s">
        <v>0</v>
      </c>
      <c r="G11" s="548"/>
      <c r="H11" s="548"/>
      <c r="I11" s="548"/>
      <c r="J11" s="549"/>
      <c r="K11" s="547" t="s">
        <v>1</v>
      </c>
      <c r="L11" s="548"/>
      <c r="M11" s="548"/>
      <c r="N11" s="548"/>
      <c r="O11" s="549"/>
      <c r="P11" s="547" t="s">
        <v>2</v>
      </c>
      <c r="Q11" s="548"/>
      <c r="R11" s="548"/>
      <c r="S11" s="548"/>
      <c r="T11" s="549"/>
      <c r="U11" s="547" t="s">
        <v>3</v>
      </c>
      <c r="V11" s="548"/>
      <c r="W11" s="548"/>
      <c r="X11" s="548"/>
      <c r="Y11" s="549"/>
      <c r="Z11" s="588" t="s">
        <v>4</v>
      </c>
      <c r="AA11" s="588"/>
      <c r="AB11" s="588"/>
      <c r="AC11" s="588"/>
      <c r="AD11" s="588"/>
      <c r="AE11" s="547" t="s">
        <v>5</v>
      </c>
      <c r="AF11" s="548"/>
      <c r="AG11" s="548"/>
      <c r="AH11" s="548"/>
      <c r="AI11" s="549"/>
      <c r="AJ11" s="547" t="s">
        <v>6</v>
      </c>
      <c r="AK11" s="548"/>
      <c r="AL11" s="548"/>
      <c r="AM11" s="548"/>
      <c r="AN11" s="549"/>
      <c r="AO11" s="551"/>
      <c r="AP11" s="551"/>
    </row>
    <row r="12" spans="1:45" s="40" customFormat="1" ht="19.5" customHeight="1" thickBot="1" x14ac:dyDescent="0.3">
      <c r="A12" s="255"/>
      <c r="B12" s="299"/>
      <c r="C12" s="46"/>
      <c r="D12" s="255"/>
      <c r="E12" s="48"/>
      <c r="F12" s="129" t="s">
        <v>82</v>
      </c>
      <c r="G12" s="130" t="s">
        <v>83</v>
      </c>
      <c r="H12" s="130" t="s">
        <v>84</v>
      </c>
      <c r="I12" s="130" t="s">
        <v>85</v>
      </c>
      <c r="J12" s="131" t="s">
        <v>78</v>
      </c>
      <c r="K12" s="129" t="s">
        <v>82</v>
      </c>
      <c r="L12" s="130" t="s">
        <v>83</v>
      </c>
      <c r="M12" s="130" t="s">
        <v>84</v>
      </c>
      <c r="N12" s="130" t="s">
        <v>85</v>
      </c>
      <c r="O12" s="131" t="s">
        <v>78</v>
      </c>
      <c r="P12" s="129" t="s">
        <v>82</v>
      </c>
      <c r="Q12" s="130" t="s">
        <v>83</v>
      </c>
      <c r="R12" s="130" t="s">
        <v>84</v>
      </c>
      <c r="S12" s="130" t="s">
        <v>85</v>
      </c>
      <c r="T12" s="131" t="s">
        <v>78</v>
      </c>
      <c r="U12" s="129" t="s">
        <v>82</v>
      </c>
      <c r="V12" s="130" t="s">
        <v>83</v>
      </c>
      <c r="W12" s="130" t="s">
        <v>84</v>
      </c>
      <c r="X12" s="130" t="s">
        <v>85</v>
      </c>
      <c r="Y12" s="131" t="s">
        <v>78</v>
      </c>
      <c r="Z12" s="130" t="s">
        <v>82</v>
      </c>
      <c r="AA12" s="130" t="s">
        <v>83</v>
      </c>
      <c r="AB12" s="130" t="s">
        <v>84</v>
      </c>
      <c r="AC12" s="130" t="s">
        <v>85</v>
      </c>
      <c r="AD12" s="220" t="s">
        <v>78</v>
      </c>
      <c r="AE12" s="129" t="s">
        <v>82</v>
      </c>
      <c r="AF12" s="130" t="s">
        <v>83</v>
      </c>
      <c r="AG12" s="130" t="s">
        <v>84</v>
      </c>
      <c r="AH12" s="130" t="s">
        <v>85</v>
      </c>
      <c r="AI12" s="131" t="s">
        <v>78</v>
      </c>
      <c r="AJ12" s="129" t="s">
        <v>82</v>
      </c>
      <c r="AK12" s="130" t="s">
        <v>83</v>
      </c>
      <c r="AL12" s="130" t="s">
        <v>84</v>
      </c>
      <c r="AM12" s="130" t="s">
        <v>85</v>
      </c>
      <c r="AN12" s="131" t="s">
        <v>78</v>
      </c>
      <c r="AO12" s="300" t="s">
        <v>75</v>
      </c>
      <c r="AP12" s="132"/>
    </row>
    <row r="13" spans="1:45" ht="16.5" thickBot="1" x14ac:dyDescent="0.3">
      <c r="A13" s="581" t="s">
        <v>117</v>
      </c>
      <c r="B13" s="582"/>
      <c r="C13" s="582"/>
      <c r="D13" s="305">
        <f>SUM(D14:D23)</f>
        <v>34</v>
      </c>
      <c r="E13" s="306">
        <f>SUM(E14:E23)</f>
        <v>39</v>
      </c>
      <c r="F13" s="305">
        <f>SUM(F14:F23)</f>
        <v>0</v>
      </c>
      <c r="G13" s="307">
        <f>SUM(G14:G23)</f>
        <v>0</v>
      </c>
      <c r="H13" s="307">
        <f>SUM(H14:H23)</f>
        <v>0</v>
      </c>
      <c r="I13" s="308"/>
      <c r="J13" s="306">
        <f>SUM(J14:J23)</f>
        <v>0</v>
      </c>
      <c r="K13" s="305">
        <f>SUM(K14:K23)</f>
        <v>0</v>
      </c>
      <c r="L13" s="307">
        <f>SUM(L14:L23)</f>
        <v>0</v>
      </c>
      <c r="M13" s="307">
        <f>SUM(M14:M23)</f>
        <v>0</v>
      </c>
      <c r="N13" s="308"/>
      <c r="O13" s="306">
        <f>SUM(O14:O23)</f>
        <v>0</v>
      </c>
      <c r="P13" s="305">
        <f>SUM(P14:P23)</f>
        <v>0</v>
      </c>
      <c r="Q13" s="307">
        <f>SUM(Q14:Q23)</f>
        <v>0</v>
      </c>
      <c r="R13" s="307">
        <f>SUM(R14:R23)</f>
        <v>0</v>
      </c>
      <c r="S13" s="308"/>
      <c r="T13" s="306">
        <f>SUM(T14:T23)</f>
        <v>0</v>
      </c>
      <c r="U13" s="305">
        <f>SUM(U14:U23)</f>
        <v>1</v>
      </c>
      <c r="V13" s="307">
        <f>SUM(V14:V23)</f>
        <v>0</v>
      </c>
      <c r="W13" s="307">
        <f>SUM(W14:W23)</f>
        <v>1</v>
      </c>
      <c r="X13" s="308"/>
      <c r="Y13" s="306">
        <f>SUM(Y14:Y23)</f>
        <v>2</v>
      </c>
      <c r="Z13" s="309">
        <f>SUM(Z14:Z23)</f>
        <v>4</v>
      </c>
      <c r="AA13" s="307">
        <f>SUM(AA14:AA23)</f>
        <v>0</v>
      </c>
      <c r="AB13" s="307">
        <f>SUM(AB14:AB23)</f>
        <v>12</v>
      </c>
      <c r="AC13" s="308"/>
      <c r="AD13" s="310">
        <f>SUM(AD14:AD23)</f>
        <v>17</v>
      </c>
      <c r="AE13" s="305">
        <f>SUM(AE14:AE23)</f>
        <v>3</v>
      </c>
      <c r="AF13" s="307">
        <f>SUM(AF14:AF23)</f>
        <v>0</v>
      </c>
      <c r="AG13" s="307">
        <f>SUM(AG14:AG23)</f>
        <v>9</v>
      </c>
      <c r="AH13" s="308"/>
      <c r="AI13" s="306">
        <f>SUM(AI14:AI23)</f>
        <v>14</v>
      </c>
      <c r="AJ13" s="305">
        <f>SUM(AJ14:AJ23)</f>
        <v>0</v>
      </c>
      <c r="AK13" s="307">
        <f>SUM(AK14:AK23)</f>
        <v>0</v>
      </c>
      <c r="AL13" s="307">
        <f>SUM(AL14:AL23)</f>
        <v>4</v>
      </c>
      <c r="AM13" s="308"/>
      <c r="AN13" s="306">
        <f>SUM(AN14:AN23)</f>
        <v>6</v>
      </c>
      <c r="AO13" s="266"/>
      <c r="AP13" s="91"/>
    </row>
    <row r="14" spans="1:45" s="37" customFormat="1" ht="15.75" x14ac:dyDescent="0.25">
      <c r="A14" s="301" t="s">
        <v>27</v>
      </c>
      <c r="B14" s="182" t="s">
        <v>193</v>
      </c>
      <c r="C14" s="392" t="s">
        <v>141</v>
      </c>
      <c r="D14" s="279">
        <f t="shared" ref="D14:D15" si="0">SUM(F14,G14,H14,K14,L14,M14,P14,Q14,R14,U14,V14,W14,Z14,AA14,AB14,AE14,AF14,AG14,AJ14,AK14,AL14)</f>
        <v>4</v>
      </c>
      <c r="E14" s="303">
        <f t="shared" ref="E14:E15" si="1">SUM(J14,O14,T14,Y14,AD14,AI14,AN14)</f>
        <v>5</v>
      </c>
      <c r="F14" s="279"/>
      <c r="G14" s="278"/>
      <c r="H14" s="278"/>
      <c r="I14" s="278"/>
      <c r="J14" s="280"/>
      <c r="K14" s="279"/>
      <c r="L14" s="278"/>
      <c r="M14" s="278"/>
      <c r="N14" s="278"/>
      <c r="O14" s="280"/>
      <c r="P14" s="279"/>
      <c r="Q14" s="278"/>
      <c r="R14" s="278"/>
      <c r="S14" s="278"/>
      <c r="T14" s="280"/>
      <c r="U14" s="279"/>
      <c r="V14" s="278"/>
      <c r="W14" s="278"/>
      <c r="X14" s="278"/>
      <c r="Y14" s="280"/>
      <c r="Z14" s="304">
        <v>0</v>
      </c>
      <c r="AA14" s="278">
        <v>0</v>
      </c>
      <c r="AB14" s="278">
        <v>4</v>
      </c>
      <c r="AC14" s="278" t="s">
        <v>11</v>
      </c>
      <c r="AD14" s="285">
        <v>5</v>
      </c>
      <c r="AE14" s="279"/>
      <c r="AF14" s="278"/>
      <c r="AG14" s="278"/>
      <c r="AH14" s="278"/>
      <c r="AI14" s="280"/>
      <c r="AJ14" s="279"/>
      <c r="AK14" s="278"/>
      <c r="AL14" s="278"/>
      <c r="AM14" s="278"/>
      <c r="AN14" s="280"/>
      <c r="AO14" s="403" t="s">
        <v>185</v>
      </c>
      <c r="AP14" s="92"/>
      <c r="AQ14" s="36"/>
    </row>
    <row r="15" spans="1:45" s="37" customFormat="1" ht="15.75" x14ac:dyDescent="0.25">
      <c r="A15" s="154" t="s">
        <v>48</v>
      </c>
      <c r="B15" s="402" t="s">
        <v>192</v>
      </c>
      <c r="C15" s="298" t="s">
        <v>142</v>
      </c>
      <c r="D15" s="200">
        <f t="shared" si="0"/>
        <v>4</v>
      </c>
      <c r="E15" s="156">
        <f t="shared" si="1"/>
        <v>6</v>
      </c>
      <c r="F15" s="200"/>
      <c r="G15" s="147"/>
      <c r="H15" s="147"/>
      <c r="I15" s="147"/>
      <c r="J15" s="180"/>
      <c r="K15" s="200"/>
      <c r="L15" s="147"/>
      <c r="M15" s="147"/>
      <c r="N15" s="147"/>
      <c r="O15" s="180"/>
      <c r="P15" s="200"/>
      <c r="Q15" s="147"/>
      <c r="R15" s="147"/>
      <c r="S15" s="147"/>
      <c r="T15" s="180"/>
      <c r="U15" s="200"/>
      <c r="V15" s="147"/>
      <c r="W15" s="147"/>
      <c r="X15" s="147"/>
      <c r="Y15" s="180"/>
      <c r="Z15" s="197"/>
      <c r="AA15" s="147"/>
      <c r="AB15" s="147"/>
      <c r="AC15" s="147"/>
      <c r="AD15" s="195"/>
      <c r="AE15" s="200">
        <v>0</v>
      </c>
      <c r="AF15" s="147">
        <v>0</v>
      </c>
      <c r="AG15" s="147">
        <v>4</v>
      </c>
      <c r="AH15" s="147" t="s">
        <v>8</v>
      </c>
      <c r="AI15" s="180">
        <v>6</v>
      </c>
      <c r="AJ15" s="200"/>
      <c r="AK15" s="147"/>
      <c r="AL15" s="147"/>
      <c r="AM15" s="147"/>
      <c r="AN15" s="180"/>
      <c r="AO15" s="403" t="s">
        <v>193</v>
      </c>
      <c r="AP15" s="257"/>
      <c r="AQ15" s="36"/>
    </row>
    <row r="16" spans="1:45" s="88" customFormat="1" ht="18" customHeight="1" collapsed="1" x14ac:dyDescent="0.25">
      <c r="A16" s="154" t="s">
        <v>54</v>
      </c>
      <c r="B16" s="182" t="s">
        <v>194</v>
      </c>
      <c r="C16" s="298" t="s">
        <v>143</v>
      </c>
      <c r="D16" s="246">
        <f t="shared" ref="D16:D23" si="2">SUM(F16,G16,H16,K16,L16,M16,P16,Q16,R16,U16,V16,W16,Z16,AA16,AB16,AE16,AF16,AG16,AJ16,AK16,AL16)</f>
        <v>4</v>
      </c>
      <c r="E16" s="247">
        <f t="shared" ref="E16:E23" si="3">SUM(J16,O16,T16,Y16,AD16,AI16,AN16)</f>
        <v>4</v>
      </c>
      <c r="F16" s="200"/>
      <c r="G16" s="147"/>
      <c r="H16" s="147"/>
      <c r="I16" s="147"/>
      <c r="J16" s="180"/>
      <c r="K16" s="200"/>
      <c r="L16" s="147"/>
      <c r="M16" s="147"/>
      <c r="N16" s="147"/>
      <c r="O16" s="180"/>
      <c r="P16" s="200"/>
      <c r="Q16" s="147"/>
      <c r="R16" s="147"/>
      <c r="S16" s="147"/>
      <c r="T16" s="180"/>
      <c r="U16" s="200"/>
      <c r="V16" s="147"/>
      <c r="W16" s="147"/>
      <c r="X16" s="147"/>
      <c r="Y16" s="180"/>
      <c r="Z16" s="197">
        <v>2</v>
      </c>
      <c r="AA16" s="147">
        <v>0</v>
      </c>
      <c r="AB16" s="147">
        <v>2</v>
      </c>
      <c r="AC16" s="147" t="s">
        <v>11</v>
      </c>
      <c r="AD16" s="195">
        <v>4</v>
      </c>
      <c r="AE16" s="200"/>
      <c r="AF16" s="147"/>
      <c r="AG16" s="147"/>
      <c r="AH16" s="147"/>
      <c r="AI16" s="180"/>
      <c r="AJ16" s="200"/>
      <c r="AK16" s="147"/>
      <c r="AL16" s="147"/>
      <c r="AM16" s="147"/>
      <c r="AN16" s="180"/>
      <c r="AO16" s="183" t="s">
        <v>202</v>
      </c>
      <c r="AP16" s="93"/>
      <c r="AQ16" s="87"/>
    </row>
    <row r="17" spans="1:144" s="88" customFormat="1" ht="18" customHeight="1" x14ac:dyDescent="0.25">
      <c r="A17" s="154" t="s">
        <v>7</v>
      </c>
      <c r="B17" s="182" t="s">
        <v>195</v>
      </c>
      <c r="C17" s="298" t="s">
        <v>144</v>
      </c>
      <c r="D17" s="246">
        <f t="shared" si="2"/>
        <v>4</v>
      </c>
      <c r="E17" s="247">
        <f t="shared" si="3"/>
        <v>4</v>
      </c>
      <c r="F17" s="200"/>
      <c r="G17" s="147"/>
      <c r="H17" s="147"/>
      <c r="I17" s="147"/>
      <c r="J17" s="180"/>
      <c r="K17" s="200"/>
      <c r="L17" s="147"/>
      <c r="M17" s="147"/>
      <c r="N17" s="147"/>
      <c r="O17" s="180"/>
      <c r="P17" s="200"/>
      <c r="Q17" s="147"/>
      <c r="R17" s="147"/>
      <c r="S17" s="147"/>
      <c r="T17" s="180"/>
      <c r="U17" s="200"/>
      <c r="V17" s="147"/>
      <c r="W17" s="147"/>
      <c r="X17" s="147"/>
      <c r="Y17" s="180"/>
      <c r="Z17" s="197"/>
      <c r="AA17" s="147"/>
      <c r="AB17" s="147"/>
      <c r="AC17" s="147"/>
      <c r="AD17" s="195"/>
      <c r="AE17" s="200">
        <v>2</v>
      </c>
      <c r="AF17" s="147">
        <v>0</v>
      </c>
      <c r="AG17" s="147">
        <v>2</v>
      </c>
      <c r="AH17" s="147" t="s">
        <v>8</v>
      </c>
      <c r="AI17" s="180">
        <v>4</v>
      </c>
      <c r="AJ17" s="200"/>
      <c r="AK17" s="147"/>
      <c r="AL17" s="147"/>
      <c r="AM17" s="147"/>
      <c r="AN17" s="180"/>
      <c r="AO17" s="183" t="s">
        <v>194</v>
      </c>
      <c r="AP17" s="94"/>
      <c r="AQ17" s="87"/>
    </row>
    <row r="18" spans="1:144" s="88" customFormat="1" ht="18" customHeight="1" collapsed="1" x14ac:dyDescent="0.25">
      <c r="A18" s="154" t="s">
        <v>9</v>
      </c>
      <c r="B18" s="182" t="s">
        <v>196</v>
      </c>
      <c r="C18" s="254" t="s">
        <v>145</v>
      </c>
      <c r="D18" s="246">
        <f t="shared" si="2"/>
        <v>2</v>
      </c>
      <c r="E18" s="247">
        <f t="shared" si="3"/>
        <v>2</v>
      </c>
      <c r="F18" s="200"/>
      <c r="G18" s="147"/>
      <c r="H18" s="147"/>
      <c r="I18" s="147"/>
      <c r="J18" s="180"/>
      <c r="K18" s="200"/>
      <c r="L18" s="147"/>
      <c r="M18" s="147"/>
      <c r="N18" s="147"/>
      <c r="O18" s="180"/>
      <c r="P18" s="200"/>
      <c r="Q18" s="147"/>
      <c r="R18" s="147"/>
      <c r="S18" s="147"/>
      <c r="T18" s="180"/>
      <c r="U18" s="200">
        <v>1</v>
      </c>
      <c r="V18" s="147">
        <v>0</v>
      </c>
      <c r="W18" s="147">
        <v>1</v>
      </c>
      <c r="X18" s="147" t="s">
        <v>11</v>
      </c>
      <c r="Y18" s="180">
        <v>2</v>
      </c>
      <c r="Z18" s="197"/>
      <c r="AA18" s="147"/>
      <c r="AB18" s="147"/>
      <c r="AC18" s="147"/>
      <c r="AD18" s="195"/>
      <c r="AE18" s="200"/>
      <c r="AF18" s="147"/>
      <c r="AG18" s="147"/>
      <c r="AH18" s="147"/>
      <c r="AI18" s="180"/>
      <c r="AJ18" s="200"/>
      <c r="AK18" s="147"/>
      <c r="AL18" s="147"/>
      <c r="AM18" s="147"/>
      <c r="AN18" s="180"/>
      <c r="AO18" s="183"/>
      <c r="AP18" s="93"/>
      <c r="AQ18" s="87"/>
    </row>
    <row r="19" spans="1:144" s="88" customFormat="1" ht="21" customHeight="1" x14ac:dyDescent="0.25">
      <c r="A19" s="154" t="s">
        <v>10</v>
      </c>
      <c r="B19" s="182" t="s">
        <v>197</v>
      </c>
      <c r="C19" s="254" t="s">
        <v>146</v>
      </c>
      <c r="D19" s="246">
        <f t="shared" si="2"/>
        <v>4</v>
      </c>
      <c r="E19" s="247">
        <f t="shared" si="3"/>
        <v>4</v>
      </c>
      <c r="F19" s="200"/>
      <c r="G19" s="147"/>
      <c r="H19" s="147"/>
      <c r="I19" s="147"/>
      <c r="J19" s="180"/>
      <c r="K19" s="200"/>
      <c r="L19" s="147"/>
      <c r="M19" s="147"/>
      <c r="N19" s="147"/>
      <c r="O19" s="180"/>
      <c r="P19" s="200"/>
      <c r="Q19" s="147"/>
      <c r="R19" s="147"/>
      <c r="S19" s="147"/>
      <c r="T19" s="180"/>
      <c r="U19" s="200"/>
      <c r="V19" s="147"/>
      <c r="W19" s="147"/>
      <c r="X19" s="147"/>
      <c r="Y19" s="180"/>
      <c r="Z19" s="197">
        <v>1</v>
      </c>
      <c r="AA19" s="147">
        <v>0</v>
      </c>
      <c r="AB19" s="147">
        <v>3</v>
      </c>
      <c r="AC19" s="147" t="s">
        <v>8</v>
      </c>
      <c r="AD19" s="195">
        <v>4</v>
      </c>
      <c r="AE19" s="200"/>
      <c r="AF19" s="147"/>
      <c r="AG19" s="147"/>
      <c r="AH19" s="147"/>
      <c r="AI19" s="180"/>
      <c r="AJ19" s="200"/>
      <c r="AK19" s="147"/>
      <c r="AL19" s="147"/>
      <c r="AM19" s="147"/>
      <c r="AN19" s="180"/>
      <c r="AO19" s="183" t="s">
        <v>196</v>
      </c>
      <c r="AP19" s="93"/>
      <c r="AQ19" s="87"/>
    </row>
    <row r="20" spans="1:144" s="88" customFormat="1" ht="20.25" customHeight="1" x14ac:dyDescent="0.25">
      <c r="A20" s="154" t="s">
        <v>12</v>
      </c>
      <c r="B20" s="182" t="s">
        <v>198</v>
      </c>
      <c r="C20" s="254" t="s">
        <v>147</v>
      </c>
      <c r="D20" s="246">
        <f t="shared" si="2"/>
        <v>4</v>
      </c>
      <c r="E20" s="247">
        <f t="shared" si="3"/>
        <v>4</v>
      </c>
      <c r="F20" s="200"/>
      <c r="G20" s="147"/>
      <c r="H20" s="147"/>
      <c r="I20" s="147"/>
      <c r="J20" s="180"/>
      <c r="K20" s="200"/>
      <c r="L20" s="147"/>
      <c r="M20" s="147"/>
      <c r="N20" s="147"/>
      <c r="O20" s="180"/>
      <c r="P20" s="200"/>
      <c r="Q20" s="147"/>
      <c r="R20" s="147"/>
      <c r="S20" s="147"/>
      <c r="T20" s="180"/>
      <c r="U20" s="200"/>
      <c r="V20" s="147"/>
      <c r="W20" s="147"/>
      <c r="X20" s="147"/>
      <c r="Y20" s="180"/>
      <c r="Z20" s="197"/>
      <c r="AA20" s="147"/>
      <c r="AB20" s="147"/>
      <c r="AC20" s="147"/>
      <c r="AD20" s="195"/>
      <c r="AE20" s="200">
        <v>1</v>
      </c>
      <c r="AF20" s="147">
        <v>0</v>
      </c>
      <c r="AG20" s="147">
        <v>3</v>
      </c>
      <c r="AH20" s="147" t="s">
        <v>11</v>
      </c>
      <c r="AI20" s="180">
        <v>4</v>
      </c>
      <c r="AJ20" s="200"/>
      <c r="AK20" s="147"/>
      <c r="AL20" s="147"/>
      <c r="AM20" s="147"/>
      <c r="AN20" s="180"/>
      <c r="AO20" s="183" t="s">
        <v>197</v>
      </c>
      <c r="AP20" s="93"/>
      <c r="AQ20" s="87"/>
    </row>
    <row r="21" spans="1:144" s="88" customFormat="1" ht="22.5" customHeight="1" x14ac:dyDescent="0.25">
      <c r="A21" s="154" t="s">
        <v>13</v>
      </c>
      <c r="B21" s="182" t="s">
        <v>199</v>
      </c>
      <c r="C21" s="298" t="s">
        <v>148</v>
      </c>
      <c r="D21" s="246">
        <f t="shared" si="2"/>
        <v>4</v>
      </c>
      <c r="E21" s="247">
        <f t="shared" si="3"/>
        <v>4</v>
      </c>
      <c r="F21" s="200"/>
      <c r="G21" s="147"/>
      <c r="H21" s="147"/>
      <c r="I21" s="147"/>
      <c r="J21" s="180"/>
      <c r="K21" s="200"/>
      <c r="L21" s="147"/>
      <c r="M21" s="147"/>
      <c r="N21" s="147"/>
      <c r="O21" s="180"/>
      <c r="P21" s="200"/>
      <c r="Q21" s="147"/>
      <c r="R21" s="147"/>
      <c r="S21" s="147"/>
      <c r="T21" s="180"/>
      <c r="U21" s="200"/>
      <c r="V21" s="147"/>
      <c r="W21" s="147"/>
      <c r="X21" s="147"/>
      <c r="Y21" s="180"/>
      <c r="Z21" s="197">
        <v>1</v>
      </c>
      <c r="AA21" s="147">
        <v>0</v>
      </c>
      <c r="AB21" s="147">
        <v>3</v>
      </c>
      <c r="AC21" s="147" t="s">
        <v>11</v>
      </c>
      <c r="AD21" s="195">
        <v>4</v>
      </c>
      <c r="AE21" s="200"/>
      <c r="AF21" s="147"/>
      <c r="AG21" s="147"/>
      <c r="AH21" s="147"/>
      <c r="AI21" s="180"/>
      <c r="AJ21" s="200"/>
      <c r="AK21" s="147"/>
      <c r="AL21" s="147"/>
      <c r="AM21" s="147"/>
      <c r="AN21" s="180"/>
      <c r="AO21" s="183" t="s">
        <v>196</v>
      </c>
      <c r="AP21" s="93"/>
      <c r="AQ21" s="87"/>
    </row>
    <row r="22" spans="1:144" s="90" customFormat="1" ht="19.5" customHeight="1" x14ac:dyDescent="0.25">
      <c r="A22" s="154" t="s">
        <v>16</v>
      </c>
      <c r="B22" s="157" t="s">
        <v>200</v>
      </c>
      <c r="C22" s="298" t="s">
        <v>149</v>
      </c>
      <c r="D22" s="246">
        <f t="shared" si="2"/>
        <v>2</v>
      </c>
      <c r="E22" s="247">
        <f t="shared" si="3"/>
        <v>2</v>
      </c>
      <c r="F22" s="200"/>
      <c r="G22" s="147"/>
      <c r="H22" s="147"/>
      <c r="I22" s="147"/>
      <c r="J22" s="180"/>
      <c r="K22" s="200"/>
      <c r="L22" s="147"/>
      <c r="M22" s="147"/>
      <c r="N22" s="147"/>
      <c r="O22" s="180"/>
      <c r="P22" s="200"/>
      <c r="Q22" s="147"/>
      <c r="R22" s="147"/>
      <c r="S22" s="147"/>
      <c r="T22" s="180"/>
      <c r="U22" s="200"/>
      <c r="V22" s="147"/>
      <c r="W22" s="147"/>
      <c r="X22" s="147"/>
      <c r="Y22" s="180"/>
      <c r="Z22" s="197"/>
      <c r="AA22" s="147"/>
      <c r="AB22" s="147"/>
      <c r="AC22" s="147"/>
      <c r="AD22" s="195"/>
      <c r="AE22" s="200"/>
      <c r="AF22" s="147"/>
      <c r="AG22" s="147"/>
      <c r="AH22" s="147"/>
      <c r="AI22" s="180"/>
      <c r="AJ22" s="200">
        <v>0</v>
      </c>
      <c r="AK22" s="147">
        <v>0</v>
      </c>
      <c r="AL22" s="147">
        <v>2</v>
      </c>
      <c r="AM22" s="147" t="s">
        <v>11</v>
      </c>
      <c r="AN22" s="180">
        <v>2</v>
      </c>
      <c r="AO22" s="183" t="s">
        <v>199</v>
      </c>
      <c r="AP22" s="94"/>
      <c r="AQ22" s="89"/>
    </row>
    <row r="23" spans="1:144" s="189" customFormat="1" ht="18" customHeight="1" thickBot="1" x14ac:dyDescent="0.3">
      <c r="A23" s="382" t="s">
        <v>17</v>
      </c>
      <c r="B23" s="401" t="s">
        <v>201</v>
      </c>
      <c r="C23" s="383" t="s">
        <v>140</v>
      </c>
      <c r="D23" s="384">
        <f t="shared" si="2"/>
        <v>2</v>
      </c>
      <c r="E23" s="385">
        <f t="shared" si="3"/>
        <v>4</v>
      </c>
      <c r="F23" s="386"/>
      <c r="G23" s="387"/>
      <c r="H23" s="387"/>
      <c r="I23" s="387"/>
      <c r="J23" s="388"/>
      <c r="K23" s="386"/>
      <c r="L23" s="387"/>
      <c r="M23" s="387"/>
      <c r="N23" s="387"/>
      <c r="O23" s="388"/>
      <c r="P23" s="386"/>
      <c r="Q23" s="387"/>
      <c r="R23" s="387"/>
      <c r="S23" s="387"/>
      <c r="T23" s="388"/>
      <c r="U23" s="386"/>
      <c r="V23" s="387"/>
      <c r="W23" s="387"/>
      <c r="X23" s="387"/>
      <c r="Y23" s="388"/>
      <c r="Z23" s="389"/>
      <c r="AA23" s="387"/>
      <c r="AB23" s="387"/>
      <c r="AC23" s="387"/>
      <c r="AD23" s="390"/>
      <c r="AE23" s="386"/>
      <c r="AF23" s="387"/>
      <c r="AG23" s="387"/>
      <c r="AH23" s="387"/>
      <c r="AI23" s="388"/>
      <c r="AJ23" s="386">
        <v>0</v>
      </c>
      <c r="AK23" s="387">
        <v>0</v>
      </c>
      <c r="AL23" s="387">
        <v>2</v>
      </c>
      <c r="AM23" s="387" t="s">
        <v>11</v>
      </c>
      <c r="AN23" s="388">
        <v>4</v>
      </c>
      <c r="AO23" s="404" t="s">
        <v>198</v>
      </c>
      <c r="AP23" s="95"/>
      <c r="AQ23" s="188"/>
    </row>
    <row r="24" spans="1:144" s="7" customFormat="1" ht="18" customHeight="1" thickBot="1" x14ac:dyDescent="0.3">
      <c r="A24" s="583" t="s">
        <v>118</v>
      </c>
      <c r="B24" s="584"/>
      <c r="C24" s="585"/>
      <c r="D24" s="333">
        <v>10</v>
      </c>
      <c r="E24" s="334">
        <v>10</v>
      </c>
      <c r="F24" s="333"/>
      <c r="G24" s="308"/>
      <c r="H24" s="308"/>
      <c r="I24" s="308"/>
      <c r="J24" s="334"/>
      <c r="K24" s="333"/>
      <c r="L24" s="308"/>
      <c r="M24" s="308"/>
      <c r="N24" s="308"/>
      <c r="O24" s="334"/>
      <c r="P24" s="333"/>
      <c r="Q24" s="308"/>
      <c r="R24" s="308"/>
      <c r="S24" s="308"/>
      <c r="T24" s="334"/>
      <c r="U24" s="333">
        <v>0</v>
      </c>
      <c r="V24" s="308">
        <v>2</v>
      </c>
      <c r="W24" s="308">
        <v>0</v>
      </c>
      <c r="X24" s="308"/>
      <c r="Y24" s="334">
        <v>4</v>
      </c>
      <c r="Z24" s="372">
        <f>SUM(Z25:Z30)</f>
        <v>0</v>
      </c>
      <c r="AA24" s="338">
        <f>SUM(AA25:AA30)</f>
        <v>0</v>
      </c>
      <c r="AB24" s="338">
        <f>SUM(AB25:AB30)</f>
        <v>0</v>
      </c>
      <c r="AC24" s="338" t="s">
        <v>11</v>
      </c>
      <c r="AD24" s="391">
        <f>SUM(AD25:AD30)</f>
        <v>0</v>
      </c>
      <c r="AE24" s="337">
        <f>SUM(AE25:AE30)</f>
        <v>0</v>
      </c>
      <c r="AF24" s="338">
        <f>SUM(AF25:AF30)</f>
        <v>6</v>
      </c>
      <c r="AG24" s="338">
        <f>SUM(AG25:AG30)</f>
        <v>0</v>
      </c>
      <c r="AH24" s="338" t="s">
        <v>11</v>
      </c>
      <c r="AI24" s="339">
        <f>SUM(AI25:AI30)</f>
        <v>6</v>
      </c>
      <c r="AJ24" s="337"/>
      <c r="AK24" s="338"/>
      <c r="AL24" s="338"/>
      <c r="AM24" s="338"/>
      <c r="AN24" s="339"/>
      <c r="AO24" s="340"/>
      <c r="AP24" s="96"/>
      <c r="AQ24" s="2"/>
    </row>
    <row r="25" spans="1:144" s="7" customFormat="1" ht="18" customHeight="1" x14ac:dyDescent="0.25">
      <c r="A25" s="301" t="s">
        <v>18</v>
      </c>
      <c r="B25" s="317"/>
      <c r="C25" s="318" t="s">
        <v>119</v>
      </c>
      <c r="D25" s="279"/>
      <c r="E25" s="280"/>
      <c r="F25" s="319"/>
      <c r="G25" s="320"/>
      <c r="H25" s="320"/>
      <c r="I25" s="320"/>
      <c r="J25" s="321"/>
      <c r="K25" s="319"/>
      <c r="L25" s="320"/>
      <c r="M25" s="320"/>
      <c r="N25" s="320"/>
      <c r="O25" s="321"/>
      <c r="P25" s="324"/>
      <c r="Q25" s="325"/>
      <c r="R25" s="325"/>
      <c r="S25" s="325"/>
      <c r="T25" s="326"/>
      <c r="U25" s="330">
        <v>0</v>
      </c>
      <c r="V25" s="328">
        <v>2</v>
      </c>
      <c r="W25" s="328">
        <v>0</v>
      </c>
      <c r="X25" s="328" t="s">
        <v>11</v>
      </c>
      <c r="Y25" s="331">
        <v>2</v>
      </c>
      <c r="Z25" s="327"/>
      <c r="AA25" s="328"/>
      <c r="AB25" s="328"/>
      <c r="AC25" s="328"/>
      <c r="AD25" s="329"/>
      <c r="AE25" s="330"/>
      <c r="AF25" s="328"/>
      <c r="AG25" s="328"/>
      <c r="AH25" s="328"/>
      <c r="AI25" s="331"/>
      <c r="AJ25" s="330"/>
      <c r="AK25" s="328"/>
      <c r="AL25" s="328"/>
      <c r="AM25" s="328"/>
      <c r="AN25" s="331"/>
      <c r="AO25" s="332"/>
      <c r="AP25" s="94"/>
      <c r="AQ25" s="2"/>
    </row>
    <row r="26" spans="1:144" s="7" customFormat="1" ht="18" customHeight="1" x14ac:dyDescent="0.25">
      <c r="A26" s="154" t="s">
        <v>60</v>
      </c>
      <c r="B26" s="157"/>
      <c r="C26" s="240" t="s">
        <v>120</v>
      </c>
      <c r="D26" s="200"/>
      <c r="E26" s="180"/>
      <c r="F26" s="212"/>
      <c r="G26" s="158"/>
      <c r="H26" s="158"/>
      <c r="I26" s="158"/>
      <c r="J26" s="213"/>
      <c r="K26" s="212"/>
      <c r="L26" s="158"/>
      <c r="M26" s="158"/>
      <c r="N26" s="158"/>
      <c r="O26" s="213"/>
      <c r="P26" s="212"/>
      <c r="Q26" s="158"/>
      <c r="R26" s="158"/>
      <c r="S26" s="158"/>
      <c r="T26" s="213"/>
      <c r="U26" s="228">
        <v>0</v>
      </c>
      <c r="V26" s="159">
        <v>2</v>
      </c>
      <c r="W26" s="159">
        <v>0</v>
      </c>
      <c r="X26" s="159" t="s">
        <v>11</v>
      </c>
      <c r="Y26" s="229">
        <v>2</v>
      </c>
      <c r="Z26" s="226"/>
      <c r="AA26" s="160"/>
      <c r="AB26" s="160"/>
      <c r="AC26" s="160"/>
      <c r="AD26" s="233"/>
      <c r="AE26" s="238"/>
      <c r="AF26" s="160"/>
      <c r="AG26" s="160"/>
      <c r="AH26" s="160"/>
      <c r="AI26" s="161"/>
      <c r="AJ26" s="238"/>
      <c r="AK26" s="160"/>
      <c r="AL26" s="160"/>
      <c r="AM26" s="160"/>
      <c r="AN26" s="161"/>
      <c r="AO26" s="178"/>
      <c r="AP26" s="94"/>
      <c r="AQ26" s="2"/>
    </row>
    <row r="27" spans="1:144" s="7" customFormat="1" ht="18" customHeight="1" x14ac:dyDescent="0.25">
      <c r="A27" s="154" t="s">
        <v>61</v>
      </c>
      <c r="B27" s="157"/>
      <c r="C27" s="240" t="s">
        <v>121</v>
      </c>
      <c r="D27" s="200"/>
      <c r="E27" s="180"/>
      <c r="F27" s="212"/>
      <c r="G27" s="158"/>
      <c r="H27" s="158"/>
      <c r="I27" s="158"/>
      <c r="J27" s="213"/>
      <c r="K27" s="212"/>
      <c r="L27" s="158"/>
      <c r="M27" s="158"/>
      <c r="N27" s="158"/>
      <c r="O27" s="213"/>
      <c r="P27" s="212"/>
      <c r="Q27" s="158"/>
      <c r="R27" s="158"/>
      <c r="S27" s="158"/>
      <c r="T27" s="213"/>
      <c r="U27" s="212"/>
      <c r="V27" s="158"/>
      <c r="W27" s="158"/>
      <c r="X27" s="158"/>
      <c r="Y27" s="213"/>
      <c r="Z27" s="226"/>
      <c r="AA27" s="160"/>
      <c r="AB27" s="160"/>
      <c r="AC27" s="160"/>
      <c r="AD27" s="233"/>
      <c r="AE27" s="238">
        <v>0</v>
      </c>
      <c r="AF27" s="160">
        <v>2</v>
      </c>
      <c r="AG27" s="160">
        <v>0</v>
      </c>
      <c r="AH27" s="160" t="s">
        <v>11</v>
      </c>
      <c r="AI27" s="161">
        <v>2</v>
      </c>
      <c r="AJ27" s="238"/>
      <c r="AK27" s="160"/>
      <c r="AL27" s="160"/>
      <c r="AM27" s="160"/>
      <c r="AN27" s="161"/>
      <c r="AO27" s="179"/>
      <c r="AP27" s="93"/>
      <c r="AQ27" s="2"/>
    </row>
    <row r="28" spans="1:144" s="7" customFormat="1" ht="18" customHeight="1" x14ac:dyDescent="0.25">
      <c r="A28" s="154" t="s">
        <v>62</v>
      </c>
      <c r="B28" s="157"/>
      <c r="C28" s="240" t="s">
        <v>122</v>
      </c>
      <c r="D28" s="200"/>
      <c r="E28" s="180"/>
      <c r="F28" s="212"/>
      <c r="G28" s="158"/>
      <c r="H28" s="158"/>
      <c r="I28" s="158"/>
      <c r="J28" s="213"/>
      <c r="K28" s="212"/>
      <c r="L28" s="158"/>
      <c r="M28" s="158"/>
      <c r="N28" s="158"/>
      <c r="O28" s="213"/>
      <c r="P28" s="212"/>
      <c r="Q28" s="158"/>
      <c r="R28" s="158"/>
      <c r="S28" s="158"/>
      <c r="T28" s="213"/>
      <c r="U28" s="212"/>
      <c r="V28" s="158"/>
      <c r="W28" s="158"/>
      <c r="X28" s="158"/>
      <c r="Y28" s="213"/>
      <c r="Z28" s="226"/>
      <c r="AA28" s="160"/>
      <c r="AB28" s="160"/>
      <c r="AC28" s="160"/>
      <c r="AD28" s="233"/>
      <c r="AE28" s="238">
        <v>0</v>
      </c>
      <c r="AF28" s="160">
        <v>2</v>
      </c>
      <c r="AG28" s="160">
        <v>0</v>
      </c>
      <c r="AH28" s="160" t="s">
        <v>11</v>
      </c>
      <c r="AI28" s="161">
        <v>2</v>
      </c>
      <c r="AJ28" s="238"/>
      <c r="AK28" s="160"/>
      <c r="AL28" s="160"/>
      <c r="AM28" s="160"/>
      <c r="AN28" s="161"/>
      <c r="AO28" s="179"/>
      <c r="AP28" s="93"/>
      <c r="AQ28" s="2"/>
    </row>
    <row r="29" spans="1:144" s="7" customFormat="1" ht="18" customHeight="1" x14ac:dyDescent="0.25">
      <c r="A29" s="154" t="s">
        <v>63</v>
      </c>
      <c r="B29" s="157"/>
      <c r="C29" s="240" t="s">
        <v>123</v>
      </c>
      <c r="D29" s="200"/>
      <c r="E29" s="180"/>
      <c r="F29" s="212"/>
      <c r="G29" s="158"/>
      <c r="H29" s="158"/>
      <c r="I29" s="158"/>
      <c r="J29" s="213"/>
      <c r="K29" s="212"/>
      <c r="L29" s="158"/>
      <c r="M29" s="158"/>
      <c r="N29" s="158"/>
      <c r="O29" s="213"/>
      <c r="P29" s="212"/>
      <c r="Q29" s="158"/>
      <c r="R29" s="158"/>
      <c r="S29" s="158"/>
      <c r="T29" s="213"/>
      <c r="U29" s="212"/>
      <c r="V29" s="158"/>
      <c r="W29" s="158"/>
      <c r="X29" s="158"/>
      <c r="Y29" s="213"/>
      <c r="Z29" s="226"/>
      <c r="AA29" s="160"/>
      <c r="AB29" s="160"/>
      <c r="AC29" s="160"/>
      <c r="AD29" s="233"/>
      <c r="AE29" s="238">
        <v>0</v>
      </c>
      <c r="AF29" s="160">
        <v>2</v>
      </c>
      <c r="AG29" s="160">
        <v>0</v>
      </c>
      <c r="AH29" s="160" t="s">
        <v>11</v>
      </c>
      <c r="AI29" s="161">
        <v>2</v>
      </c>
      <c r="AJ29" s="238"/>
      <c r="AK29" s="160"/>
      <c r="AL29" s="160"/>
      <c r="AM29" s="160"/>
      <c r="AN29" s="161"/>
      <c r="AO29" s="179"/>
      <c r="AP29" s="93"/>
      <c r="AQ29" s="2"/>
    </row>
    <row r="30" spans="1:144" s="3" customFormat="1" ht="23.25" customHeight="1" thickBot="1" x14ac:dyDescent="0.3">
      <c r="A30" s="376"/>
      <c r="B30" s="393" t="s">
        <v>217</v>
      </c>
      <c r="C30" s="373" t="s">
        <v>179</v>
      </c>
      <c r="D30" s="374"/>
      <c r="E30" s="375">
        <f>SUM(J30,O30,T30:U30,Y30,AD30,AI30:AJ30,AN30)</f>
        <v>15</v>
      </c>
      <c r="F30" s="376"/>
      <c r="G30" s="377"/>
      <c r="H30" s="377"/>
      <c r="I30" s="377"/>
      <c r="J30" s="378"/>
      <c r="K30" s="376"/>
      <c r="L30" s="377"/>
      <c r="M30" s="377"/>
      <c r="N30" s="377"/>
      <c r="O30" s="378"/>
      <c r="P30" s="376"/>
      <c r="Q30" s="377"/>
      <c r="R30" s="377"/>
      <c r="S30" s="377"/>
      <c r="T30" s="378"/>
      <c r="U30" s="376"/>
      <c r="V30" s="377"/>
      <c r="W30" s="377"/>
      <c r="X30" s="377"/>
      <c r="Y30" s="378"/>
      <c r="Z30" s="379"/>
      <c r="AA30" s="377"/>
      <c r="AB30" s="377"/>
      <c r="AC30" s="377"/>
      <c r="AD30" s="380"/>
      <c r="AE30" s="376"/>
      <c r="AF30" s="377"/>
      <c r="AG30" s="377"/>
      <c r="AH30" s="377"/>
      <c r="AI30" s="378"/>
      <c r="AJ30" s="376"/>
      <c r="AK30" s="377"/>
      <c r="AL30" s="377">
        <v>13</v>
      </c>
      <c r="AM30" s="377" t="s">
        <v>64</v>
      </c>
      <c r="AN30" s="378">
        <v>15</v>
      </c>
      <c r="AO30" s="181"/>
      <c r="AP30" s="93"/>
      <c r="AQ30" s="1"/>
    </row>
    <row r="31" spans="1:144" s="16" customFormat="1" ht="20.25" customHeight="1" thickTop="1" thickBot="1" x14ac:dyDescent="0.3">
      <c r="A31" s="361"/>
      <c r="B31" s="362"/>
      <c r="C31" s="363" t="s">
        <v>58</v>
      </c>
      <c r="D31" s="364">
        <f>G32+L32+Q32+V32+AA32+AF32+AK32</f>
        <v>176</v>
      </c>
      <c r="E31" s="365">
        <f>'ITF ALAP'!E60+E13+E24+E30</f>
        <v>210</v>
      </c>
      <c r="F31" s="366"/>
      <c r="G31" s="367">
        <f>G32</f>
        <v>27</v>
      </c>
      <c r="H31" s="368"/>
      <c r="I31" s="368"/>
      <c r="J31" s="365">
        <f>'ITF ALAP'!J60+J13+J24+J30</f>
        <v>30</v>
      </c>
      <c r="K31" s="366"/>
      <c r="L31" s="367">
        <f>L32</f>
        <v>29</v>
      </c>
      <c r="M31" s="368"/>
      <c r="N31" s="368"/>
      <c r="O31" s="365">
        <f>'ITF ALAP'!O60+O13+O24+O30</f>
        <v>34</v>
      </c>
      <c r="P31" s="337"/>
      <c r="Q31" s="371">
        <f>Q32</f>
        <v>25</v>
      </c>
      <c r="R31" s="338"/>
      <c r="S31" s="338"/>
      <c r="T31" s="365">
        <f>'ITF ALAP'!T60+T13+T24+T30</f>
        <v>33</v>
      </c>
      <c r="U31" s="337"/>
      <c r="V31" s="371">
        <f>V32</f>
        <v>28</v>
      </c>
      <c r="W31" s="338"/>
      <c r="X31" s="338"/>
      <c r="Y31" s="381">
        <f>'ITF ALAP'!Y60+Y13+Y24+Y30</f>
        <v>33</v>
      </c>
      <c r="Z31" s="369"/>
      <c r="AA31" s="367">
        <f>AA32</f>
        <v>25</v>
      </c>
      <c r="AB31" s="368"/>
      <c r="AC31" s="368"/>
      <c r="AD31" s="370">
        <f>'ITF ALAP'!AD60+AD13+AD24+AD30</f>
        <v>28</v>
      </c>
      <c r="AE31" s="337"/>
      <c r="AF31" s="371">
        <f>AF32</f>
        <v>21</v>
      </c>
      <c r="AG31" s="338"/>
      <c r="AH31" s="338"/>
      <c r="AI31" s="365">
        <f>'ITF ALAP'!AI60+AI13+AI24+AI30</f>
        <v>24</v>
      </c>
      <c r="AJ31" s="337"/>
      <c r="AK31" s="371">
        <f>AK32</f>
        <v>21</v>
      </c>
      <c r="AL31" s="338"/>
      <c r="AM31" s="338"/>
      <c r="AN31" s="365">
        <f>'ITF ALAP'!AN60+AN13+AN24+AN30</f>
        <v>28</v>
      </c>
      <c r="AO31" s="98">
        <f>J31+O31+T31+Y31+AD31+AI31+AN31</f>
        <v>210</v>
      </c>
      <c r="AP31" s="97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</row>
    <row r="32" spans="1:144" s="37" customFormat="1" ht="15.75" customHeight="1" x14ac:dyDescent="0.25">
      <c r="A32" s="576" t="s">
        <v>124</v>
      </c>
      <c r="B32" s="350"/>
      <c r="C32" s="351" t="s">
        <v>125</v>
      </c>
      <c r="D32" s="352"/>
      <c r="E32" s="353"/>
      <c r="F32" s="354"/>
      <c r="G32" s="355">
        <f>SUM('ITF ALAP'!F14:H22,'ITF ALAP'!F24:H31,'ITF ALAP'!F34:H47,'ITF ALAP'!F49:H52,'ITF ALAP'!F54:H59,F14:H23,F25:H29)</f>
        <v>27</v>
      </c>
      <c r="H32" s="356"/>
      <c r="I32" s="357"/>
      <c r="J32" s="358"/>
      <c r="K32" s="354"/>
      <c r="L32" s="355">
        <f>SUM('ITF ALAP'!K14:M22,'ITF ALAP'!K24:M31,'ITF ALAP'!K34:M47,'ITF ALAP'!K49:M52,'ITF ALAP'!K54:M59,'ITF SPEC 2'!K14:M23,'ITF SPEC 2'!K25:M29)</f>
        <v>29</v>
      </c>
      <c r="M32" s="356"/>
      <c r="N32" s="357"/>
      <c r="O32" s="358"/>
      <c r="P32" s="354"/>
      <c r="Q32" s="355">
        <f>SUM('ITF ALAP'!P14:R22,'ITF ALAP'!P24:R31,'ITF ALAP'!P34:R47,'ITF ALAP'!P49:R52,'ITF ALAP'!P54:R59,'ITF SPEC 2'!P14:R23,'ITF SPEC 2'!P25:R29)</f>
        <v>25</v>
      </c>
      <c r="R32" s="356"/>
      <c r="S32" s="357"/>
      <c r="T32" s="358"/>
      <c r="U32" s="354"/>
      <c r="V32" s="355">
        <f>SUM('ITF ALAP'!U14:W22,'ITF ALAP'!U24:W31,'ITF ALAP'!U34:W47,'ITF ALAP'!U49:W52,'ITF ALAP'!U54:W59,'ITF SPEC 2'!U14:W23,'ITF SPEC 2'!U25:W29)</f>
        <v>28</v>
      </c>
      <c r="W32" s="356"/>
      <c r="X32" s="357"/>
      <c r="Y32" s="358"/>
      <c r="Z32" s="359"/>
      <c r="AA32" s="355">
        <f>SUM('ITF ALAP'!Z14:AB22,'ITF ALAP'!Z24:AB31,'ITF ALAP'!Z34:AB47,'ITF ALAP'!Z49:AB52,'ITF ALAP'!Z54:AB59,'ITF SPEC 2'!Z14:AB23,'ITF SPEC 2'!Z25:AB29)</f>
        <v>25</v>
      </c>
      <c r="AB32" s="356"/>
      <c r="AC32" s="357"/>
      <c r="AD32" s="360"/>
      <c r="AE32" s="354"/>
      <c r="AF32" s="355">
        <f>SUM('ITF ALAP'!AE14:AG22,'ITF ALAP'!AE24:AG31,'ITF ALAP'!AE34:AG47,'ITF ALAP'!AE49:AG52,'ITF ALAP'!AE54:AG59,'ITF SPEC 2'!AE14:AG23,'ITF SPEC 2'!AE25:AG29)</f>
        <v>21</v>
      </c>
      <c r="AG32" s="356"/>
      <c r="AH32" s="357"/>
      <c r="AI32" s="358"/>
      <c r="AJ32" s="354"/>
      <c r="AK32" s="355">
        <f>SUM('ITF ALAP'!AJ14:AL22,'ITF ALAP'!AJ24:AL31,'ITF ALAP'!AJ34:AL47,'ITF ALAP'!AJ49:AL52,'ITF ALAP'!AJ54:AL59,'ITF SPEC 2'!AJ14:AL23,'ITF SPEC 2'!AJ25:AL30)</f>
        <v>21</v>
      </c>
      <c r="AL32" s="356"/>
      <c r="AM32" s="357"/>
      <c r="AN32" s="358"/>
      <c r="AO32" s="27"/>
      <c r="AP32" s="27"/>
      <c r="AQ32" s="36"/>
    </row>
    <row r="33" spans="1:43" s="37" customFormat="1" ht="15.75" x14ac:dyDescent="0.25">
      <c r="A33" s="577"/>
      <c r="B33" s="162"/>
      <c r="C33" s="242" t="s">
        <v>126</v>
      </c>
      <c r="D33" s="248">
        <f>G33+L33+Q33+V33+AA33+AF33+AK33</f>
        <v>108</v>
      </c>
      <c r="E33" s="249"/>
      <c r="F33" s="214"/>
      <c r="G33" s="166">
        <f>'ITF ALAP'!G64+G13+H13</f>
        <v>15</v>
      </c>
      <c r="H33" s="164"/>
      <c r="I33" s="163"/>
      <c r="J33" s="165"/>
      <c r="K33" s="214"/>
      <c r="L33" s="166">
        <f>'ITF ALAP'!L64+L13+M13</f>
        <v>20</v>
      </c>
      <c r="M33" s="164"/>
      <c r="N33" s="163"/>
      <c r="O33" s="165"/>
      <c r="P33" s="214"/>
      <c r="Q33" s="166">
        <f>'ITF ALAP'!Q64+Q13+R13</f>
        <v>14</v>
      </c>
      <c r="R33" s="164"/>
      <c r="S33" s="163"/>
      <c r="T33" s="165"/>
      <c r="U33" s="214"/>
      <c r="V33" s="166">
        <f>'ITF ALAP'!V64+V13+W13</f>
        <v>13</v>
      </c>
      <c r="W33" s="164"/>
      <c r="X33" s="163"/>
      <c r="Y33" s="165"/>
      <c r="Z33" s="208"/>
      <c r="AA33" s="166">
        <f>'ITF ALAP'!AA64+AA13+AB13</f>
        <v>15</v>
      </c>
      <c r="AB33" s="164"/>
      <c r="AC33" s="163"/>
      <c r="AD33" s="222"/>
      <c r="AE33" s="214"/>
      <c r="AF33" s="166">
        <f>'ITF ALAP'!AF64+AF13+AG13</f>
        <v>11</v>
      </c>
      <c r="AG33" s="164"/>
      <c r="AH33" s="163"/>
      <c r="AI33" s="165"/>
      <c r="AJ33" s="214"/>
      <c r="AK33" s="166">
        <f>'ITF ALAP'!AK64+AK13+AL13+AL30</f>
        <v>20</v>
      </c>
      <c r="AL33" s="164"/>
      <c r="AM33" s="163"/>
      <c r="AN33" s="165"/>
      <c r="AO33" s="27"/>
      <c r="AP33" s="27"/>
      <c r="AQ33" s="36"/>
    </row>
    <row r="34" spans="1:43" s="37" customFormat="1" ht="15.75" x14ac:dyDescent="0.25">
      <c r="A34" s="577"/>
      <c r="B34" s="162"/>
      <c r="C34" s="242" t="s">
        <v>127</v>
      </c>
      <c r="D34" s="248">
        <f>(D33/D31)*100</f>
        <v>61.363636363636367</v>
      </c>
      <c r="E34" s="249"/>
      <c r="F34" s="214"/>
      <c r="G34" s="166"/>
      <c r="H34" s="164"/>
      <c r="I34" s="163"/>
      <c r="J34" s="165"/>
      <c r="K34" s="214"/>
      <c r="L34" s="166"/>
      <c r="M34" s="164"/>
      <c r="N34" s="163"/>
      <c r="O34" s="165"/>
      <c r="P34" s="214"/>
      <c r="Q34" s="166"/>
      <c r="R34" s="164"/>
      <c r="S34" s="163"/>
      <c r="T34" s="165"/>
      <c r="U34" s="214"/>
      <c r="V34" s="166"/>
      <c r="W34" s="164"/>
      <c r="X34" s="163"/>
      <c r="Y34" s="165"/>
      <c r="Z34" s="208"/>
      <c r="AA34" s="166"/>
      <c r="AB34" s="164"/>
      <c r="AC34" s="163"/>
      <c r="AD34" s="222"/>
      <c r="AE34" s="214"/>
      <c r="AF34" s="166"/>
      <c r="AG34" s="164"/>
      <c r="AH34" s="163"/>
      <c r="AI34" s="165"/>
      <c r="AJ34" s="214"/>
      <c r="AK34" s="166"/>
      <c r="AL34" s="164"/>
      <c r="AM34" s="163"/>
      <c r="AN34" s="165"/>
      <c r="AO34" s="27"/>
      <c r="AP34" s="27"/>
      <c r="AQ34" s="36"/>
    </row>
    <row r="35" spans="1:43" s="37" customFormat="1" ht="15.75" x14ac:dyDescent="0.25">
      <c r="A35" s="577"/>
      <c r="B35" s="162"/>
      <c r="C35" s="241" t="s">
        <v>128</v>
      </c>
      <c r="D35" s="250"/>
      <c r="E35" s="251"/>
      <c r="F35" s="215"/>
      <c r="G35" s="167"/>
      <c r="H35" s="167"/>
      <c r="I35" s="168">
        <f>COUNTIF(I14:I30,"v")+'ITF ALAP'!I61</f>
        <v>2</v>
      </c>
      <c r="J35" s="216"/>
      <c r="K35" s="215"/>
      <c r="L35" s="167"/>
      <c r="M35" s="167"/>
      <c r="N35" s="168">
        <f>COUNTIF(N14:N30,"v")+'ITF ALAP'!N61</f>
        <v>2</v>
      </c>
      <c r="O35" s="216"/>
      <c r="P35" s="215"/>
      <c r="Q35" s="167"/>
      <c r="R35" s="167"/>
      <c r="S35" s="168">
        <f>COUNTIF(S14:S30,"v")+'ITF ALAP'!S61</f>
        <v>2</v>
      </c>
      <c r="T35" s="216"/>
      <c r="U35" s="215"/>
      <c r="V35" s="167"/>
      <c r="W35" s="167"/>
      <c r="X35" s="168">
        <f>COUNTIF(X14:X23,"v")+COUNTIF(X25:X29,"v")+'ITF ALAP'!X61</f>
        <v>3</v>
      </c>
      <c r="Y35" s="169"/>
      <c r="Z35" s="235"/>
      <c r="AA35" s="155"/>
      <c r="AB35" s="155"/>
      <c r="AC35" s="168">
        <f>COUNTIF(AC14:AC23,"v")+COUNTIF(AC25:AC29,"v")+'ITF ALAP'!AC61</f>
        <v>3</v>
      </c>
      <c r="AD35" s="234"/>
      <c r="AE35" s="239"/>
      <c r="AF35" s="155"/>
      <c r="AG35" s="155"/>
      <c r="AH35" s="168">
        <f>COUNTIF(AH14:AH23,"v")+COUNTIF(AH25:AH29,"v")+'ITF ALAP'!AH61</f>
        <v>2</v>
      </c>
      <c r="AI35" s="169"/>
      <c r="AJ35" s="239"/>
      <c r="AK35" s="155"/>
      <c r="AL35" s="155"/>
      <c r="AM35" s="168">
        <f>COUNTIF(AM14:AM23,"v")+COUNTIF(AM25:AM29,"v")+'ITF ALAP'!AM61</f>
        <v>1</v>
      </c>
      <c r="AN35" s="169"/>
      <c r="AO35" s="27"/>
      <c r="AP35" s="27"/>
      <c r="AQ35" s="36"/>
    </row>
    <row r="36" spans="1:43" s="37" customFormat="1" ht="15.75" x14ac:dyDescent="0.25">
      <c r="A36" s="577"/>
      <c r="B36" s="162"/>
      <c r="C36" s="241" t="s">
        <v>129</v>
      </c>
      <c r="D36" s="250"/>
      <c r="E36" s="251"/>
      <c r="F36" s="215"/>
      <c r="G36" s="167"/>
      <c r="H36" s="167"/>
      <c r="I36" s="168">
        <f>COUNTIF(I14:I30,"é")+'ITF ALAP'!I62</f>
        <v>6</v>
      </c>
      <c r="J36" s="216"/>
      <c r="K36" s="215"/>
      <c r="L36" s="167"/>
      <c r="M36" s="167"/>
      <c r="N36" s="168">
        <f>COUNTIF(N14:N30,"é")+'ITF ALAP'!N62</f>
        <v>7</v>
      </c>
      <c r="O36" s="216"/>
      <c r="P36" s="215"/>
      <c r="Q36" s="167"/>
      <c r="R36" s="167"/>
      <c r="S36" s="168">
        <f>COUNTIF(S14:S30,"é")+'ITF ALAP'!S62</f>
        <v>7</v>
      </c>
      <c r="T36" s="216"/>
      <c r="U36" s="215"/>
      <c r="V36" s="167"/>
      <c r="W36" s="167"/>
      <c r="X36" s="168">
        <f>COUNTIF(X14:X23,"é")+COUNTIF(X25:X29,"é")+'ITF ALAP'!X62</f>
        <v>8</v>
      </c>
      <c r="Y36" s="169"/>
      <c r="Z36" s="235"/>
      <c r="AA36" s="155"/>
      <c r="AB36" s="155"/>
      <c r="AC36" s="168">
        <f>COUNTIF(AC14:AC23,"é")+COUNTIF(AC25:AC29,"é")+'ITF ALAP'!AC62</f>
        <v>5</v>
      </c>
      <c r="AD36" s="234"/>
      <c r="AE36" s="239"/>
      <c r="AF36" s="155"/>
      <c r="AG36" s="155"/>
      <c r="AH36" s="168">
        <f>COUNTIF(AH14:AH23,"é")+COUNTIF(AH25:AH29,"é")+'ITF ALAP'!AH62</f>
        <v>5</v>
      </c>
      <c r="AI36" s="169"/>
      <c r="AJ36" s="239"/>
      <c r="AK36" s="155"/>
      <c r="AL36" s="155"/>
      <c r="AM36" s="168">
        <f>COUNTIF(AM14:AM23,"é")+COUNTIF(AM25:AM29,"é")+'ITF ALAP'!AM62</f>
        <v>3</v>
      </c>
      <c r="AN36" s="169"/>
      <c r="AO36" s="27"/>
      <c r="AP36" s="27"/>
      <c r="AQ36" s="36"/>
    </row>
    <row r="37" spans="1:43" s="37" customFormat="1" ht="15.75" x14ac:dyDescent="0.25">
      <c r="A37" s="564" t="s">
        <v>130</v>
      </c>
      <c r="B37" s="162"/>
      <c r="C37" s="241" t="s">
        <v>177</v>
      </c>
      <c r="D37" s="250"/>
      <c r="E37" s="251"/>
      <c r="F37" s="215">
        <v>0</v>
      </c>
      <c r="G37" s="167">
        <v>1</v>
      </c>
      <c r="H37" s="167">
        <v>0</v>
      </c>
      <c r="I37" s="168" t="s">
        <v>173</v>
      </c>
      <c r="J37" s="216">
        <v>0</v>
      </c>
      <c r="K37" s="209"/>
      <c r="L37" s="167"/>
      <c r="M37" s="167"/>
      <c r="N37" s="168"/>
      <c r="O37" s="223"/>
      <c r="P37" s="215"/>
      <c r="Q37" s="167"/>
      <c r="R37" s="167"/>
      <c r="S37" s="168"/>
      <c r="T37" s="216"/>
      <c r="U37" s="215"/>
      <c r="V37" s="167"/>
      <c r="W37" s="167"/>
      <c r="X37" s="168"/>
      <c r="Y37" s="169"/>
      <c r="Z37" s="235"/>
      <c r="AA37" s="155"/>
      <c r="AB37" s="155"/>
      <c r="AC37" s="168"/>
      <c r="AD37" s="234"/>
      <c r="AE37" s="239"/>
      <c r="AF37" s="155"/>
      <c r="AG37" s="155"/>
      <c r="AH37" s="168"/>
      <c r="AI37" s="169"/>
      <c r="AJ37" s="239"/>
      <c r="AK37" s="155"/>
      <c r="AL37" s="155"/>
      <c r="AM37" s="168"/>
      <c r="AN37" s="169"/>
      <c r="AO37" s="27"/>
      <c r="AP37" s="27"/>
      <c r="AQ37" s="36"/>
    </row>
    <row r="38" spans="1:43" s="37" customFormat="1" ht="15.75" x14ac:dyDescent="0.25">
      <c r="A38" s="565"/>
      <c r="B38" s="162"/>
      <c r="C38" s="241" t="s">
        <v>177</v>
      </c>
      <c r="D38" s="250"/>
      <c r="E38" s="251"/>
      <c r="F38" s="215"/>
      <c r="G38" s="167"/>
      <c r="H38" s="167"/>
      <c r="I38" s="168"/>
      <c r="J38" s="216"/>
      <c r="K38" s="209">
        <v>0</v>
      </c>
      <c r="L38" s="167">
        <v>1</v>
      </c>
      <c r="M38" s="167">
        <v>0</v>
      </c>
      <c r="N38" s="168" t="s">
        <v>173</v>
      </c>
      <c r="O38" s="223">
        <v>0</v>
      </c>
      <c r="P38" s="215"/>
      <c r="Q38" s="167"/>
      <c r="R38" s="167"/>
      <c r="S38" s="168"/>
      <c r="T38" s="216"/>
      <c r="U38" s="215"/>
      <c r="V38" s="167"/>
      <c r="W38" s="167"/>
      <c r="X38" s="168"/>
      <c r="Y38" s="169"/>
      <c r="Z38" s="235"/>
      <c r="AA38" s="155"/>
      <c r="AB38" s="155"/>
      <c r="AC38" s="168"/>
      <c r="AD38" s="234"/>
      <c r="AE38" s="239"/>
      <c r="AF38" s="155"/>
      <c r="AG38" s="155"/>
      <c r="AH38" s="168"/>
      <c r="AI38" s="169"/>
      <c r="AJ38" s="239"/>
      <c r="AK38" s="155"/>
      <c r="AL38" s="155"/>
      <c r="AM38" s="168"/>
      <c r="AN38" s="169"/>
      <c r="AO38" s="27"/>
      <c r="AP38" s="27"/>
      <c r="AQ38" s="36"/>
    </row>
    <row r="39" spans="1:43" s="37" customFormat="1" ht="18.75" customHeight="1" x14ac:dyDescent="0.25">
      <c r="A39" s="565"/>
      <c r="B39" s="162"/>
      <c r="C39" s="243" t="s">
        <v>131</v>
      </c>
      <c r="D39" s="217">
        <v>2</v>
      </c>
      <c r="E39" s="171">
        <v>0</v>
      </c>
      <c r="F39" s="217"/>
      <c r="G39" s="170"/>
      <c r="H39" s="170"/>
      <c r="I39" s="170"/>
      <c r="J39" s="171"/>
      <c r="K39" s="228">
        <v>0</v>
      </c>
      <c r="L39" s="159">
        <v>2</v>
      </c>
      <c r="M39" s="159">
        <v>0</v>
      </c>
      <c r="N39" s="159" t="s">
        <v>65</v>
      </c>
      <c r="O39" s="229">
        <v>0</v>
      </c>
      <c r="P39" s="228"/>
      <c r="Q39" s="159"/>
      <c r="R39" s="159"/>
      <c r="S39" s="159"/>
      <c r="T39" s="229"/>
      <c r="U39" s="228"/>
      <c r="V39" s="170"/>
      <c r="W39" s="170"/>
      <c r="X39" s="170"/>
      <c r="Y39" s="171"/>
      <c r="Z39" s="236"/>
      <c r="AA39" s="170"/>
      <c r="AB39" s="170"/>
      <c r="AC39" s="170"/>
      <c r="AD39" s="204"/>
      <c r="AE39" s="217"/>
      <c r="AF39" s="170"/>
      <c r="AG39" s="170"/>
      <c r="AH39" s="170"/>
      <c r="AI39" s="171"/>
      <c r="AJ39" s="217"/>
      <c r="AK39" s="170"/>
      <c r="AL39" s="170"/>
      <c r="AM39" s="170"/>
      <c r="AN39" s="171"/>
      <c r="AO39" s="27"/>
      <c r="AP39" s="27"/>
      <c r="AQ39" s="36"/>
    </row>
    <row r="40" spans="1:43" s="37" customFormat="1" ht="18.75" customHeight="1" x14ac:dyDescent="0.25">
      <c r="A40" s="565"/>
      <c r="B40" s="162"/>
      <c r="C40" s="243" t="s">
        <v>132</v>
      </c>
      <c r="D40" s="217">
        <v>2</v>
      </c>
      <c r="E40" s="171">
        <v>0</v>
      </c>
      <c r="F40" s="217"/>
      <c r="G40" s="170"/>
      <c r="H40" s="170"/>
      <c r="I40" s="170"/>
      <c r="J40" s="171"/>
      <c r="K40" s="228"/>
      <c r="L40" s="159"/>
      <c r="M40" s="159"/>
      <c r="N40" s="159"/>
      <c r="O40" s="229"/>
      <c r="P40" s="228">
        <v>0</v>
      </c>
      <c r="Q40" s="159">
        <v>2</v>
      </c>
      <c r="R40" s="159">
        <v>0</v>
      </c>
      <c r="S40" s="159" t="s">
        <v>65</v>
      </c>
      <c r="T40" s="229">
        <v>0</v>
      </c>
      <c r="U40" s="228"/>
      <c r="V40" s="170"/>
      <c r="W40" s="170"/>
      <c r="X40" s="170"/>
      <c r="Y40" s="171"/>
      <c r="Z40" s="236"/>
      <c r="AA40" s="170"/>
      <c r="AB40" s="170"/>
      <c r="AC40" s="170"/>
      <c r="AD40" s="204"/>
      <c r="AE40" s="217"/>
      <c r="AF40" s="170"/>
      <c r="AG40" s="170"/>
      <c r="AH40" s="170"/>
      <c r="AI40" s="171"/>
      <c r="AJ40" s="217"/>
      <c r="AK40" s="170"/>
      <c r="AL40" s="170"/>
      <c r="AM40" s="170"/>
      <c r="AN40" s="171"/>
      <c r="AO40" s="27"/>
      <c r="AP40" s="27"/>
      <c r="AQ40" s="36"/>
    </row>
    <row r="41" spans="1:43" s="37" customFormat="1" ht="18.75" customHeight="1" x14ac:dyDescent="0.25">
      <c r="A41" s="565"/>
      <c r="B41" s="172"/>
      <c r="C41" s="244" t="s">
        <v>133</v>
      </c>
      <c r="D41" s="218"/>
      <c r="E41" s="173"/>
      <c r="F41" s="218"/>
      <c r="G41" s="172"/>
      <c r="H41" s="172"/>
      <c r="I41" s="172"/>
      <c r="J41" s="173"/>
      <c r="K41" s="228"/>
      <c r="L41" s="159"/>
      <c r="M41" s="159"/>
      <c r="N41" s="159"/>
      <c r="O41" s="229"/>
      <c r="P41" s="228">
        <v>0</v>
      </c>
      <c r="Q41" s="159">
        <v>2</v>
      </c>
      <c r="R41" s="159">
        <v>0</v>
      </c>
      <c r="S41" s="159" t="s">
        <v>11</v>
      </c>
      <c r="T41" s="230">
        <v>2</v>
      </c>
      <c r="U41" s="253" t="s">
        <v>15</v>
      </c>
      <c r="V41" s="172"/>
      <c r="W41" s="172"/>
      <c r="X41" s="172"/>
      <c r="Y41" s="173"/>
      <c r="Z41" s="237"/>
      <c r="AA41" s="172"/>
      <c r="AB41" s="172"/>
      <c r="AC41" s="172"/>
      <c r="AD41" s="205"/>
      <c r="AE41" s="218"/>
      <c r="AF41" s="172"/>
      <c r="AG41" s="172"/>
      <c r="AH41" s="172"/>
      <c r="AI41" s="173"/>
      <c r="AJ41" s="218"/>
      <c r="AK41" s="172"/>
      <c r="AL41" s="172"/>
      <c r="AM41" s="172"/>
      <c r="AN41" s="173"/>
      <c r="AO41" s="27"/>
      <c r="AP41" s="27"/>
      <c r="AQ41" s="36"/>
    </row>
    <row r="42" spans="1:43" s="37" customFormat="1" ht="18.75" customHeight="1" x14ac:dyDescent="0.25">
      <c r="A42" s="565"/>
      <c r="B42" s="172"/>
      <c r="C42" s="244" t="s">
        <v>134</v>
      </c>
      <c r="D42" s="218"/>
      <c r="E42" s="173"/>
      <c r="F42" s="218"/>
      <c r="G42" s="172"/>
      <c r="H42" s="172"/>
      <c r="I42" s="172"/>
      <c r="J42" s="173"/>
      <c r="K42" s="228"/>
      <c r="L42" s="159"/>
      <c r="M42" s="159"/>
      <c r="N42" s="159"/>
      <c r="O42" s="229"/>
      <c r="P42" s="228">
        <v>0</v>
      </c>
      <c r="Q42" s="159">
        <v>2</v>
      </c>
      <c r="R42" s="159">
        <v>0</v>
      </c>
      <c r="S42" s="159" t="s">
        <v>11</v>
      </c>
      <c r="T42" s="230">
        <v>2</v>
      </c>
      <c r="U42" s="253" t="s">
        <v>15</v>
      </c>
      <c r="V42" s="172"/>
      <c r="W42" s="172"/>
      <c r="X42" s="172"/>
      <c r="Y42" s="173"/>
      <c r="Z42" s="237"/>
      <c r="AA42" s="172"/>
      <c r="AB42" s="172"/>
      <c r="AC42" s="172"/>
      <c r="AD42" s="205"/>
      <c r="AE42" s="218"/>
      <c r="AF42" s="172"/>
      <c r="AG42" s="172"/>
      <c r="AH42" s="172"/>
      <c r="AI42" s="173"/>
      <c r="AJ42" s="218"/>
      <c r="AK42" s="172"/>
      <c r="AL42" s="172"/>
      <c r="AM42" s="172"/>
      <c r="AN42" s="173"/>
      <c r="AO42" s="27"/>
      <c r="AP42" s="27"/>
      <c r="AQ42" s="36"/>
    </row>
    <row r="43" spans="1:43" s="37" customFormat="1" ht="18.75" customHeight="1" thickBot="1" x14ac:dyDescent="0.3">
      <c r="A43" s="566"/>
      <c r="B43" s="174"/>
      <c r="C43" s="245" t="s">
        <v>135</v>
      </c>
      <c r="D43" s="219" t="s">
        <v>14</v>
      </c>
      <c r="E43" s="177">
        <v>0</v>
      </c>
      <c r="F43" s="219"/>
      <c r="G43" s="175"/>
      <c r="H43" s="175"/>
      <c r="I43" s="175"/>
      <c r="J43" s="177"/>
      <c r="K43" s="231"/>
      <c r="L43" s="190"/>
      <c r="M43" s="190"/>
      <c r="N43" s="190"/>
      <c r="O43" s="232"/>
      <c r="P43" s="231"/>
      <c r="Q43" s="190"/>
      <c r="R43" s="190"/>
      <c r="S43" s="190"/>
      <c r="T43" s="232"/>
      <c r="U43" s="231"/>
      <c r="V43" s="175"/>
      <c r="W43" s="175"/>
      <c r="X43" s="175"/>
      <c r="Y43" s="177"/>
      <c r="Z43" s="252"/>
      <c r="AA43" s="175"/>
      <c r="AB43" s="175"/>
      <c r="AC43" s="175"/>
      <c r="AD43" s="206"/>
      <c r="AE43" s="578" t="s">
        <v>14</v>
      </c>
      <c r="AF43" s="579"/>
      <c r="AG43" s="579"/>
      <c r="AH43" s="579"/>
      <c r="AI43" s="580"/>
      <c r="AJ43" s="219"/>
      <c r="AK43" s="175"/>
      <c r="AL43" s="175"/>
      <c r="AM43" s="175"/>
      <c r="AN43" s="177"/>
      <c r="AO43" s="27"/>
      <c r="AP43" s="27"/>
      <c r="AQ43" s="36"/>
    </row>
    <row r="44" spans="1:43" x14ac:dyDescent="0.25">
      <c r="F44" s="586"/>
      <c r="G44" s="587"/>
      <c r="H44" s="587"/>
      <c r="I44" s="587"/>
      <c r="K44" s="586"/>
      <c r="L44" s="587"/>
      <c r="M44" s="587"/>
      <c r="N44" s="587"/>
      <c r="P44" s="586"/>
      <c r="Q44" s="587"/>
      <c r="R44" s="587"/>
      <c r="S44" s="587"/>
      <c r="U44" s="586"/>
      <c r="V44" s="587"/>
      <c r="W44" s="587"/>
      <c r="X44" s="587"/>
      <c r="Z44" s="586"/>
      <c r="AA44" s="587"/>
      <c r="AB44" s="587"/>
      <c r="AC44" s="587"/>
      <c r="AE44" s="586"/>
      <c r="AF44" s="587"/>
      <c r="AG44" s="587"/>
      <c r="AH44" s="587"/>
      <c r="AJ44" s="586"/>
      <c r="AK44" s="587"/>
      <c r="AL44" s="587"/>
      <c r="AM44" s="587"/>
    </row>
    <row r="45" spans="1:43" x14ac:dyDescent="0.25">
      <c r="D45" s="39"/>
    </row>
    <row r="46" spans="1:43" s="24" customFormat="1" ht="15" customHeight="1" x14ac:dyDescent="0.25">
      <c r="A46" s="17"/>
      <c r="B46" s="18" t="s">
        <v>156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1"/>
      <c r="R46" s="17"/>
      <c r="S46" s="22"/>
      <c r="T46" s="17"/>
      <c r="U46" s="17"/>
      <c r="V46" s="17"/>
      <c r="W46" s="17"/>
      <c r="X46" s="22"/>
      <c r="Y46" s="17"/>
      <c r="Z46" s="17"/>
      <c r="AA46" s="17"/>
      <c r="AB46" s="17"/>
      <c r="AC46" s="22"/>
      <c r="AD46" s="17"/>
      <c r="AE46" s="17"/>
      <c r="AF46" s="17"/>
      <c r="AG46" s="17"/>
      <c r="AH46" s="22"/>
      <c r="AI46" s="23"/>
    </row>
    <row r="47" spans="1:43" s="24" customFormat="1" ht="15" customHeigh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1"/>
      <c r="R47" s="17"/>
      <c r="S47" s="22"/>
      <c r="T47" s="17"/>
      <c r="U47" s="17"/>
      <c r="V47" s="17"/>
      <c r="W47" s="17"/>
      <c r="X47" s="22"/>
      <c r="Y47" s="17"/>
      <c r="Z47" s="17"/>
      <c r="AA47" s="17"/>
      <c r="AB47" s="17"/>
      <c r="AC47" s="22"/>
      <c r="AD47" s="17"/>
      <c r="AE47" s="17"/>
      <c r="AF47" s="17"/>
      <c r="AG47" s="17"/>
      <c r="AH47" s="22"/>
      <c r="AI47" s="23"/>
    </row>
    <row r="48" spans="1:43" s="24" customFormat="1" ht="15" customHeight="1" x14ac:dyDescent="0.25">
      <c r="A48" s="17"/>
      <c r="B48" s="25" t="s">
        <v>154</v>
      </c>
      <c r="C48" s="26"/>
      <c r="D48" s="20"/>
      <c r="O48" s="21"/>
      <c r="P48" s="21"/>
      <c r="Q48" s="21"/>
      <c r="R48" s="17"/>
      <c r="S48" s="22"/>
      <c r="T48" s="17"/>
      <c r="U48" s="17"/>
      <c r="V48" s="17"/>
      <c r="W48" s="17"/>
      <c r="X48" s="22"/>
      <c r="Y48" s="17"/>
      <c r="Z48" s="17"/>
      <c r="AA48" s="17"/>
      <c r="AB48" s="17"/>
      <c r="AC48" s="22"/>
      <c r="AD48" s="62"/>
      <c r="AE48" s="63"/>
      <c r="AF48" s="62"/>
      <c r="AG48" s="62"/>
      <c r="AH48" s="62"/>
      <c r="AI48" s="62" t="s">
        <v>159</v>
      </c>
    </row>
    <row r="49" spans="1:42" s="24" customFormat="1" ht="15" customHeight="1" x14ac:dyDescent="0.25">
      <c r="A49" s="17"/>
      <c r="B49" s="141" t="s">
        <v>155</v>
      </c>
      <c r="C49" s="142"/>
      <c r="D49" s="20"/>
      <c r="O49" s="21"/>
      <c r="P49" s="21"/>
      <c r="Q49" s="21"/>
      <c r="R49" s="17"/>
      <c r="S49" s="22"/>
      <c r="T49" s="17"/>
      <c r="U49" s="17"/>
      <c r="V49" s="17"/>
      <c r="W49" s="17"/>
      <c r="X49" s="22"/>
      <c r="Y49" s="17"/>
      <c r="Z49" s="17"/>
      <c r="AA49" s="17"/>
      <c r="AB49" s="17"/>
      <c r="AC49" s="22"/>
      <c r="AD49" s="16"/>
      <c r="AE49" s="63"/>
      <c r="AF49" s="62"/>
      <c r="AG49" s="62" t="s">
        <v>59</v>
      </c>
      <c r="AH49" s="62"/>
      <c r="AI49" s="62"/>
    </row>
    <row r="50" spans="1:42" x14ac:dyDescent="0.25">
      <c r="D50" s="20"/>
    </row>
    <row r="51" spans="1:42" x14ac:dyDescent="0.25">
      <c r="AP51" s="24"/>
    </row>
  </sheetData>
  <mergeCells count="35">
    <mergeCell ref="AJ44:AM44"/>
    <mergeCell ref="A32:A36"/>
    <mergeCell ref="AE43:AI43"/>
    <mergeCell ref="F44:I44"/>
    <mergeCell ref="K44:N44"/>
    <mergeCell ref="P44:S44"/>
    <mergeCell ref="U44:X44"/>
    <mergeCell ref="Z44:AC44"/>
    <mergeCell ref="AE44:AH44"/>
    <mergeCell ref="A37:A4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H1:R1"/>
    <mergeCell ref="AP10:AP11"/>
    <mergeCell ref="D10:D11"/>
    <mergeCell ref="A13:C13"/>
    <mergeCell ref="A6:AP6"/>
    <mergeCell ref="A7:AP7"/>
    <mergeCell ref="A8:AP8"/>
    <mergeCell ref="A4:AP4"/>
    <mergeCell ref="A5:AP5"/>
    <mergeCell ref="E3:V3"/>
    <mergeCell ref="G2:S2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026F-A028-47DE-AE33-868596EE917A}">
  <dimension ref="A1:AO31"/>
  <sheetViews>
    <sheetView tabSelected="1" topLeftCell="A22" workbookViewId="0">
      <selection activeCell="S33" sqref="S33"/>
    </sheetView>
  </sheetViews>
  <sheetFormatPr defaultRowHeight="15" x14ac:dyDescent="0.25"/>
  <cols>
    <col min="2" max="2" width="13.7109375" customWidth="1"/>
    <col min="3" max="3" width="26.28515625" customWidth="1"/>
    <col min="41" max="41" width="11.140625" customWidth="1"/>
  </cols>
  <sheetData>
    <row r="1" spans="1:41" x14ac:dyDescent="0.25">
      <c r="A1" s="447"/>
      <c r="B1" s="448"/>
      <c r="C1" s="449"/>
      <c r="D1" s="450"/>
      <c r="E1" s="450"/>
      <c r="F1" s="450"/>
      <c r="G1" s="451"/>
      <c r="H1" s="451"/>
      <c r="I1" s="451"/>
      <c r="J1" s="451"/>
      <c r="K1" s="451"/>
      <c r="L1" s="597" t="s">
        <v>294</v>
      </c>
      <c r="M1" s="597"/>
      <c r="N1" s="597"/>
      <c r="O1" s="597"/>
      <c r="P1" s="597"/>
      <c r="Q1" s="597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2"/>
    </row>
    <row r="2" spans="1:41" x14ac:dyDescent="0.25">
      <c r="A2" s="447"/>
      <c r="B2" s="448"/>
      <c r="C2" s="449"/>
      <c r="D2" s="450"/>
      <c r="E2" s="450"/>
      <c r="F2" s="450"/>
      <c r="G2" s="451"/>
      <c r="H2" s="451"/>
      <c r="I2" s="451"/>
      <c r="J2" s="451"/>
      <c r="K2" s="451"/>
      <c r="L2" s="451"/>
      <c r="M2" s="451"/>
      <c r="N2" s="451" t="s">
        <v>295</v>
      </c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2"/>
      <c r="AD2" s="452"/>
      <c r="AE2" s="452"/>
      <c r="AF2" s="452"/>
      <c r="AG2" s="452"/>
      <c r="AH2" s="450"/>
      <c r="AI2" s="450"/>
      <c r="AJ2" s="450"/>
      <c r="AK2" s="450"/>
      <c r="AL2" s="450"/>
      <c r="AM2" s="450"/>
      <c r="AN2" s="450"/>
      <c r="AO2" s="450"/>
    </row>
    <row r="3" spans="1:41" ht="15.75" thickBot="1" x14ac:dyDescent="0.3">
      <c r="A3" s="447"/>
      <c r="B3" s="448"/>
      <c r="C3" s="449"/>
      <c r="D3" s="450"/>
      <c r="E3" s="450"/>
      <c r="F3" s="450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2"/>
      <c r="AD3" s="452"/>
      <c r="AE3" s="452"/>
      <c r="AF3" s="452"/>
      <c r="AG3" s="452"/>
      <c r="AH3" s="453"/>
      <c r="AI3" s="453"/>
      <c r="AJ3" s="453"/>
      <c r="AK3" s="453"/>
      <c r="AL3" s="453" t="s">
        <v>301</v>
      </c>
      <c r="AM3" s="453"/>
      <c r="AN3" s="453"/>
      <c r="AO3" s="453"/>
    </row>
    <row r="4" spans="1:41" x14ac:dyDescent="0.25">
      <c r="A4" s="598"/>
      <c r="B4" s="600" t="s">
        <v>75</v>
      </c>
      <c r="C4" s="602" t="s">
        <v>296</v>
      </c>
      <c r="D4" s="595" t="s">
        <v>298</v>
      </c>
      <c r="E4" s="604" t="s">
        <v>297</v>
      </c>
      <c r="F4" s="606" t="s">
        <v>300</v>
      </c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454"/>
      <c r="AK4" s="454"/>
      <c r="AL4" s="454"/>
      <c r="AM4" s="455"/>
      <c r="AN4" s="456"/>
      <c r="AO4" s="590" t="s">
        <v>80</v>
      </c>
    </row>
    <row r="5" spans="1:41" ht="15.75" thickBot="1" x14ac:dyDescent="0.3">
      <c r="A5" s="599"/>
      <c r="B5" s="601"/>
      <c r="C5" s="603"/>
      <c r="D5" s="596"/>
      <c r="E5" s="605"/>
      <c r="F5" s="457"/>
      <c r="G5" s="458"/>
      <c r="H5" s="458" t="s">
        <v>0</v>
      </c>
      <c r="I5" s="458"/>
      <c r="J5" s="459"/>
      <c r="K5" s="458"/>
      <c r="L5" s="458"/>
      <c r="M5" s="458" t="s">
        <v>1</v>
      </c>
      <c r="N5" s="458"/>
      <c r="O5" s="459"/>
      <c r="P5" s="458"/>
      <c r="Q5" s="458"/>
      <c r="R5" s="460" t="s">
        <v>2</v>
      </c>
      <c r="S5" s="458"/>
      <c r="T5" s="459"/>
      <c r="U5" s="458"/>
      <c r="V5" s="458"/>
      <c r="W5" s="460" t="s">
        <v>3</v>
      </c>
      <c r="X5" s="458"/>
      <c r="Y5" s="459"/>
      <c r="Z5" s="458"/>
      <c r="AA5" s="458"/>
      <c r="AB5" s="460" t="s">
        <v>4</v>
      </c>
      <c r="AC5" s="458"/>
      <c r="AD5" s="459"/>
      <c r="AE5" s="457"/>
      <c r="AF5" s="458"/>
      <c r="AG5" s="458" t="s">
        <v>5</v>
      </c>
      <c r="AH5" s="458"/>
      <c r="AI5" s="461"/>
      <c r="AJ5" s="457"/>
      <c r="AK5" s="458"/>
      <c r="AL5" s="458" t="s">
        <v>6</v>
      </c>
      <c r="AM5" s="458"/>
      <c r="AN5" s="459"/>
      <c r="AO5" s="591"/>
    </row>
    <row r="6" spans="1:41" x14ac:dyDescent="0.25">
      <c r="A6" s="462"/>
      <c r="B6" s="463"/>
      <c r="C6" s="464"/>
      <c r="D6" s="462"/>
      <c r="E6" s="494"/>
      <c r="F6" s="505" t="s">
        <v>82</v>
      </c>
      <c r="G6" s="506" t="s">
        <v>83</v>
      </c>
      <c r="H6" s="506" t="s">
        <v>84</v>
      </c>
      <c r="I6" s="506" t="s">
        <v>85</v>
      </c>
      <c r="J6" s="507" t="s">
        <v>299</v>
      </c>
      <c r="K6" s="465" t="s">
        <v>82</v>
      </c>
      <c r="L6" s="465" t="s">
        <v>83</v>
      </c>
      <c r="M6" s="465" t="s">
        <v>84</v>
      </c>
      <c r="N6" s="465" t="s">
        <v>85</v>
      </c>
      <c r="O6" s="516" t="s">
        <v>299</v>
      </c>
      <c r="P6" s="505" t="s">
        <v>82</v>
      </c>
      <c r="Q6" s="506" t="s">
        <v>83</v>
      </c>
      <c r="R6" s="506" t="s">
        <v>84</v>
      </c>
      <c r="S6" s="506" t="s">
        <v>85</v>
      </c>
      <c r="T6" s="507" t="s">
        <v>299</v>
      </c>
      <c r="U6" s="465" t="s">
        <v>82</v>
      </c>
      <c r="V6" s="465" t="s">
        <v>83</v>
      </c>
      <c r="W6" s="465" t="s">
        <v>84</v>
      </c>
      <c r="X6" s="465" t="s">
        <v>85</v>
      </c>
      <c r="Y6" s="516" t="s">
        <v>299</v>
      </c>
      <c r="Z6" s="505" t="s">
        <v>82</v>
      </c>
      <c r="AA6" s="506" t="s">
        <v>83</v>
      </c>
      <c r="AB6" s="506" t="s">
        <v>84</v>
      </c>
      <c r="AC6" s="506" t="s">
        <v>85</v>
      </c>
      <c r="AD6" s="507" t="s">
        <v>299</v>
      </c>
      <c r="AE6" s="465" t="s">
        <v>82</v>
      </c>
      <c r="AF6" s="465" t="s">
        <v>83</v>
      </c>
      <c r="AG6" s="465" t="s">
        <v>84</v>
      </c>
      <c r="AH6" s="465" t="s">
        <v>85</v>
      </c>
      <c r="AI6" s="516" t="s">
        <v>299</v>
      </c>
      <c r="AJ6" s="505" t="s">
        <v>82</v>
      </c>
      <c r="AK6" s="506" t="s">
        <v>83</v>
      </c>
      <c r="AL6" s="506" t="s">
        <v>84</v>
      </c>
      <c r="AM6" s="506" t="s">
        <v>85</v>
      </c>
      <c r="AN6" s="507" t="s">
        <v>299</v>
      </c>
      <c r="AO6" s="466" t="s">
        <v>75</v>
      </c>
    </row>
    <row r="7" spans="1:41" ht="15.75" thickBot="1" x14ac:dyDescent="0.3">
      <c r="A7" s="592"/>
      <c r="B7" s="593"/>
      <c r="C7" s="594"/>
      <c r="D7" s="467"/>
      <c r="E7" s="495"/>
      <c r="F7" s="467"/>
      <c r="G7" s="469"/>
      <c r="H7" s="469"/>
      <c r="I7" s="469"/>
      <c r="J7" s="468"/>
      <c r="K7" s="500"/>
      <c r="L7" s="469"/>
      <c r="M7" s="469"/>
      <c r="N7" s="469"/>
      <c r="O7" s="495"/>
      <c r="P7" s="470"/>
      <c r="Q7" s="469"/>
      <c r="R7" s="469"/>
      <c r="S7" s="469"/>
      <c r="T7" s="468"/>
      <c r="U7" s="500"/>
      <c r="V7" s="469"/>
      <c r="W7" s="469"/>
      <c r="X7" s="469"/>
      <c r="Y7" s="495"/>
      <c r="Z7" s="467"/>
      <c r="AA7" s="469"/>
      <c r="AB7" s="469"/>
      <c r="AC7" s="469"/>
      <c r="AD7" s="468"/>
      <c r="AE7" s="500"/>
      <c r="AF7" s="469"/>
      <c r="AG7" s="469"/>
      <c r="AH7" s="469"/>
      <c r="AI7" s="495"/>
      <c r="AJ7" s="467"/>
      <c r="AK7" s="469"/>
      <c r="AL7" s="469"/>
      <c r="AM7" s="469"/>
      <c r="AN7" s="468"/>
      <c r="AO7" s="532"/>
    </row>
    <row r="8" spans="1:41" ht="33" customHeight="1" x14ac:dyDescent="0.25">
      <c r="A8" s="471" t="s">
        <v>0</v>
      </c>
      <c r="B8" s="472" t="s">
        <v>247</v>
      </c>
      <c r="C8" s="473" t="s">
        <v>248</v>
      </c>
      <c r="D8" s="474">
        <v>2</v>
      </c>
      <c r="E8" s="496">
        <v>2</v>
      </c>
      <c r="F8" s="508"/>
      <c r="G8" s="475"/>
      <c r="H8" s="475"/>
      <c r="I8" s="475"/>
      <c r="J8" s="509"/>
      <c r="K8" s="501"/>
      <c r="L8" s="475"/>
      <c r="M8" s="475"/>
      <c r="N8" s="475"/>
      <c r="O8" s="517"/>
      <c r="P8" s="521">
        <v>2</v>
      </c>
      <c r="Q8" s="476">
        <v>0</v>
      </c>
      <c r="R8" s="476">
        <v>0</v>
      </c>
      <c r="S8" s="476" t="s">
        <v>11</v>
      </c>
      <c r="T8" s="522">
        <v>2</v>
      </c>
      <c r="U8" s="540" t="s">
        <v>305</v>
      </c>
      <c r="V8" s="475"/>
      <c r="W8" s="475"/>
      <c r="X8" s="475"/>
      <c r="Y8" s="517"/>
      <c r="Z8" s="521"/>
      <c r="AA8" s="476"/>
      <c r="AB8" s="476"/>
      <c r="AC8" s="476"/>
      <c r="AD8" s="522"/>
      <c r="AE8" s="501"/>
      <c r="AF8" s="476"/>
      <c r="AG8" s="476"/>
      <c r="AH8" s="476"/>
      <c r="AI8" s="531"/>
      <c r="AJ8" s="508"/>
      <c r="AK8" s="475"/>
      <c r="AL8" s="475"/>
      <c r="AM8" s="475"/>
      <c r="AN8" s="509"/>
      <c r="AO8" s="533"/>
    </row>
    <row r="9" spans="1:41" ht="25.5" customHeight="1" x14ac:dyDescent="0.25">
      <c r="A9" s="477" t="s">
        <v>1</v>
      </c>
      <c r="B9" s="478" t="s">
        <v>249</v>
      </c>
      <c r="C9" s="479" t="s">
        <v>250</v>
      </c>
      <c r="D9" s="480">
        <v>2</v>
      </c>
      <c r="E9" s="497">
        <v>2</v>
      </c>
      <c r="F9" s="510"/>
      <c r="G9" s="481"/>
      <c r="H9" s="481"/>
      <c r="I9" s="481"/>
      <c r="J9" s="511"/>
      <c r="K9" s="502"/>
      <c r="L9" s="481"/>
      <c r="M9" s="481"/>
      <c r="N9" s="481"/>
      <c r="O9" s="518"/>
      <c r="P9" s="523">
        <v>2</v>
      </c>
      <c r="Q9" s="480">
        <v>0</v>
      </c>
      <c r="R9" s="480">
        <v>0</v>
      </c>
      <c r="S9" s="480" t="s">
        <v>11</v>
      </c>
      <c r="T9" s="524">
        <v>2</v>
      </c>
      <c r="U9" s="502" t="s">
        <v>305</v>
      </c>
      <c r="V9" s="481"/>
      <c r="W9" s="481"/>
      <c r="X9" s="481"/>
      <c r="Y9" s="518"/>
      <c r="Z9" s="523"/>
      <c r="AA9" s="480"/>
      <c r="AB9" s="480"/>
      <c r="AC9" s="480"/>
      <c r="AD9" s="524"/>
      <c r="AE9" s="502"/>
      <c r="AF9" s="481"/>
      <c r="AG9" s="481"/>
      <c r="AH9" s="481"/>
      <c r="AI9" s="518"/>
      <c r="AJ9" s="538"/>
      <c r="AK9" s="480"/>
      <c r="AL9" s="480"/>
      <c r="AM9" s="480"/>
      <c r="AN9" s="524"/>
      <c r="AO9" s="534"/>
    </row>
    <row r="10" spans="1:41" ht="23.25" customHeight="1" x14ac:dyDescent="0.25">
      <c r="A10" s="482" t="s">
        <v>2</v>
      </c>
      <c r="B10" s="478" t="s">
        <v>251</v>
      </c>
      <c r="C10" s="483" t="s">
        <v>252</v>
      </c>
      <c r="D10" s="484">
        <v>2</v>
      </c>
      <c r="E10" s="498">
        <v>2</v>
      </c>
      <c r="F10" s="512"/>
      <c r="G10" s="485"/>
      <c r="H10" s="485"/>
      <c r="I10" s="485"/>
      <c r="J10" s="513"/>
      <c r="K10" s="503"/>
      <c r="L10" s="485"/>
      <c r="M10" s="485"/>
      <c r="N10" s="485"/>
      <c r="O10" s="519"/>
      <c r="P10" s="525">
        <v>2</v>
      </c>
      <c r="Q10" s="484">
        <v>0</v>
      </c>
      <c r="R10" s="484">
        <v>0</v>
      </c>
      <c r="S10" s="484" t="s">
        <v>11</v>
      </c>
      <c r="T10" s="526">
        <v>2</v>
      </c>
      <c r="U10" s="503" t="s">
        <v>305</v>
      </c>
      <c r="V10" s="484"/>
      <c r="W10" s="484"/>
      <c r="X10" s="484"/>
      <c r="Y10" s="529"/>
      <c r="Z10" s="512"/>
      <c r="AA10" s="484"/>
      <c r="AB10" s="484"/>
      <c r="AC10" s="484"/>
      <c r="AD10" s="526"/>
      <c r="AE10" s="503"/>
      <c r="AF10" s="484"/>
      <c r="AG10" s="484"/>
      <c r="AH10" s="484"/>
      <c r="AI10" s="529"/>
      <c r="AJ10" s="512"/>
      <c r="AK10" s="485"/>
      <c r="AL10" s="485"/>
      <c r="AM10" s="485"/>
      <c r="AN10" s="513"/>
      <c r="AO10" s="535"/>
    </row>
    <row r="11" spans="1:41" x14ac:dyDescent="0.25">
      <c r="A11" s="477" t="s">
        <v>3</v>
      </c>
      <c r="B11" s="478" t="s">
        <v>253</v>
      </c>
      <c r="C11" s="479" t="s">
        <v>254</v>
      </c>
      <c r="D11" s="480">
        <v>2</v>
      </c>
      <c r="E11" s="497">
        <v>2</v>
      </c>
      <c r="F11" s="510"/>
      <c r="G11" s="481"/>
      <c r="H11" s="481"/>
      <c r="I11" s="481"/>
      <c r="J11" s="511"/>
      <c r="K11" s="502"/>
      <c r="L11" s="481"/>
      <c r="M11" s="481"/>
      <c r="N11" s="481"/>
      <c r="O11" s="518"/>
      <c r="P11" s="523">
        <v>2</v>
      </c>
      <c r="Q11" s="480">
        <v>0</v>
      </c>
      <c r="R11" s="480">
        <v>0</v>
      </c>
      <c r="S11" s="480" t="s">
        <v>11</v>
      </c>
      <c r="T11" s="524">
        <v>2</v>
      </c>
      <c r="U11" s="502" t="s">
        <v>305</v>
      </c>
      <c r="V11" s="481"/>
      <c r="W11" s="481"/>
      <c r="X11" s="481"/>
      <c r="Y11" s="518"/>
      <c r="Z11" s="510"/>
      <c r="AA11" s="481"/>
      <c r="AB11" s="481"/>
      <c r="AC11" s="481"/>
      <c r="AD11" s="511"/>
      <c r="AE11" s="502"/>
      <c r="AF11" s="481"/>
      <c r="AG11" s="481"/>
      <c r="AH11" s="481"/>
      <c r="AI11" s="518"/>
      <c r="AJ11" s="510"/>
      <c r="AK11" s="481"/>
      <c r="AL11" s="481"/>
      <c r="AM11" s="481"/>
      <c r="AN11" s="511"/>
      <c r="AO11" s="534"/>
    </row>
    <row r="12" spans="1:41" ht="23.25" customHeight="1" x14ac:dyDescent="0.25">
      <c r="A12" s="477" t="s">
        <v>4</v>
      </c>
      <c r="B12" s="478" t="s">
        <v>255</v>
      </c>
      <c r="C12" s="479" t="s">
        <v>256</v>
      </c>
      <c r="D12" s="480">
        <v>2</v>
      </c>
      <c r="E12" s="497">
        <v>2</v>
      </c>
      <c r="F12" s="510"/>
      <c r="G12" s="481"/>
      <c r="H12" s="481"/>
      <c r="I12" s="481"/>
      <c r="J12" s="511"/>
      <c r="K12" s="502"/>
      <c r="L12" s="481"/>
      <c r="M12" s="481"/>
      <c r="N12" s="481"/>
      <c r="O12" s="518"/>
      <c r="P12" s="523">
        <v>2</v>
      </c>
      <c r="Q12" s="480">
        <v>0</v>
      </c>
      <c r="R12" s="480">
        <v>0</v>
      </c>
      <c r="S12" s="480" t="s">
        <v>11</v>
      </c>
      <c r="T12" s="524">
        <v>2</v>
      </c>
      <c r="U12" s="502" t="s">
        <v>305</v>
      </c>
      <c r="V12" s="481"/>
      <c r="W12" s="481"/>
      <c r="X12" s="481"/>
      <c r="Y12" s="518"/>
      <c r="Z12" s="510"/>
      <c r="AA12" s="481"/>
      <c r="AB12" s="481"/>
      <c r="AC12" s="481"/>
      <c r="AD12" s="511"/>
      <c r="AE12" s="502"/>
      <c r="AF12" s="481"/>
      <c r="AG12" s="481"/>
      <c r="AH12" s="481"/>
      <c r="AI12" s="518"/>
      <c r="AJ12" s="510"/>
      <c r="AK12" s="481"/>
      <c r="AL12" s="481"/>
      <c r="AM12" s="481"/>
      <c r="AN12" s="511"/>
      <c r="AO12" s="534"/>
    </row>
    <row r="13" spans="1:41" ht="23.25" customHeight="1" x14ac:dyDescent="0.25">
      <c r="A13" s="477">
        <v>6</v>
      </c>
      <c r="B13" s="478" t="s">
        <v>257</v>
      </c>
      <c r="C13" s="479" t="s">
        <v>258</v>
      </c>
      <c r="D13" s="480">
        <v>2</v>
      </c>
      <c r="E13" s="497">
        <v>2</v>
      </c>
      <c r="F13" s="510"/>
      <c r="G13" s="481"/>
      <c r="H13" s="481"/>
      <c r="I13" s="481"/>
      <c r="J13" s="511"/>
      <c r="K13" s="502"/>
      <c r="L13" s="481"/>
      <c r="M13" s="481"/>
      <c r="N13" s="481"/>
      <c r="O13" s="518"/>
      <c r="P13" s="523">
        <v>1</v>
      </c>
      <c r="Q13" s="480">
        <v>0</v>
      </c>
      <c r="R13" s="480">
        <v>1</v>
      </c>
      <c r="S13" s="480" t="s">
        <v>11</v>
      </c>
      <c r="T13" s="524">
        <v>2</v>
      </c>
      <c r="U13" s="502" t="s">
        <v>305</v>
      </c>
      <c r="V13" s="481"/>
      <c r="W13" s="481"/>
      <c r="X13" s="481"/>
      <c r="Y13" s="518"/>
      <c r="Z13" s="510"/>
      <c r="AA13" s="481"/>
      <c r="AB13" s="481"/>
      <c r="AC13" s="481"/>
      <c r="AD13" s="511"/>
      <c r="AE13" s="502"/>
      <c r="AF13" s="481"/>
      <c r="AG13" s="481"/>
      <c r="AH13" s="481"/>
      <c r="AI13" s="518"/>
      <c r="AJ13" s="510"/>
      <c r="AK13" s="481"/>
      <c r="AL13" s="481"/>
      <c r="AM13" s="481"/>
      <c r="AN13" s="511"/>
      <c r="AO13" s="536" t="s">
        <v>259</v>
      </c>
    </row>
    <row r="14" spans="1:41" ht="16.5" customHeight="1" x14ac:dyDescent="0.25">
      <c r="A14" s="477">
        <v>7</v>
      </c>
      <c r="B14" s="478" t="s">
        <v>260</v>
      </c>
      <c r="C14" s="479" t="s">
        <v>261</v>
      </c>
      <c r="D14" s="480">
        <v>2</v>
      </c>
      <c r="E14" s="497">
        <v>2</v>
      </c>
      <c r="F14" s="510"/>
      <c r="G14" s="481"/>
      <c r="H14" s="481"/>
      <c r="I14" s="481"/>
      <c r="J14" s="511"/>
      <c r="K14" s="502"/>
      <c r="L14" s="481"/>
      <c r="M14" s="481"/>
      <c r="N14" s="481"/>
      <c r="O14" s="518"/>
      <c r="P14" s="523">
        <v>2</v>
      </c>
      <c r="Q14" s="480">
        <v>0</v>
      </c>
      <c r="R14" s="480">
        <v>0</v>
      </c>
      <c r="S14" s="480" t="s">
        <v>11</v>
      </c>
      <c r="T14" s="524">
        <v>2</v>
      </c>
      <c r="U14" s="502" t="s">
        <v>305</v>
      </c>
      <c r="V14" s="481"/>
      <c r="W14" s="481"/>
      <c r="X14" s="481"/>
      <c r="Y14" s="518"/>
      <c r="Z14" s="510"/>
      <c r="AA14" s="481"/>
      <c r="AB14" s="481"/>
      <c r="AC14" s="481"/>
      <c r="AD14" s="511"/>
      <c r="AE14" s="502"/>
      <c r="AF14" s="481"/>
      <c r="AG14" s="481"/>
      <c r="AH14" s="481"/>
      <c r="AI14" s="518"/>
      <c r="AJ14" s="510"/>
      <c r="AK14" s="481"/>
      <c r="AL14" s="481"/>
      <c r="AM14" s="481"/>
      <c r="AN14" s="511"/>
      <c r="AO14" s="534"/>
    </row>
    <row r="15" spans="1:41" ht="27" customHeight="1" x14ac:dyDescent="0.25">
      <c r="A15" s="477">
        <v>8</v>
      </c>
      <c r="B15" s="478" t="s">
        <v>262</v>
      </c>
      <c r="C15" s="479" t="s">
        <v>263</v>
      </c>
      <c r="D15" s="480">
        <v>2</v>
      </c>
      <c r="E15" s="497">
        <v>2</v>
      </c>
      <c r="F15" s="510"/>
      <c r="G15" s="481"/>
      <c r="H15" s="481"/>
      <c r="I15" s="481"/>
      <c r="J15" s="511"/>
      <c r="K15" s="502"/>
      <c r="L15" s="481"/>
      <c r="M15" s="481"/>
      <c r="N15" s="481"/>
      <c r="O15" s="518"/>
      <c r="P15" s="523">
        <v>2</v>
      </c>
      <c r="Q15" s="480">
        <v>0</v>
      </c>
      <c r="R15" s="480">
        <v>0</v>
      </c>
      <c r="S15" s="480" t="s">
        <v>11</v>
      </c>
      <c r="T15" s="524">
        <v>2</v>
      </c>
      <c r="U15" s="502" t="s">
        <v>305</v>
      </c>
      <c r="V15" s="480"/>
      <c r="W15" s="480"/>
      <c r="X15" s="480"/>
      <c r="Y15" s="530"/>
      <c r="Z15" s="510"/>
      <c r="AA15" s="481"/>
      <c r="AB15" s="481"/>
      <c r="AC15" s="481"/>
      <c r="AD15" s="511"/>
      <c r="AE15" s="502"/>
      <c r="AF15" s="481"/>
      <c r="AG15" s="481"/>
      <c r="AH15" s="481"/>
      <c r="AI15" s="518"/>
      <c r="AJ15" s="523"/>
      <c r="AK15" s="480"/>
      <c r="AL15" s="480"/>
      <c r="AM15" s="480"/>
      <c r="AN15" s="524"/>
      <c r="AO15" s="535"/>
    </row>
    <row r="16" spans="1:41" ht="36.75" customHeight="1" x14ac:dyDescent="0.25">
      <c r="A16" s="482">
        <v>9</v>
      </c>
      <c r="B16" s="478" t="s">
        <v>264</v>
      </c>
      <c r="C16" s="483" t="s">
        <v>265</v>
      </c>
      <c r="D16" s="484">
        <v>2</v>
      </c>
      <c r="E16" s="498">
        <v>2</v>
      </c>
      <c r="F16" s="512"/>
      <c r="G16" s="485"/>
      <c r="H16" s="485"/>
      <c r="I16" s="485"/>
      <c r="J16" s="513"/>
      <c r="K16" s="502"/>
      <c r="L16" s="485"/>
      <c r="M16" s="485"/>
      <c r="N16" s="485"/>
      <c r="O16" s="519"/>
      <c r="P16" s="525">
        <v>2</v>
      </c>
      <c r="Q16" s="484">
        <v>0</v>
      </c>
      <c r="R16" s="484">
        <v>0</v>
      </c>
      <c r="S16" s="484" t="s">
        <v>11</v>
      </c>
      <c r="T16" s="526">
        <v>2</v>
      </c>
      <c r="U16" s="503" t="s">
        <v>305</v>
      </c>
      <c r="V16" s="485"/>
      <c r="W16" s="485"/>
      <c r="X16" s="485"/>
      <c r="Y16" s="519"/>
      <c r="Z16" s="512"/>
      <c r="AA16" s="485"/>
      <c r="AB16" s="485"/>
      <c r="AC16" s="485"/>
      <c r="AD16" s="513"/>
      <c r="AE16" s="503"/>
      <c r="AF16" s="485"/>
      <c r="AG16" s="485"/>
      <c r="AH16" s="485"/>
      <c r="AI16" s="519"/>
      <c r="AJ16" s="512"/>
      <c r="AK16" s="485"/>
      <c r="AL16" s="485"/>
      <c r="AM16" s="485"/>
      <c r="AN16" s="513"/>
      <c r="AO16" s="534"/>
    </row>
    <row r="17" spans="1:41" ht="24" customHeight="1" x14ac:dyDescent="0.25">
      <c r="A17" s="477">
        <v>10</v>
      </c>
      <c r="B17" s="478" t="s">
        <v>266</v>
      </c>
      <c r="C17" s="479" t="s">
        <v>267</v>
      </c>
      <c r="D17" s="480">
        <v>2</v>
      </c>
      <c r="E17" s="497">
        <v>2</v>
      </c>
      <c r="F17" s="510"/>
      <c r="G17" s="481"/>
      <c r="H17" s="481"/>
      <c r="I17" s="481"/>
      <c r="J17" s="511"/>
      <c r="K17" s="486"/>
      <c r="L17" s="481"/>
      <c r="M17" s="481"/>
      <c r="N17" s="481"/>
      <c r="O17" s="518"/>
      <c r="P17" s="523">
        <v>2</v>
      </c>
      <c r="Q17" s="480">
        <v>0</v>
      </c>
      <c r="R17" s="480">
        <v>0</v>
      </c>
      <c r="S17" s="480" t="s">
        <v>11</v>
      </c>
      <c r="T17" s="524">
        <v>2</v>
      </c>
      <c r="U17" s="502" t="s">
        <v>305</v>
      </c>
      <c r="V17" s="481"/>
      <c r="W17" s="481"/>
      <c r="X17" s="481"/>
      <c r="Y17" s="518"/>
      <c r="Z17" s="510"/>
      <c r="AA17" s="481"/>
      <c r="AB17" s="481"/>
      <c r="AC17" s="481"/>
      <c r="AD17" s="511"/>
      <c r="AE17" s="502"/>
      <c r="AF17" s="481"/>
      <c r="AG17" s="481"/>
      <c r="AH17" s="481"/>
      <c r="AI17" s="518"/>
      <c r="AJ17" s="510"/>
      <c r="AK17" s="481"/>
      <c r="AL17" s="481"/>
      <c r="AM17" s="481"/>
      <c r="AN17" s="511"/>
      <c r="AO17" s="534"/>
    </row>
    <row r="18" spans="1:41" ht="23.25" customHeight="1" x14ac:dyDescent="0.25">
      <c r="A18" s="477">
        <v>11</v>
      </c>
      <c r="B18" s="487" t="s">
        <v>268</v>
      </c>
      <c r="C18" s="479" t="s">
        <v>269</v>
      </c>
      <c r="D18" s="480">
        <v>2</v>
      </c>
      <c r="E18" s="497">
        <v>2</v>
      </c>
      <c r="F18" s="510"/>
      <c r="G18" s="481"/>
      <c r="H18" s="481"/>
      <c r="I18" s="481"/>
      <c r="J18" s="511"/>
      <c r="K18" s="502"/>
      <c r="L18" s="481"/>
      <c r="M18" s="481"/>
      <c r="N18" s="481"/>
      <c r="O18" s="518"/>
      <c r="P18" s="523">
        <v>2</v>
      </c>
      <c r="Q18" s="480">
        <v>0</v>
      </c>
      <c r="R18" s="480">
        <v>0</v>
      </c>
      <c r="S18" s="480" t="s">
        <v>11</v>
      </c>
      <c r="T18" s="524">
        <v>2</v>
      </c>
      <c r="U18" s="502" t="s">
        <v>305</v>
      </c>
      <c r="V18" s="480"/>
      <c r="W18" s="480"/>
      <c r="X18" s="480"/>
      <c r="Y18" s="530"/>
      <c r="Z18" s="510"/>
      <c r="AA18" s="481"/>
      <c r="AB18" s="481"/>
      <c r="AC18" s="481"/>
      <c r="AD18" s="511"/>
      <c r="AE18" s="502"/>
      <c r="AF18" s="481"/>
      <c r="AG18" s="481"/>
      <c r="AH18" s="481"/>
      <c r="AI18" s="518"/>
      <c r="AJ18" s="523"/>
      <c r="AK18" s="480"/>
      <c r="AL18" s="480"/>
      <c r="AM18" s="480"/>
      <c r="AN18" s="524"/>
      <c r="AO18" s="534"/>
    </row>
    <row r="19" spans="1:41" ht="33.75" customHeight="1" x14ac:dyDescent="0.25">
      <c r="A19" s="477">
        <v>12</v>
      </c>
      <c r="B19" s="487" t="s">
        <v>270</v>
      </c>
      <c r="C19" s="479" t="s">
        <v>271</v>
      </c>
      <c r="D19" s="480">
        <v>2</v>
      </c>
      <c r="E19" s="497">
        <v>2</v>
      </c>
      <c r="F19" s="510"/>
      <c r="G19" s="481"/>
      <c r="H19" s="481"/>
      <c r="I19" s="481"/>
      <c r="J19" s="511"/>
      <c r="K19" s="502"/>
      <c r="L19" s="481"/>
      <c r="M19" s="481"/>
      <c r="N19" s="481"/>
      <c r="O19" s="518"/>
      <c r="P19" s="523">
        <v>2</v>
      </c>
      <c r="Q19" s="480">
        <v>0</v>
      </c>
      <c r="R19" s="480">
        <v>0</v>
      </c>
      <c r="S19" s="480" t="s">
        <v>11</v>
      </c>
      <c r="T19" s="524">
        <v>2</v>
      </c>
      <c r="U19" s="502" t="s">
        <v>305</v>
      </c>
      <c r="V19" s="481"/>
      <c r="W19" s="481"/>
      <c r="X19" s="481"/>
      <c r="Y19" s="518"/>
      <c r="Z19" s="510"/>
      <c r="AA19" s="481"/>
      <c r="AB19" s="481"/>
      <c r="AC19" s="481"/>
      <c r="AD19" s="511"/>
      <c r="AE19" s="502"/>
      <c r="AF19" s="481"/>
      <c r="AG19" s="481"/>
      <c r="AH19" s="481"/>
      <c r="AI19" s="518"/>
      <c r="AJ19" s="510"/>
      <c r="AK19" s="481"/>
      <c r="AL19" s="481"/>
      <c r="AM19" s="481"/>
      <c r="AN19" s="511"/>
      <c r="AO19" s="534"/>
    </row>
    <row r="20" spans="1:41" ht="49.5" customHeight="1" x14ac:dyDescent="0.25">
      <c r="A20" s="477">
        <v>13</v>
      </c>
      <c r="B20" s="487" t="s">
        <v>272</v>
      </c>
      <c r="C20" s="479" t="s">
        <v>273</v>
      </c>
      <c r="D20" s="480">
        <v>2</v>
      </c>
      <c r="E20" s="497">
        <v>2</v>
      </c>
      <c r="F20" s="510"/>
      <c r="G20" s="481"/>
      <c r="H20" s="481"/>
      <c r="I20" s="481"/>
      <c r="J20" s="511"/>
      <c r="K20" s="502"/>
      <c r="L20" s="481"/>
      <c r="M20" s="481"/>
      <c r="N20" s="481"/>
      <c r="O20" s="518"/>
      <c r="P20" s="523">
        <v>2</v>
      </c>
      <c r="Q20" s="480">
        <v>0</v>
      </c>
      <c r="R20" s="480">
        <v>0</v>
      </c>
      <c r="S20" s="480" t="s">
        <v>11</v>
      </c>
      <c r="T20" s="524">
        <v>2</v>
      </c>
      <c r="U20" s="502" t="s">
        <v>305</v>
      </c>
      <c r="V20" s="481"/>
      <c r="W20" s="481"/>
      <c r="X20" s="481"/>
      <c r="Y20" s="518"/>
      <c r="Z20" s="510"/>
      <c r="AA20" s="481"/>
      <c r="AB20" s="481"/>
      <c r="AC20" s="481"/>
      <c r="AD20" s="511"/>
      <c r="AE20" s="502"/>
      <c r="AF20" s="481"/>
      <c r="AG20" s="481"/>
      <c r="AH20" s="481"/>
      <c r="AI20" s="518"/>
      <c r="AJ20" s="510"/>
      <c r="AK20" s="481"/>
      <c r="AL20" s="481"/>
      <c r="AM20" s="481"/>
      <c r="AN20" s="511"/>
      <c r="AO20" s="535"/>
    </row>
    <row r="21" spans="1:41" ht="19.5" customHeight="1" x14ac:dyDescent="0.25">
      <c r="A21" s="482">
        <v>14</v>
      </c>
      <c r="B21" s="487" t="s">
        <v>274</v>
      </c>
      <c r="C21" s="483" t="s">
        <v>275</v>
      </c>
      <c r="D21" s="484">
        <v>2</v>
      </c>
      <c r="E21" s="498">
        <v>2</v>
      </c>
      <c r="F21" s="512"/>
      <c r="G21" s="485"/>
      <c r="H21" s="485"/>
      <c r="I21" s="485"/>
      <c r="J21" s="513"/>
      <c r="K21" s="503"/>
      <c r="L21" s="485"/>
      <c r="M21" s="485"/>
      <c r="N21" s="485"/>
      <c r="O21" s="519"/>
      <c r="P21" s="525">
        <v>2</v>
      </c>
      <c r="Q21" s="484">
        <v>0</v>
      </c>
      <c r="R21" s="484">
        <v>0</v>
      </c>
      <c r="S21" s="484" t="s">
        <v>11</v>
      </c>
      <c r="T21" s="526">
        <v>2</v>
      </c>
      <c r="U21" s="503" t="s">
        <v>305</v>
      </c>
      <c r="V21" s="485"/>
      <c r="W21" s="485"/>
      <c r="X21" s="485"/>
      <c r="Y21" s="519"/>
      <c r="Z21" s="512"/>
      <c r="AA21" s="485"/>
      <c r="AB21" s="485"/>
      <c r="AC21" s="485"/>
      <c r="AD21" s="513"/>
      <c r="AE21" s="503"/>
      <c r="AF21" s="485"/>
      <c r="AG21" s="485"/>
      <c r="AH21" s="485"/>
      <c r="AI21" s="519"/>
      <c r="AJ21" s="512"/>
      <c r="AK21" s="485"/>
      <c r="AL21" s="485"/>
      <c r="AM21" s="485"/>
      <c r="AN21" s="513"/>
      <c r="AO21" s="534"/>
    </row>
    <row r="22" spans="1:41" ht="17.25" customHeight="1" x14ac:dyDescent="0.25">
      <c r="A22" s="477">
        <v>15</v>
      </c>
      <c r="B22" s="487" t="s">
        <v>276</v>
      </c>
      <c r="C22" s="479" t="s">
        <v>277</v>
      </c>
      <c r="D22" s="480">
        <v>2</v>
      </c>
      <c r="E22" s="497">
        <v>2</v>
      </c>
      <c r="F22" s="510"/>
      <c r="G22" s="481"/>
      <c r="H22" s="481"/>
      <c r="I22" s="481"/>
      <c r="J22" s="511"/>
      <c r="K22" s="502"/>
      <c r="L22" s="481"/>
      <c r="M22" s="481"/>
      <c r="N22" s="481"/>
      <c r="O22" s="518"/>
      <c r="P22" s="523">
        <v>2</v>
      </c>
      <c r="Q22" s="480">
        <v>0</v>
      </c>
      <c r="R22" s="480">
        <v>0</v>
      </c>
      <c r="S22" s="480" t="s">
        <v>11</v>
      </c>
      <c r="T22" s="524">
        <v>2</v>
      </c>
      <c r="U22" s="502" t="s">
        <v>305</v>
      </c>
      <c r="V22" s="481"/>
      <c r="W22" s="481"/>
      <c r="X22" s="481"/>
      <c r="Y22" s="518"/>
      <c r="Z22" s="510"/>
      <c r="AA22" s="481"/>
      <c r="AB22" s="481"/>
      <c r="AC22" s="481"/>
      <c r="AD22" s="511"/>
      <c r="AE22" s="502"/>
      <c r="AF22" s="481"/>
      <c r="AG22" s="481"/>
      <c r="AH22" s="481"/>
      <c r="AI22" s="518"/>
      <c r="AJ22" s="510"/>
      <c r="AK22" s="481"/>
      <c r="AL22" s="481"/>
      <c r="AM22" s="481"/>
      <c r="AN22" s="511"/>
      <c r="AO22" s="534"/>
    </row>
    <row r="23" spans="1:41" ht="19.5" customHeight="1" x14ac:dyDescent="0.25">
      <c r="A23" s="477">
        <v>16</v>
      </c>
      <c r="B23" s="487" t="s">
        <v>278</v>
      </c>
      <c r="C23" s="479" t="s">
        <v>279</v>
      </c>
      <c r="D23" s="480">
        <v>2</v>
      </c>
      <c r="E23" s="497">
        <v>2</v>
      </c>
      <c r="F23" s="510"/>
      <c r="G23" s="481"/>
      <c r="H23" s="481"/>
      <c r="I23" s="481"/>
      <c r="J23" s="511"/>
      <c r="K23" s="502"/>
      <c r="L23" s="481"/>
      <c r="M23" s="481"/>
      <c r="N23" s="481"/>
      <c r="O23" s="518"/>
      <c r="P23" s="523">
        <v>2</v>
      </c>
      <c r="Q23" s="480">
        <v>0</v>
      </c>
      <c r="R23" s="480">
        <v>0</v>
      </c>
      <c r="S23" s="480" t="s">
        <v>11</v>
      </c>
      <c r="T23" s="524">
        <v>2</v>
      </c>
      <c r="U23" s="502" t="s">
        <v>305</v>
      </c>
      <c r="V23" s="480"/>
      <c r="W23" s="480"/>
      <c r="X23" s="480"/>
      <c r="Y23" s="530"/>
      <c r="Z23" s="510"/>
      <c r="AA23" s="481"/>
      <c r="AB23" s="481"/>
      <c r="AC23" s="481"/>
      <c r="AD23" s="511"/>
      <c r="AE23" s="502"/>
      <c r="AF23" s="481"/>
      <c r="AG23" s="481"/>
      <c r="AH23" s="481"/>
      <c r="AI23" s="518"/>
      <c r="AJ23" s="523"/>
      <c r="AK23" s="480"/>
      <c r="AL23" s="480"/>
      <c r="AM23" s="480"/>
      <c r="AN23" s="524"/>
      <c r="AO23" s="534"/>
    </row>
    <row r="24" spans="1:41" ht="31.5" customHeight="1" x14ac:dyDescent="0.25">
      <c r="A24" s="477">
        <v>17</v>
      </c>
      <c r="B24" s="487" t="s">
        <v>280</v>
      </c>
      <c r="C24" s="479" t="s">
        <v>281</v>
      </c>
      <c r="D24" s="480">
        <v>2</v>
      </c>
      <c r="E24" s="497">
        <v>2</v>
      </c>
      <c r="F24" s="510"/>
      <c r="G24" s="481"/>
      <c r="H24" s="481"/>
      <c r="I24" s="481"/>
      <c r="J24" s="511"/>
      <c r="K24" s="502"/>
      <c r="L24" s="481"/>
      <c r="M24" s="481"/>
      <c r="N24" s="481"/>
      <c r="O24" s="518"/>
      <c r="P24" s="523">
        <v>2</v>
      </c>
      <c r="Q24" s="480">
        <v>0</v>
      </c>
      <c r="R24" s="480">
        <v>0</v>
      </c>
      <c r="S24" s="480" t="s">
        <v>11</v>
      </c>
      <c r="T24" s="524">
        <v>2</v>
      </c>
      <c r="U24" s="502" t="s">
        <v>305</v>
      </c>
      <c r="V24" s="481"/>
      <c r="W24" s="481"/>
      <c r="X24" s="481"/>
      <c r="Y24" s="518"/>
      <c r="Z24" s="510"/>
      <c r="AA24" s="481"/>
      <c r="AB24" s="481"/>
      <c r="AC24" s="481"/>
      <c r="AD24" s="511"/>
      <c r="AE24" s="502"/>
      <c r="AF24" s="481"/>
      <c r="AG24" s="481"/>
      <c r="AH24" s="481"/>
      <c r="AI24" s="518"/>
      <c r="AJ24" s="510"/>
      <c r="AK24" s="481"/>
      <c r="AL24" s="481"/>
      <c r="AM24" s="481"/>
      <c r="AN24" s="511"/>
      <c r="AO24" s="534"/>
    </row>
    <row r="25" spans="1:41" ht="30.75" customHeight="1" x14ac:dyDescent="0.25">
      <c r="A25" s="477">
        <v>18</v>
      </c>
      <c r="B25" s="487" t="s">
        <v>282</v>
      </c>
      <c r="C25" s="479" t="s">
        <v>283</v>
      </c>
      <c r="D25" s="480">
        <v>2</v>
      </c>
      <c r="E25" s="497">
        <v>2</v>
      </c>
      <c r="F25" s="510"/>
      <c r="G25" s="481"/>
      <c r="H25" s="481"/>
      <c r="I25" s="481"/>
      <c r="J25" s="511"/>
      <c r="K25" s="502"/>
      <c r="L25" s="481"/>
      <c r="M25" s="481"/>
      <c r="N25" s="481"/>
      <c r="O25" s="518"/>
      <c r="P25" s="523">
        <v>2</v>
      </c>
      <c r="Q25" s="480">
        <v>0</v>
      </c>
      <c r="R25" s="480">
        <v>0</v>
      </c>
      <c r="S25" s="480" t="s">
        <v>11</v>
      </c>
      <c r="T25" s="524">
        <v>2</v>
      </c>
      <c r="U25" s="502" t="s">
        <v>305</v>
      </c>
      <c r="V25" s="481"/>
      <c r="W25" s="481"/>
      <c r="X25" s="481"/>
      <c r="Y25" s="518"/>
      <c r="Z25" s="510"/>
      <c r="AA25" s="481"/>
      <c r="AB25" s="481"/>
      <c r="AC25" s="481"/>
      <c r="AD25" s="511"/>
      <c r="AE25" s="502"/>
      <c r="AF25" s="481"/>
      <c r="AG25" s="481"/>
      <c r="AH25" s="481"/>
      <c r="AI25" s="518"/>
      <c r="AJ25" s="510"/>
      <c r="AK25" s="481"/>
      <c r="AL25" s="481"/>
      <c r="AM25" s="481"/>
      <c r="AN25" s="511"/>
      <c r="AO25" s="534"/>
    </row>
    <row r="26" spans="1:41" ht="29.25" customHeight="1" x14ac:dyDescent="0.25">
      <c r="A26" s="477">
        <v>19</v>
      </c>
      <c r="B26" s="487" t="s">
        <v>284</v>
      </c>
      <c r="C26" s="479" t="s">
        <v>285</v>
      </c>
      <c r="D26" s="480">
        <v>2</v>
      </c>
      <c r="E26" s="497">
        <v>2</v>
      </c>
      <c r="F26" s="510"/>
      <c r="G26" s="481"/>
      <c r="H26" s="481"/>
      <c r="I26" s="481"/>
      <c r="J26" s="511"/>
      <c r="K26" s="502"/>
      <c r="L26" s="481"/>
      <c r="M26" s="481"/>
      <c r="N26" s="481"/>
      <c r="O26" s="518"/>
      <c r="P26" s="523">
        <v>2</v>
      </c>
      <c r="Q26" s="480">
        <v>0</v>
      </c>
      <c r="R26" s="480">
        <v>0</v>
      </c>
      <c r="S26" s="480" t="s">
        <v>11</v>
      </c>
      <c r="T26" s="524">
        <v>2</v>
      </c>
      <c r="U26" s="502" t="s">
        <v>305</v>
      </c>
      <c r="V26" s="481"/>
      <c r="W26" s="481"/>
      <c r="X26" s="481"/>
      <c r="Y26" s="518"/>
      <c r="Z26" s="510"/>
      <c r="AA26" s="481"/>
      <c r="AB26" s="481"/>
      <c r="AC26" s="481"/>
      <c r="AD26" s="511"/>
      <c r="AE26" s="502"/>
      <c r="AF26" s="481"/>
      <c r="AG26" s="481"/>
      <c r="AH26" s="481"/>
      <c r="AI26" s="518"/>
      <c r="AJ26" s="510"/>
      <c r="AK26" s="481"/>
      <c r="AL26" s="481"/>
      <c r="AM26" s="481"/>
      <c r="AN26" s="511"/>
      <c r="AO26" s="534"/>
    </row>
    <row r="27" spans="1:41" ht="24" customHeight="1" x14ac:dyDescent="0.25">
      <c r="A27" s="477">
        <v>20</v>
      </c>
      <c r="B27" s="488" t="s">
        <v>286</v>
      </c>
      <c r="C27" s="479" t="s">
        <v>287</v>
      </c>
      <c r="D27" s="480">
        <v>2</v>
      </c>
      <c r="E27" s="497">
        <v>2</v>
      </c>
      <c r="F27" s="510"/>
      <c r="G27" s="481"/>
      <c r="H27" s="481"/>
      <c r="I27" s="481"/>
      <c r="J27" s="511"/>
      <c r="K27" s="502"/>
      <c r="L27" s="481"/>
      <c r="M27" s="481"/>
      <c r="N27" s="481"/>
      <c r="O27" s="518"/>
      <c r="P27" s="523">
        <v>2</v>
      </c>
      <c r="Q27" s="480">
        <v>0</v>
      </c>
      <c r="R27" s="480">
        <v>0</v>
      </c>
      <c r="S27" s="480" t="s">
        <v>11</v>
      </c>
      <c r="T27" s="524">
        <v>2</v>
      </c>
      <c r="U27" s="502" t="s">
        <v>305</v>
      </c>
      <c r="V27" s="481"/>
      <c r="W27" s="481"/>
      <c r="X27" s="481"/>
      <c r="Y27" s="518"/>
      <c r="Z27" s="510"/>
      <c r="AA27" s="481"/>
      <c r="AB27" s="481"/>
      <c r="AC27" s="481"/>
      <c r="AD27" s="511"/>
      <c r="AE27" s="502"/>
      <c r="AF27" s="481"/>
      <c r="AG27" s="481"/>
      <c r="AH27" s="481"/>
      <c r="AI27" s="518"/>
      <c r="AJ27" s="510"/>
      <c r="AK27" s="481"/>
      <c r="AL27" s="481"/>
      <c r="AM27" s="481"/>
      <c r="AN27" s="511"/>
      <c r="AO27" s="534"/>
    </row>
    <row r="28" spans="1:41" ht="24" customHeight="1" x14ac:dyDescent="0.25">
      <c r="A28" s="477">
        <v>21</v>
      </c>
      <c r="B28" s="488" t="s">
        <v>303</v>
      </c>
      <c r="C28" s="479" t="s">
        <v>304</v>
      </c>
      <c r="D28" s="480">
        <v>2</v>
      </c>
      <c r="E28" s="497">
        <v>2</v>
      </c>
      <c r="F28" s="510"/>
      <c r="G28" s="481"/>
      <c r="H28" s="481"/>
      <c r="I28" s="481"/>
      <c r="J28" s="511"/>
      <c r="K28" s="502">
        <v>2</v>
      </c>
      <c r="L28" s="481">
        <v>0</v>
      </c>
      <c r="M28" s="481">
        <v>0</v>
      </c>
      <c r="N28" s="481" t="s">
        <v>11</v>
      </c>
      <c r="O28" s="518">
        <v>2</v>
      </c>
      <c r="P28" s="539" t="s">
        <v>305</v>
      </c>
      <c r="Q28" s="480"/>
      <c r="R28" s="480"/>
      <c r="S28" s="480"/>
      <c r="T28" s="524"/>
      <c r="U28" s="502"/>
      <c r="V28" s="481"/>
      <c r="W28" s="481"/>
      <c r="X28" s="481"/>
      <c r="Y28" s="518"/>
      <c r="Z28" s="510"/>
      <c r="AA28" s="481"/>
      <c r="AB28" s="481"/>
      <c r="AC28" s="481"/>
      <c r="AD28" s="511"/>
      <c r="AE28" s="502"/>
      <c r="AF28" s="481"/>
      <c r="AG28" s="481"/>
      <c r="AH28" s="481"/>
      <c r="AI28" s="518"/>
      <c r="AJ28" s="510"/>
      <c r="AK28" s="481"/>
      <c r="AL28" s="481"/>
      <c r="AM28" s="481"/>
      <c r="AN28" s="511"/>
      <c r="AO28" s="534"/>
    </row>
    <row r="29" spans="1:41" ht="32.25" customHeight="1" x14ac:dyDescent="0.25">
      <c r="A29" s="477">
        <v>22</v>
      </c>
      <c r="B29" s="478" t="s">
        <v>288</v>
      </c>
      <c r="C29" s="483" t="s">
        <v>289</v>
      </c>
      <c r="D29" s="480">
        <v>2</v>
      </c>
      <c r="E29" s="497">
        <v>2</v>
      </c>
      <c r="F29" s="510"/>
      <c r="G29" s="481"/>
      <c r="H29" s="481"/>
      <c r="I29" s="481"/>
      <c r="J29" s="511"/>
      <c r="K29" s="502"/>
      <c r="L29" s="481"/>
      <c r="M29" s="481"/>
      <c r="N29" s="481"/>
      <c r="O29" s="518"/>
      <c r="P29" s="523">
        <v>2</v>
      </c>
      <c r="Q29" s="480">
        <v>0</v>
      </c>
      <c r="R29" s="480">
        <v>0</v>
      </c>
      <c r="S29" s="480" t="s">
        <v>11</v>
      </c>
      <c r="T29" s="524">
        <v>2</v>
      </c>
      <c r="U29" s="502" t="s">
        <v>305</v>
      </c>
      <c r="V29" s="481"/>
      <c r="W29" s="481"/>
      <c r="X29" s="481"/>
      <c r="Y29" s="518"/>
      <c r="Z29" s="510"/>
      <c r="AA29" s="481"/>
      <c r="AB29" s="481"/>
      <c r="AC29" s="481"/>
      <c r="AD29" s="511"/>
      <c r="AE29" s="502"/>
      <c r="AF29" s="481"/>
      <c r="AG29" s="481"/>
      <c r="AH29" s="481"/>
      <c r="AI29" s="518"/>
      <c r="AJ29" s="510"/>
      <c r="AK29" s="481"/>
      <c r="AL29" s="481"/>
      <c r="AM29" s="481"/>
      <c r="AN29" s="511"/>
      <c r="AO29" s="534"/>
    </row>
    <row r="30" spans="1:41" ht="16.5" customHeight="1" thickBot="1" x14ac:dyDescent="0.3">
      <c r="A30" s="477">
        <v>23</v>
      </c>
      <c r="B30" s="478" t="s">
        <v>290</v>
      </c>
      <c r="C30" s="483" t="s">
        <v>291</v>
      </c>
      <c r="D30" s="480">
        <v>2</v>
      </c>
      <c r="E30" s="497">
        <v>2</v>
      </c>
      <c r="F30" s="510"/>
      <c r="G30" s="481"/>
      <c r="H30" s="481"/>
      <c r="I30" s="481"/>
      <c r="J30" s="511"/>
      <c r="K30" s="502"/>
      <c r="L30" s="481"/>
      <c r="M30" s="481"/>
      <c r="N30" s="481"/>
      <c r="O30" s="518"/>
      <c r="P30" s="523">
        <v>2</v>
      </c>
      <c r="Q30" s="480">
        <v>0</v>
      </c>
      <c r="R30" s="480">
        <v>0</v>
      </c>
      <c r="S30" s="480" t="s">
        <v>11</v>
      </c>
      <c r="T30" s="524">
        <v>2</v>
      </c>
      <c r="U30" s="502" t="s">
        <v>305</v>
      </c>
      <c r="V30" s="480"/>
      <c r="W30" s="480"/>
      <c r="X30" s="480"/>
      <c r="Y30" s="530"/>
      <c r="Z30" s="510"/>
      <c r="AA30" s="481"/>
      <c r="AB30" s="481"/>
      <c r="AC30" s="481"/>
      <c r="AD30" s="511"/>
      <c r="AE30" s="502"/>
      <c r="AF30" s="481"/>
      <c r="AG30" s="481"/>
      <c r="AH30" s="481"/>
      <c r="AI30" s="518"/>
      <c r="AJ30" s="523"/>
      <c r="AK30" s="480"/>
      <c r="AL30" s="480"/>
      <c r="AM30" s="480"/>
      <c r="AN30" s="524"/>
      <c r="AO30" s="537"/>
    </row>
    <row r="31" spans="1:41" ht="16.5" customHeight="1" thickBot="1" x14ac:dyDescent="0.3">
      <c r="A31" s="492">
        <v>24</v>
      </c>
      <c r="B31" s="489" t="s">
        <v>292</v>
      </c>
      <c r="C31" s="490" t="s">
        <v>293</v>
      </c>
      <c r="D31" s="491">
        <v>2</v>
      </c>
      <c r="E31" s="499">
        <v>2</v>
      </c>
      <c r="F31" s="514"/>
      <c r="G31" s="446"/>
      <c r="H31" s="446"/>
      <c r="I31" s="446"/>
      <c r="J31" s="515"/>
      <c r="K31" s="504"/>
      <c r="L31" s="446"/>
      <c r="M31" s="446"/>
      <c r="N31" s="446"/>
      <c r="O31" s="520"/>
      <c r="P31" s="527"/>
      <c r="Q31" s="491"/>
      <c r="R31" s="491"/>
      <c r="S31" s="491"/>
      <c r="T31" s="528"/>
      <c r="U31" s="504">
        <v>2</v>
      </c>
      <c r="V31" s="446">
        <v>0</v>
      </c>
      <c r="W31" s="446">
        <v>0</v>
      </c>
      <c r="X31" s="446" t="s">
        <v>11</v>
      </c>
      <c r="Y31" s="520">
        <v>2</v>
      </c>
      <c r="Z31" s="514" t="s">
        <v>305</v>
      </c>
      <c r="AA31" s="446"/>
      <c r="AB31" s="446"/>
      <c r="AC31" s="446"/>
      <c r="AD31" s="515"/>
      <c r="AE31" s="504"/>
      <c r="AF31" s="446"/>
      <c r="AG31" s="446"/>
      <c r="AH31" s="446"/>
      <c r="AI31" s="520"/>
      <c r="AJ31" s="514"/>
      <c r="AK31" s="446"/>
      <c r="AL31" s="446"/>
      <c r="AM31" s="446"/>
      <c r="AN31" s="515"/>
      <c r="AO31" s="451"/>
    </row>
  </sheetData>
  <mergeCells count="9">
    <mergeCell ref="AO4:AO5"/>
    <mergeCell ref="A7:C7"/>
    <mergeCell ref="D4:D5"/>
    <mergeCell ref="L1:Q1"/>
    <mergeCell ref="A4:A5"/>
    <mergeCell ref="B4:B5"/>
    <mergeCell ref="C4:C5"/>
    <mergeCell ref="E4:E5"/>
    <mergeCell ref="F4:A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DBFB-D958-4ED6-84BD-FA4FE3701BE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ITF ALAP</vt:lpstr>
      <vt:lpstr>ITF SPEC 1</vt:lpstr>
      <vt:lpstr>ITF SPEC 2</vt:lpstr>
      <vt:lpstr>optional subjects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2016-09-08T10:17:32Z</cp:lastPrinted>
  <dcterms:created xsi:type="dcterms:W3CDTF">2016-05-30T09:46:08Z</dcterms:created>
  <dcterms:modified xsi:type="dcterms:W3CDTF">2022-07-01T16:53:50Z</dcterms:modified>
</cp:coreProperties>
</file>