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D:\egyetemi anyagok\kari anyagok, kari tanács\mintatantervek\mintatnterv 2022 honlapra csere\"/>
    </mc:Choice>
  </mc:AlternateContent>
  <xr:revisionPtr revIDLastSave="0" documentId="13_ncr:1_{DC90CF0A-71E2-40E2-B49A-97F077997353}" xr6:coauthVersionLast="47" xr6:coauthVersionMax="47" xr10:uidLastSave="{00000000-0000-0000-0000-000000000000}"/>
  <bookViews>
    <workbookView xWindow="-120" yWindow="-120" windowWidth="20730" windowHeight="11160" tabRatio="889" activeTab="5" xr2:uid="{00000000-000D-0000-FFFF-FFFF00000000}"/>
  </bookViews>
  <sheets>
    <sheet name="BSc E ALAP" sheetId="36" r:id="rId1"/>
    <sheet name="Nyomda-Csomagolás-Papír" sheetId="39" r:id="rId2"/>
    <sheet name="Minőségirányitás-rendszerfejl." sheetId="45" r:id="rId3"/>
    <sheet name="Divattermék technológia" sheetId="46" r:id="rId4"/>
    <sheet name="Szabadon választható tárgyak" sheetId="47" r:id="rId5"/>
    <sheet name="Kritérium tárgyak" sheetId="48" r:id="rId6"/>
  </sheets>
  <definedNames>
    <definedName name="_xlnm._FilterDatabase" localSheetId="0" hidden="1">'BSc E ALAP'!$A$6:$AS$52</definedName>
    <definedName name="_xlnm._FilterDatabase" localSheetId="3" hidden="1">'Divattermék technológia'!#REF!</definedName>
    <definedName name="_xlnm._FilterDatabase" localSheetId="2" hidden="1">'Minőségirányitás-rendszerfejl.'!#REF!</definedName>
    <definedName name="_xlnm._FilterDatabase" localSheetId="1" hidden="1">'Nyomda-Csomagolás-Papír'!#REF!</definedName>
    <definedName name="_xlnm.Print_Titles" localSheetId="0">'BSc E ALAP'!$1:$9</definedName>
    <definedName name="_xlnm.Print_Area" localSheetId="0">'BSc E ALAP'!$A$1:$AS$77</definedName>
    <definedName name="_xlnm.Print_Area" localSheetId="3">'Divattermék technológia'!$A$1:$AQ$59</definedName>
    <definedName name="_xlnm.Print_Area" localSheetId="2">'Minőségirányitás-rendszerfejl.'!$A$1:$AQ$61</definedName>
    <definedName name="_xlnm.Print_Area" localSheetId="1">'Nyomda-Csomagolás-Papír'!$A$1:$AQ$60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54" i="36" l="1"/>
  <c r="J55" i="36"/>
  <c r="I39" i="46" s="1"/>
  <c r="J54" i="36"/>
  <c r="T55" i="36"/>
  <c r="I39" i="39" l="1"/>
  <c r="I40" i="39"/>
  <c r="I38" i="46"/>
  <c r="AC38" i="46"/>
  <c r="S40" i="39"/>
  <c r="S39" i="46"/>
  <c r="D34" i="39"/>
  <c r="Q21" i="36" l="1"/>
  <c r="F45" i="36"/>
  <c r="E45" i="36"/>
  <c r="E19" i="36" l="1"/>
  <c r="F19" i="36"/>
  <c r="E14" i="46" l="1"/>
  <c r="E12" i="46"/>
  <c r="E50" i="36"/>
  <c r="E34" i="36"/>
  <c r="F34" i="36"/>
  <c r="F43" i="36"/>
  <c r="E43" i="36"/>
  <c r="E39" i="36"/>
  <c r="F38" i="36"/>
  <c r="E38" i="36"/>
  <c r="F31" i="36"/>
  <c r="E31" i="36"/>
  <c r="F30" i="36"/>
  <c r="E30" i="36"/>
  <c r="E35" i="36"/>
  <c r="F35" i="36"/>
  <c r="E14" i="39"/>
  <c r="E15" i="45"/>
  <c r="E15" i="46"/>
  <c r="E33" i="46"/>
  <c r="AI27" i="46"/>
  <c r="AG27" i="46"/>
  <c r="AF27" i="46"/>
  <c r="AE27" i="46"/>
  <c r="AD27" i="46"/>
  <c r="AB27" i="46"/>
  <c r="AA27" i="46"/>
  <c r="Z27" i="46"/>
  <c r="E26" i="46"/>
  <c r="D26" i="46"/>
  <c r="E25" i="46"/>
  <c r="D25" i="46"/>
  <c r="E24" i="46"/>
  <c r="D24" i="46"/>
  <c r="E23" i="46"/>
  <c r="D23" i="46"/>
  <c r="E22" i="46"/>
  <c r="D22" i="46"/>
  <c r="E21" i="46"/>
  <c r="D21" i="46"/>
  <c r="E20" i="46"/>
  <c r="D20" i="46"/>
  <c r="E19" i="46"/>
  <c r="D19" i="46"/>
  <c r="E18" i="46"/>
  <c r="D18" i="46"/>
  <c r="E17" i="46"/>
  <c r="D17" i="46"/>
  <c r="E16" i="46"/>
  <c r="D16" i="46"/>
  <c r="D15" i="46"/>
  <c r="D14" i="46"/>
  <c r="E13" i="46"/>
  <c r="D13" i="46"/>
  <c r="D12" i="46"/>
  <c r="AN11" i="46"/>
  <c r="AM11" i="46"/>
  <c r="AL11" i="46"/>
  <c r="AK11" i="46"/>
  <c r="AJ11" i="46"/>
  <c r="AI11" i="46"/>
  <c r="AH11" i="46"/>
  <c r="AG11" i="46"/>
  <c r="AF11" i="46"/>
  <c r="AE11" i="46"/>
  <c r="AD11" i="46"/>
  <c r="AC11" i="46"/>
  <c r="AB11" i="46"/>
  <c r="AA11" i="46"/>
  <c r="Z11" i="46"/>
  <c r="Y11" i="46"/>
  <c r="X11" i="46"/>
  <c r="W11" i="46"/>
  <c r="V11" i="46"/>
  <c r="U11" i="46"/>
  <c r="T11" i="46"/>
  <c r="S11" i="46"/>
  <c r="R11" i="46"/>
  <c r="Q11" i="46"/>
  <c r="P11" i="46"/>
  <c r="O11" i="46"/>
  <c r="N11" i="46"/>
  <c r="M11" i="46"/>
  <c r="L11" i="46"/>
  <c r="K11" i="46"/>
  <c r="J11" i="46"/>
  <c r="I11" i="46"/>
  <c r="H11" i="46"/>
  <c r="G11" i="46"/>
  <c r="F11" i="46"/>
  <c r="E35" i="45"/>
  <c r="AI29" i="45"/>
  <c r="AG29" i="45"/>
  <c r="AF29" i="45"/>
  <c r="AE29" i="45"/>
  <c r="AD29" i="45"/>
  <c r="AB29" i="45"/>
  <c r="AA29" i="45"/>
  <c r="Z29" i="45"/>
  <c r="E29" i="45"/>
  <c r="E28" i="45"/>
  <c r="D28" i="45"/>
  <c r="E27" i="45"/>
  <c r="D27" i="45"/>
  <c r="E26" i="45"/>
  <c r="D26" i="45"/>
  <c r="E25" i="45"/>
  <c r="D25" i="45"/>
  <c r="E24" i="45"/>
  <c r="D24" i="45"/>
  <c r="E23" i="45"/>
  <c r="D23" i="45"/>
  <c r="E22" i="45"/>
  <c r="D22" i="45"/>
  <c r="E21" i="45"/>
  <c r="D21" i="45"/>
  <c r="E20" i="45"/>
  <c r="D20" i="45"/>
  <c r="E19" i="45"/>
  <c r="D19" i="45"/>
  <c r="E18" i="45"/>
  <c r="D18" i="45"/>
  <c r="E17" i="45"/>
  <c r="D17" i="45"/>
  <c r="E16" i="45"/>
  <c r="D16" i="45"/>
  <c r="D15" i="45"/>
  <c r="E14" i="45"/>
  <c r="D14" i="45"/>
  <c r="E13" i="45"/>
  <c r="D13" i="45"/>
  <c r="E12" i="45"/>
  <c r="D12" i="45"/>
  <c r="AN11" i="45"/>
  <c r="AM11" i="45"/>
  <c r="AL11" i="45"/>
  <c r="AK11" i="45"/>
  <c r="AJ11" i="45"/>
  <c r="AI11" i="45"/>
  <c r="AH11" i="45"/>
  <c r="AG11" i="45"/>
  <c r="AF11" i="45"/>
  <c r="AE11" i="45"/>
  <c r="AD11" i="45"/>
  <c r="AC11" i="45"/>
  <c r="AC40" i="45" s="1"/>
  <c r="AB11" i="45"/>
  <c r="AA11" i="45"/>
  <c r="Z11" i="45"/>
  <c r="Y11" i="45"/>
  <c r="X11" i="45"/>
  <c r="W11" i="45"/>
  <c r="V11" i="45"/>
  <c r="U11" i="45"/>
  <c r="T11" i="45"/>
  <c r="S11" i="45"/>
  <c r="S41" i="45" s="1"/>
  <c r="R11" i="45"/>
  <c r="Q11" i="45"/>
  <c r="P11" i="45"/>
  <c r="O11" i="45"/>
  <c r="N11" i="45"/>
  <c r="M11" i="45"/>
  <c r="L11" i="45"/>
  <c r="K11" i="45"/>
  <c r="J11" i="45"/>
  <c r="I11" i="45"/>
  <c r="H11" i="45"/>
  <c r="G11" i="45"/>
  <c r="F11" i="45"/>
  <c r="F44" i="36"/>
  <c r="Z28" i="39"/>
  <c r="AI28" i="39"/>
  <c r="AG28" i="39"/>
  <c r="AF28" i="39"/>
  <c r="AE28" i="39"/>
  <c r="AD28" i="39"/>
  <c r="E28" i="39" s="1"/>
  <c r="AB28" i="39"/>
  <c r="AA28" i="39"/>
  <c r="F26" i="36"/>
  <c r="E26" i="36"/>
  <c r="E14" i="36"/>
  <c r="F33" i="36"/>
  <c r="E23" i="39"/>
  <c r="F10" i="39"/>
  <c r="G10" i="39"/>
  <c r="H10" i="39"/>
  <c r="I10" i="39"/>
  <c r="J10" i="39"/>
  <c r="K10" i="39"/>
  <c r="L10" i="39"/>
  <c r="M10" i="39"/>
  <c r="N10" i="39"/>
  <c r="O10" i="39"/>
  <c r="P10" i="39"/>
  <c r="Q10" i="39"/>
  <c r="R10" i="39"/>
  <c r="S10" i="39"/>
  <c r="T10" i="39"/>
  <c r="U10" i="39"/>
  <c r="V10" i="39"/>
  <c r="W10" i="39"/>
  <c r="X10" i="39"/>
  <c r="Y10" i="39"/>
  <c r="Z10" i="39"/>
  <c r="AA10" i="39"/>
  <c r="AB10" i="39"/>
  <c r="AC10" i="39"/>
  <c r="AD10" i="39"/>
  <c r="AE10" i="39"/>
  <c r="AF10" i="39"/>
  <c r="AG10" i="39"/>
  <c r="AH10" i="39"/>
  <c r="AI10" i="39"/>
  <c r="AJ10" i="39"/>
  <c r="AK10" i="39"/>
  <c r="AL10" i="39"/>
  <c r="AM10" i="39"/>
  <c r="AN10" i="39"/>
  <c r="D11" i="39"/>
  <c r="E11" i="39"/>
  <c r="D12" i="39"/>
  <c r="E12" i="39"/>
  <c r="D13" i="39"/>
  <c r="E13" i="39"/>
  <c r="D14" i="39"/>
  <c r="D15" i="39"/>
  <c r="E15" i="39"/>
  <c r="D16" i="39"/>
  <c r="E16" i="39"/>
  <c r="D17" i="39"/>
  <c r="E17" i="39"/>
  <c r="D18" i="39"/>
  <c r="E18" i="39"/>
  <c r="D19" i="39"/>
  <c r="E19" i="39"/>
  <c r="D20" i="39"/>
  <c r="E20" i="39"/>
  <c r="D21" i="39"/>
  <c r="E21" i="39"/>
  <c r="D22" i="39"/>
  <c r="E22" i="39"/>
  <c r="D23" i="39"/>
  <c r="D24" i="39"/>
  <c r="E24" i="39"/>
  <c r="D25" i="39"/>
  <c r="E25" i="39"/>
  <c r="D26" i="39"/>
  <c r="E26" i="39"/>
  <c r="D27" i="39"/>
  <c r="E27" i="39"/>
  <c r="E34" i="39"/>
  <c r="F51" i="36"/>
  <c r="E51" i="36"/>
  <c r="F49" i="36"/>
  <c r="E49" i="36"/>
  <c r="F40" i="36"/>
  <c r="E40" i="36"/>
  <c r="F42" i="36"/>
  <c r="E42" i="36"/>
  <c r="F41" i="36"/>
  <c r="E41" i="36"/>
  <c r="E44" i="36"/>
  <c r="F37" i="36"/>
  <c r="E37" i="36"/>
  <c r="F48" i="36"/>
  <c r="E48" i="36"/>
  <c r="F52" i="36"/>
  <c r="AN55" i="36"/>
  <c r="AN54" i="36"/>
  <c r="AI55" i="36"/>
  <c r="AI54" i="36"/>
  <c r="AD55" i="36"/>
  <c r="Y55" i="36"/>
  <c r="Y54" i="36"/>
  <c r="T54" i="36"/>
  <c r="O55" i="36"/>
  <c r="O54" i="36"/>
  <c r="F47" i="36"/>
  <c r="E47" i="36"/>
  <c r="E52" i="36"/>
  <c r="F22" i="36"/>
  <c r="F25" i="36"/>
  <c r="F27" i="36"/>
  <c r="E22" i="36"/>
  <c r="E23" i="36"/>
  <c r="E24" i="36"/>
  <c r="E25" i="36"/>
  <c r="E27" i="36"/>
  <c r="F12" i="36"/>
  <c r="F13" i="36"/>
  <c r="F14" i="36"/>
  <c r="F15" i="36"/>
  <c r="F16" i="36"/>
  <c r="F17" i="36"/>
  <c r="F18" i="36"/>
  <c r="F20" i="36"/>
  <c r="E12" i="36"/>
  <c r="E13" i="36"/>
  <c r="E15" i="36"/>
  <c r="E16" i="36"/>
  <c r="E17" i="36"/>
  <c r="E18" i="36"/>
  <c r="E20" i="36"/>
  <c r="F11" i="36"/>
  <c r="AO28" i="36"/>
  <c r="AM28" i="36"/>
  <c r="AL28" i="36"/>
  <c r="AK28" i="36"/>
  <c r="AJ28" i="36"/>
  <c r="AH28" i="36"/>
  <c r="AG28" i="36"/>
  <c r="AF28" i="36"/>
  <c r="AE28" i="36"/>
  <c r="AC28" i="36"/>
  <c r="AB28" i="36"/>
  <c r="AA28" i="36"/>
  <c r="Z28" i="36"/>
  <c r="X28" i="36"/>
  <c r="W28" i="36"/>
  <c r="V28" i="36"/>
  <c r="U28" i="36"/>
  <c r="S28" i="36"/>
  <c r="R28" i="36"/>
  <c r="Q28" i="36"/>
  <c r="P28" i="36"/>
  <c r="N28" i="36"/>
  <c r="M28" i="36"/>
  <c r="L28" i="36"/>
  <c r="K28" i="36"/>
  <c r="I28" i="36"/>
  <c r="H28" i="36"/>
  <c r="G28" i="36"/>
  <c r="AO21" i="36"/>
  <c r="AM21" i="36"/>
  <c r="AL21" i="36"/>
  <c r="AK21" i="36"/>
  <c r="AJ21" i="36"/>
  <c r="AH21" i="36"/>
  <c r="AG21" i="36"/>
  <c r="AF21" i="36"/>
  <c r="AC21" i="36"/>
  <c r="AB21" i="36"/>
  <c r="AA21" i="36"/>
  <c r="X21" i="36"/>
  <c r="W21" i="36"/>
  <c r="V21" i="36"/>
  <c r="U21" i="36"/>
  <c r="S21" i="36"/>
  <c r="R21" i="36"/>
  <c r="P21" i="36"/>
  <c r="N21" i="36"/>
  <c r="M21" i="36"/>
  <c r="L21" i="36"/>
  <c r="K21" i="36"/>
  <c r="I21" i="36"/>
  <c r="H21" i="36"/>
  <c r="G21" i="36"/>
  <c r="E11" i="36"/>
  <c r="AO10" i="36"/>
  <c r="AM10" i="36"/>
  <c r="AM53" i="36" s="1"/>
  <c r="AL10" i="36"/>
  <c r="AK10" i="36"/>
  <c r="AJ10" i="36"/>
  <c r="AH10" i="36"/>
  <c r="AH53" i="36" s="1"/>
  <c r="AG10" i="36"/>
  <c r="AF10" i="36"/>
  <c r="AE10" i="36"/>
  <c r="AC10" i="36"/>
  <c r="AB10" i="36"/>
  <c r="AA10" i="36"/>
  <c r="Z10" i="36"/>
  <c r="X10" i="36"/>
  <c r="W10" i="36"/>
  <c r="V10" i="36"/>
  <c r="U10" i="36"/>
  <c r="S10" i="36"/>
  <c r="R10" i="36"/>
  <c r="Q10" i="36"/>
  <c r="P10" i="36"/>
  <c r="N10" i="36"/>
  <c r="M10" i="36"/>
  <c r="L10" i="36"/>
  <c r="K10" i="36"/>
  <c r="I10" i="36"/>
  <c r="H10" i="36"/>
  <c r="G10" i="36"/>
  <c r="F23" i="36"/>
  <c r="Z21" i="36"/>
  <c r="AE21" i="36"/>
  <c r="AK38" i="45" l="1"/>
  <c r="E27" i="46"/>
  <c r="D29" i="45"/>
  <c r="AG53" i="36"/>
  <c r="AG57" i="36" s="1"/>
  <c r="AB53" i="36"/>
  <c r="U53" i="36"/>
  <c r="P53" i="36"/>
  <c r="AM39" i="46"/>
  <c r="AM41" i="45"/>
  <c r="AM40" i="39"/>
  <c r="AH40" i="39"/>
  <c r="AH41" i="45"/>
  <c r="AH39" i="46"/>
  <c r="I40" i="45"/>
  <c r="I41" i="45"/>
  <c r="AC53" i="36"/>
  <c r="AB57" i="36" s="1"/>
  <c r="AH39" i="39"/>
  <c r="AH38" i="46"/>
  <c r="AH40" i="45"/>
  <c r="AK37" i="39"/>
  <c r="K53" i="36"/>
  <c r="J35" i="39" s="1"/>
  <c r="G53" i="36"/>
  <c r="AM40" i="45"/>
  <c r="AM39" i="39"/>
  <c r="AM38" i="46"/>
  <c r="D11" i="46"/>
  <c r="AC39" i="46"/>
  <c r="AC41" i="45"/>
  <c r="AC40" i="39"/>
  <c r="X38" i="46"/>
  <c r="X40" i="45"/>
  <c r="X39" i="39"/>
  <c r="X39" i="46"/>
  <c r="X40" i="39"/>
  <c r="S40" i="45"/>
  <c r="S39" i="39"/>
  <c r="S38" i="46"/>
  <c r="N39" i="46"/>
  <c r="N40" i="39"/>
  <c r="N41" i="45"/>
  <c r="N40" i="45"/>
  <c r="N39" i="39"/>
  <c r="N38" i="46"/>
  <c r="D28" i="39"/>
  <c r="F10" i="36"/>
  <c r="M53" i="36"/>
  <c r="D11" i="45"/>
  <c r="AK36" i="46"/>
  <c r="Z53" i="36"/>
  <c r="Y35" i="39" s="1"/>
  <c r="E46" i="36"/>
  <c r="L53" i="36"/>
  <c r="M58" i="36" s="1"/>
  <c r="Q53" i="36"/>
  <c r="R58" i="36" s="1"/>
  <c r="V53" i="36"/>
  <c r="W58" i="36" s="1"/>
  <c r="AA53" i="36"/>
  <c r="AB58" i="36" s="1"/>
  <c r="AF53" i="36"/>
  <c r="AG58" i="36" s="1"/>
  <c r="AK53" i="36"/>
  <c r="AL58" i="36" s="1"/>
  <c r="F36" i="36"/>
  <c r="D10" i="39"/>
  <c r="E29" i="36"/>
  <c r="N53" i="36"/>
  <c r="E10" i="39"/>
  <c r="F46" i="36"/>
  <c r="E11" i="45"/>
  <c r="D27" i="46"/>
  <c r="E36" i="36"/>
  <c r="E11" i="46"/>
  <c r="AJ53" i="36"/>
  <c r="AI36" i="45" s="1"/>
  <c r="AO53" i="36"/>
  <c r="AN34" i="46" s="1"/>
  <c r="AE53" i="36"/>
  <c r="AD36" i="45" s="1"/>
  <c r="AL53" i="36"/>
  <c r="J34" i="46"/>
  <c r="O35" i="39"/>
  <c r="H53" i="36"/>
  <c r="R53" i="36"/>
  <c r="E10" i="36"/>
  <c r="W53" i="36"/>
  <c r="I53" i="36"/>
  <c r="S53" i="36"/>
  <c r="X53" i="36"/>
  <c r="E21" i="36"/>
  <c r="F21" i="36"/>
  <c r="F29" i="36"/>
  <c r="H58" i="36"/>
  <c r="AB56" i="36" l="1"/>
  <c r="AG56" i="36"/>
  <c r="Y36" i="45"/>
  <c r="G57" i="36"/>
  <c r="G37" i="39" s="1"/>
  <c r="AL56" i="36"/>
  <c r="AK36" i="39" s="1"/>
  <c r="L57" i="36"/>
  <c r="L36" i="46" s="1"/>
  <c r="AA38" i="45"/>
  <c r="AA37" i="39"/>
  <c r="AF38" i="45"/>
  <c r="AF37" i="39"/>
  <c r="H56" i="36"/>
  <c r="AD34" i="46"/>
  <c r="AF36" i="46"/>
  <c r="AD35" i="39"/>
  <c r="Y34" i="46"/>
  <c r="T34" i="46"/>
  <c r="T35" i="39"/>
  <c r="E28" i="36"/>
  <c r="E53" i="36" s="1"/>
  <c r="D35" i="39" s="1"/>
  <c r="M56" i="36"/>
  <c r="L35" i="46" s="1"/>
  <c r="O36" i="45"/>
  <c r="O34" i="46"/>
  <c r="AI35" i="39"/>
  <c r="AI34" i="46"/>
  <c r="W56" i="36"/>
  <c r="V35" i="46" s="1"/>
  <c r="F28" i="36"/>
  <c r="F53" i="36" s="1"/>
  <c r="AA36" i="46"/>
  <c r="T36" i="45"/>
  <c r="AN36" i="45"/>
  <c r="AN35" i="39"/>
  <c r="Q57" i="36"/>
  <c r="Q37" i="39" s="1"/>
  <c r="G35" i="46"/>
  <c r="R56" i="36"/>
  <c r="Q36" i="39" s="1"/>
  <c r="V57" i="36"/>
  <c r="V38" i="45" s="1"/>
  <c r="J36" i="45"/>
  <c r="G37" i="45"/>
  <c r="AK37" i="45"/>
  <c r="AA36" i="39"/>
  <c r="AA35" i="46"/>
  <c r="AA37" i="45"/>
  <c r="AF36" i="39"/>
  <c r="AF35" i="46"/>
  <c r="AF37" i="45"/>
  <c r="L37" i="39" l="1"/>
  <c r="L38" i="45"/>
  <c r="AK35" i="46"/>
  <c r="E34" i="46"/>
  <c r="E35" i="39"/>
  <c r="V37" i="45"/>
  <c r="L36" i="39"/>
  <c r="L37" i="45"/>
  <c r="E36" i="45"/>
  <c r="V36" i="39"/>
  <c r="Q36" i="46"/>
  <c r="Q38" i="45"/>
  <c r="G36" i="39"/>
  <c r="G36" i="46"/>
  <c r="G38" i="45"/>
  <c r="Q37" i="45"/>
  <c r="Q35" i="46"/>
  <c r="V37" i="39"/>
  <c r="D37" i="39" s="1"/>
  <c r="V36" i="46"/>
  <c r="D34" i="46" l="1"/>
  <c r="D36" i="46"/>
  <c r="D38" i="39"/>
  <c r="D36" i="45"/>
  <c r="D36" i="39"/>
  <c r="D37" i="46"/>
  <c r="D38" i="45"/>
  <c r="D39" i="45" l="1"/>
  <c r="AC39" i="39" l="1"/>
</calcChain>
</file>

<file path=xl/sharedStrings.xml><?xml version="1.0" encoding="utf-8"?>
<sst xmlns="http://schemas.openxmlformats.org/spreadsheetml/2006/main" count="1266" uniqueCount="487">
  <si>
    <t>heti</t>
  </si>
  <si>
    <t>Félévek</t>
  </si>
  <si>
    <t>Tantárgyak</t>
  </si>
  <si>
    <t>óra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</si>
  <si>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</si>
  <si>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</si>
  <si>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</si>
  <si>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</si>
  <si>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</si>
  <si>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</si>
  <si>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</si>
  <si>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</si>
  <si>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</si>
  <si>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</si>
  <si>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</si>
  <si>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v</t>
  </si>
  <si>
    <t>Vizsga (v)</t>
  </si>
  <si>
    <t>Mindösszesen:</t>
  </si>
  <si>
    <t>Szakdolgozat</t>
  </si>
  <si>
    <t>Testnevelés I.</t>
  </si>
  <si>
    <t>e</t>
  </si>
  <si>
    <t>Testnevelés II.</t>
  </si>
  <si>
    <t>7.</t>
  </si>
  <si>
    <t>Kód</t>
  </si>
  <si>
    <t xml:space="preserve">Összes heti óra </t>
  </si>
  <si>
    <t xml:space="preserve"> </t>
  </si>
  <si>
    <t xml:space="preserve">      heti óraszámokkal (ea. tgy. l). ; követelményekkel (k.); kreditekkel (kr.)</t>
  </si>
  <si>
    <t>kredit</t>
  </si>
  <si>
    <t>8.</t>
  </si>
  <si>
    <t>Előtanulmány</t>
  </si>
  <si>
    <t>9.</t>
  </si>
  <si>
    <t>10.</t>
  </si>
  <si>
    <t>11.</t>
  </si>
  <si>
    <t>14.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</si>
  <si>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</si>
  <si>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</si>
  <si>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</si>
  <si>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</si>
  <si>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</si>
  <si>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</si>
  <si>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</si>
  <si>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</si>
  <si>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</si>
  <si>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</si>
  <si>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</si>
  <si>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</si>
  <si>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</si>
  <si>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</si>
  <si>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</si>
  <si>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</si>
  <si>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</si>
  <si>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</si>
  <si>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</si>
  <si>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</si>
  <si>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37.</t>
  </si>
  <si>
    <t>38.</t>
  </si>
  <si>
    <t>45.</t>
  </si>
  <si>
    <t>46.</t>
  </si>
  <si>
    <t>47.</t>
  </si>
  <si>
    <t>48.</t>
  </si>
  <si>
    <t>49.</t>
  </si>
  <si>
    <t>50.</t>
  </si>
  <si>
    <t>51.</t>
  </si>
  <si>
    <t>52.</t>
  </si>
  <si>
    <t>54.</t>
  </si>
  <si>
    <t>55.</t>
  </si>
  <si>
    <t>Matematika I.</t>
  </si>
  <si>
    <t>Matematika II.</t>
  </si>
  <si>
    <t>Fizika I.</t>
  </si>
  <si>
    <t>Fizika II.</t>
  </si>
  <si>
    <t>Műszaki mechanika I.</t>
  </si>
  <si>
    <t>Műszaki mechanika II.</t>
  </si>
  <si>
    <t>Elektrotechnika</t>
  </si>
  <si>
    <t>Informatika II.</t>
  </si>
  <si>
    <r>
      <t>kredi</t>
    </r>
    <r>
      <rPr>
        <b/>
        <sz val="12"/>
        <rFont val="Arial CE"/>
        <charset val="238"/>
      </rPr>
      <t>t</t>
    </r>
  </si>
  <si>
    <t>Nappali tagozat</t>
  </si>
  <si>
    <t>12.</t>
  </si>
  <si>
    <t>56.</t>
  </si>
  <si>
    <t xml:space="preserve">A záróvizsga tárgyai: </t>
  </si>
  <si>
    <t>44.</t>
  </si>
  <si>
    <t xml:space="preserve">Rejtő Sándor Könnyűipari és Környezetmérnöki Kar </t>
  </si>
  <si>
    <t>é</t>
  </si>
  <si>
    <t>Évközi jegy (é)</t>
  </si>
  <si>
    <t>Szabadon választható tárgyak</t>
  </si>
  <si>
    <t>"</t>
  </si>
  <si>
    <t>Integrált irányítási rendszerek I.</t>
  </si>
  <si>
    <t>43.</t>
  </si>
  <si>
    <t>Dékán</t>
  </si>
  <si>
    <t>Óbudai Egyetem</t>
  </si>
  <si>
    <t>Szakmai gyakorlat</t>
  </si>
  <si>
    <t>42.</t>
  </si>
  <si>
    <t>32.</t>
  </si>
  <si>
    <t>41.</t>
  </si>
  <si>
    <t>6 hét</t>
  </si>
  <si>
    <t>53.</t>
  </si>
  <si>
    <t>57.</t>
  </si>
  <si>
    <t>Makroökonómia</t>
  </si>
  <si>
    <t>Mikroökonómia</t>
  </si>
  <si>
    <t>Összesen:</t>
  </si>
  <si>
    <t>dékán</t>
  </si>
  <si>
    <t>Differenciált szakmai tárgyak</t>
  </si>
  <si>
    <t>heti óra</t>
  </si>
  <si>
    <t>Félév</t>
  </si>
  <si>
    <t>Választható tárgy I.</t>
  </si>
  <si>
    <t>Választható tárgy II.</t>
  </si>
  <si>
    <t>Választható tárgy III.</t>
  </si>
  <si>
    <t>Választható tárgy IV.</t>
  </si>
  <si>
    <t>Rejtő Sándor Könnyűipari és Környezetmérnöki Kar</t>
  </si>
  <si>
    <t>Vállalati információs rendszerek (SAP)</t>
  </si>
  <si>
    <t>Grafikus tervezõ rendszerek</t>
  </si>
  <si>
    <t>Papírmívesség</t>
  </si>
  <si>
    <t xml:space="preserve">Korszerû flexográfiai nyomtatás technológiája </t>
  </si>
  <si>
    <t>Bevezetés a multimédiába</t>
  </si>
  <si>
    <t>RMKNNYSZNC</t>
  </si>
  <si>
    <t>Német szaknyelvi elõkészítõ</t>
  </si>
  <si>
    <t>RMKNNYKONC</t>
  </si>
  <si>
    <t>Német nyelv közép</t>
  </si>
  <si>
    <t>RMKNNYHANC</t>
  </si>
  <si>
    <t>Német nyelv haladó</t>
  </si>
  <si>
    <t>Meteorológia a környezetvédelemben</t>
  </si>
  <si>
    <t>Kromatográfia</t>
  </si>
  <si>
    <t>Környezetpedagógia</t>
  </si>
  <si>
    <t>Környezetbarát technológiák</t>
  </si>
  <si>
    <t>Fizikai alapismeretek</t>
  </si>
  <si>
    <t xml:space="preserve">CAD alapismeretek </t>
  </si>
  <si>
    <t>RMKANYSZNC</t>
  </si>
  <si>
    <t>Angol szaknyelvi elõkészítõ</t>
  </si>
  <si>
    <t>RMKANYKONC</t>
  </si>
  <si>
    <t>Angol közép-haladó</t>
  </si>
  <si>
    <t>RMKANYKENC</t>
  </si>
  <si>
    <t>Angol kezdõ</t>
  </si>
  <si>
    <t>RMKANYHANC</t>
  </si>
  <si>
    <t>Angol haladó</t>
  </si>
  <si>
    <t>Számítógépes térábrázolás II.</t>
  </si>
  <si>
    <t>Számítógépes térábrázolás I.</t>
  </si>
  <si>
    <t>A terméktervezés számítógépes eszközei</t>
  </si>
  <si>
    <t>Beépített rendszerek és mikrovezérlők</t>
  </si>
  <si>
    <t>Öltözködéstörténet</t>
  </si>
  <si>
    <t>Szervezetfejlesztés</t>
  </si>
  <si>
    <t>Folyamatok statisztikai elmélete</t>
  </si>
  <si>
    <t>Anyagvizsgálat és méréstechnika</t>
  </si>
  <si>
    <t>A tárgyak adott félévi indításáról a hallgatói létszámok és az oktatói terhelések ismeretében a dékán dönt!</t>
  </si>
  <si>
    <t>Kritérium tárgyak *</t>
  </si>
  <si>
    <t>Multimedia&amp;digital imaging technologies</t>
  </si>
  <si>
    <t>Theory&amp;measurement of color</t>
  </si>
  <si>
    <t>Computer Aided Product Design</t>
  </si>
  <si>
    <t>Chromatography</t>
  </si>
  <si>
    <t>Renewable Energy</t>
  </si>
  <si>
    <t>Digital Printing Technologies</t>
  </si>
  <si>
    <t>Product Construction and Design in the Clothing Industry</t>
  </si>
  <si>
    <t>Decision Supporting Systems</t>
  </si>
  <si>
    <t>Cellulose and Pulp Fiber Chemistry</t>
  </si>
  <si>
    <t>Microbiology</t>
  </si>
  <si>
    <t>Polimer Chemistry</t>
  </si>
  <si>
    <t xml:space="preserve">Flexographic Printing Technology </t>
  </si>
  <si>
    <t>CAD – 3D modeling with Solid Edge ST5</t>
  </si>
  <si>
    <t>Microbial Electrochemistry</t>
  </si>
  <si>
    <t>GGTAI1KTNK</t>
  </si>
  <si>
    <t>Einführung in die Steuerlehre</t>
  </si>
  <si>
    <t>GGTKG1G3DC</t>
  </si>
  <si>
    <t>Wirtschaftslehre I.</t>
  </si>
  <si>
    <t>GGTKG1G4DC</t>
  </si>
  <si>
    <t>Wirtschaftslehre II.</t>
  </si>
  <si>
    <t>Érvényes:</t>
  </si>
  <si>
    <t>Kritérium tárgyak</t>
  </si>
  <si>
    <t>Anyagtudomány II.</t>
  </si>
  <si>
    <t>Anyagtudomány I.</t>
  </si>
  <si>
    <t>Könnyűipari mérnök szak</t>
  </si>
  <si>
    <t>Általános mérnöki ismeretek</t>
  </si>
  <si>
    <t>Integrált irányítási rendszerek II.</t>
  </si>
  <si>
    <t xml:space="preserve">Méréstechnika </t>
  </si>
  <si>
    <t xml:space="preserve">Könnyűipari enciklopédia A </t>
  </si>
  <si>
    <t xml:space="preserve">Könnyűipari enciklopédia B </t>
  </si>
  <si>
    <t>Folyamatszervezés I.</t>
  </si>
  <si>
    <t>Folyamatszervezés II.</t>
  </si>
  <si>
    <t xml:space="preserve">Technológiaelmélet </t>
  </si>
  <si>
    <t>Színtan és színmérés</t>
  </si>
  <si>
    <t>Logisztika</t>
  </si>
  <si>
    <t>Multimédia</t>
  </si>
  <si>
    <t xml:space="preserve">Csomagolástervezés </t>
  </si>
  <si>
    <t>Grafikus tervezési gyakorlatok II.</t>
  </si>
  <si>
    <t>Grafikus tervezési gyakorlatok I.</t>
  </si>
  <si>
    <t>Nyomdagépek üzemeltetése és karbantartása</t>
  </si>
  <si>
    <t>Csomagolás- és papírtechnológia III.</t>
  </si>
  <si>
    <t>Csomagolás- és papírtechnológia II.</t>
  </si>
  <si>
    <t>Nyomdaipari technológiai ismeretek III.</t>
  </si>
  <si>
    <t>Nyomdaipari technológiai ismeretek II.</t>
  </si>
  <si>
    <t>Nyomdaipari technológiai ismeretek I.</t>
  </si>
  <si>
    <t>Nyomda-, papír- és csomagolóipari anyagismeret III.</t>
  </si>
  <si>
    <t>Nyomda-, papír- és csomagolóipari anyagismeret II.</t>
  </si>
  <si>
    <t xml:space="preserve">Nyomtatott termékek tervezése </t>
  </si>
  <si>
    <t>Nyomtatott média-, csomagolástervezés és technológia specializáció</t>
  </si>
  <si>
    <t>58.</t>
  </si>
  <si>
    <t>Termékkonstrukció II.</t>
  </si>
  <si>
    <t>Termékkonstrukció I.</t>
  </si>
  <si>
    <t>Folyamatok szabályozásának eszközei III.</t>
  </si>
  <si>
    <t>Folyamatok szabályozásának eszközei II.</t>
  </si>
  <si>
    <t>Rendszer- és költségértékelések II.</t>
  </si>
  <si>
    <t>Rendszer- és költségértékelések I.</t>
  </si>
  <si>
    <t>Beszállítói rendszerek II.</t>
  </si>
  <si>
    <t>Beszállítói rendszerek I.</t>
  </si>
  <si>
    <t>Erőforrás-menedzsment és szervezetfejlesztés</t>
  </si>
  <si>
    <t>Menedzsment rendszerek építése és fejlesztése II.</t>
  </si>
  <si>
    <t>Menedzsment rendszerek építése és fejlesztése I.</t>
  </si>
  <si>
    <t>Irányítási rendszerek informatikai támogatása</t>
  </si>
  <si>
    <t xml:space="preserve">BSc (E) Mintatanterv </t>
  </si>
  <si>
    <t>Kémia I.</t>
  </si>
  <si>
    <t>Kémia II.</t>
  </si>
  <si>
    <t>Menedzsment alapjai</t>
  </si>
  <si>
    <t>Projektmunka</t>
  </si>
  <si>
    <t>a</t>
  </si>
  <si>
    <t>Ipari technológiák gépei I.</t>
  </si>
  <si>
    <t>Ipari technológiák gépei II.</t>
  </si>
  <si>
    <t>Marketing és kereskedelem</t>
  </si>
  <si>
    <t xml:space="preserve">CAD/CAM I. </t>
  </si>
  <si>
    <t xml:space="preserve">CAD/CAM II. </t>
  </si>
  <si>
    <t>Termékkonstrukció III.</t>
  </si>
  <si>
    <t>Megjelenítési technikák I.</t>
  </si>
  <si>
    <t>Megjelenítési technikák II.</t>
  </si>
  <si>
    <t>Alap összórasz:</t>
  </si>
  <si>
    <t>Divattermék technológia specializáció</t>
  </si>
  <si>
    <t>-</t>
  </si>
  <si>
    <t>39.</t>
  </si>
  <si>
    <t>40.</t>
  </si>
  <si>
    <t>BSc (E) Mintatanterv</t>
  </si>
  <si>
    <t>Gyakorlati órák:</t>
  </si>
  <si>
    <t>Elméleti órák</t>
  </si>
  <si>
    <t>Szakmai technológia I.</t>
  </si>
  <si>
    <t>Szakmai technológia II.</t>
  </si>
  <si>
    <t>Szakmai technológia III.</t>
  </si>
  <si>
    <t>Anyag- és áruismeret</t>
  </si>
  <si>
    <r>
      <t xml:space="preserve">Természettudományos alapismeretek </t>
    </r>
    <r>
      <rPr>
        <sz val="12"/>
        <rFont val="Arial CE"/>
        <family val="2"/>
        <charset val="238"/>
      </rPr>
      <t>(40-50 kredit)</t>
    </r>
  </si>
  <si>
    <r>
      <t xml:space="preserve">Gazdasági és Humán ismeretek </t>
    </r>
    <r>
      <rPr>
        <sz val="12"/>
        <rFont val="Arial CE"/>
        <family val="2"/>
        <charset val="238"/>
      </rPr>
      <t>(14-30 kredit)</t>
    </r>
    <r>
      <rPr>
        <b/>
        <sz val="12"/>
        <rFont val="Arial CE"/>
        <charset val="238"/>
      </rPr>
      <t xml:space="preserve">                                                           összesen:</t>
    </r>
  </si>
  <si>
    <r>
      <t xml:space="preserve">Könnyűipari mérnöki szakmai ismeretek </t>
    </r>
    <r>
      <rPr>
        <sz val="12"/>
        <rFont val="Arial CE"/>
        <family val="2"/>
        <charset val="238"/>
      </rPr>
      <t>(70-103 kredit)</t>
    </r>
    <r>
      <rPr>
        <b/>
        <sz val="12"/>
        <rFont val="Arial CE"/>
        <charset val="238"/>
      </rPr>
      <t xml:space="preserve">                                                                               összesen:</t>
    </r>
  </si>
  <si>
    <t>Terméktervezés módszertana</t>
  </si>
  <si>
    <t>Szakmai környezetvédelem                        (online7)</t>
  </si>
  <si>
    <t>59.</t>
  </si>
  <si>
    <t>60.</t>
  </si>
  <si>
    <t>Kritérium köv.</t>
  </si>
  <si>
    <t>Össszes gyakorlati óra</t>
  </si>
  <si>
    <t>Alap+spec.</t>
  </si>
  <si>
    <t xml:space="preserve">kritériumtárgy1 (angol vagy német nyelven) </t>
  </si>
  <si>
    <t xml:space="preserve">kritériumtárgy2 (angol vagy német nyelven) </t>
  </si>
  <si>
    <t>Minőségirányítási-rendszerfejlesztő specializáció specializáció</t>
  </si>
  <si>
    <t>Szubjektív adatok értékelése II.                      (online7)</t>
  </si>
  <si>
    <t>Gyakorlati órák aránya (%)</t>
  </si>
  <si>
    <t>Csomagolásgépesítés                                  (online6)</t>
  </si>
  <si>
    <t>Lean and Green Printing (online)</t>
  </si>
  <si>
    <t>Intelligens anyagok sajátosságai</t>
  </si>
  <si>
    <t>19.</t>
  </si>
  <si>
    <t>Informatikai, alkalmazott számítástechnikai és tervezési ismeretek (21-30 kredit)</t>
  </si>
  <si>
    <t>Könnyűipari anyagok, folyamatok, műveletek és technológiák (35-53 kredit)</t>
  </si>
  <si>
    <t>Termelés-, környezet- és minőségmenedzsment (14-20 kredit)</t>
  </si>
  <si>
    <t>Szubjektív adatok értékelése I.                       (online6)</t>
  </si>
  <si>
    <t>Környezettan                                           (online1)</t>
  </si>
  <si>
    <t>felelőse: Dr. Gregász Tibor</t>
  </si>
  <si>
    <t>heti óra-szám</t>
  </si>
  <si>
    <t>–</t>
  </si>
  <si>
    <t>felelőse: Dr. Oroszlány Gabriella</t>
  </si>
  <si>
    <t>Kooperatív képzés tanterve</t>
  </si>
  <si>
    <t>Megjegyzés: A kooperatív képzés tantárgyait a Kari Tanács évente fogadja el.</t>
  </si>
  <si>
    <t>Csomagolás- és papírtechnológia I.</t>
  </si>
  <si>
    <t xml:space="preserve">Termelésmenedzsment és környezetgazdálkodás a nyomda- és csomagolóiparban                      (online7)                         </t>
  </si>
  <si>
    <t>Termékfejlesztés és szervezés                     (online6)</t>
  </si>
  <si>
    <t>Korszerű döntéselőkészítő eszközök I.</t>
  </si>
  <si>
    <t>Korszerű döntéselőkészítő eszközök II.</t>
  </si>
  <si>
    <t>Korszerű döntéselőkészítő eszközök III.</t>
  </si>
  <si>
    <t>Szabadon választható I.</t>
  </si>
  <si>
    <t>Szabadon választható II.</t>
  </si>
  <si>
    <t>Szabadon választható III.</t>
  </si>
  <si>
    <t>Szabadon választható IV.</t>
  </si>
  <si>
    <t>Szabadon választható V.</t>
  </si>
  <si>
    <t xml:space="preserve">Szakdolgozat </t>
  </si>
  <si>
    <t>RKXFI1MBNE</t>
  </si>
  <si>
    <t>RKXME2MBNE</t>
  </si>
  <si>
    <t>RKXFI2MBNE</t>
  </si>
  <si>
    <t>RKXME1MBNE</t>
  </si>
  <si>
    <t>RKEKT1MBNE</t>
  </si>
  <si>
    <t>RTXMK1KBNE</t>
  </si>
  <si>
    <t>RTETE1KBNE</t>
  </si>
  <si>
    <t>RTWTM1KBNE</t>
  </si>
  <si>
    <t>RTWIT1KBNE</t>
  </si>
  <si>
    <t>RTWIT2KBNE</t>
  </si>
  <si>
    <t>RTESK1KBNE</t>
  </si>
  <si>
    <t>RTWAA1KBNE</t>
  </si>
  <si>
    <t>RTWCC1KBNE</t>
  </si>
  <si>
    <t>RTWCC2KBNE</t>
  </si>
  <si>
    <t>RTWST1KBNE</t>
  </si>
  <si>
    <t>RTWST2KBNE</t>
  </si>
  <si>
    <t>RTWST3KBNE</t>
  </si>
  <si>
    <t>RTWTK1KBNE</t>
  </si>
  <si>
    <t>RTWTK2KBNE</t>
  </si>
  <si>
    <t>RTWTK3KBNE</t>
  </si>
  <si>
    <t>RTETS1KBNE</t>
  </si>
  <si>
    <t>RTWMT1KBNE</t>
  </si>
  <si>
    <t>RTWMT2KBNE</t>
  </si>
  <si>
    <t>RMWNG1NBNE</t>
  </si>
  <si>
    <t>RMWNA1NBNE</t>
  </si>
  <si>
    <t>RMWNA2NBNE</t>
  </si>
  <si>
    <t>RMWNA3NBNE</t>
  </si>
  <si>
    <t>RMWNT1NBNE</t>
  </si>
  <si>
    <t>RMWNT2NBNE</t>
  </si>
  <si>
    <t>RMWNT3NBNE</t>
  </si>
  <si>
    <t>RMWCP1NBNE</t>
  </si>
  <si>
    <t>RMWCP2NBNE</t>
  </si>
  <si>
    <t>RMWCP3NBNE</t>
  </si>
  <si>
    <t>RMWCK2NBNE</t>
  </si>
  <si>
    <t>RMWCA1NBNE</t>
  </si>
  <si>
    <t>RMWCA2NBNE</t>
  </si>
  <si>
    <t>RMWMM1NBNE</t>
  </si>
  <si>
    <t>BSc (E)  Mintatanterv</t>
  </si>
  <si>
    <t>RMVVI1IBNE</t>
  </si>
  <si>
    <t>RMVTR1NBNE</t>
  </si>
  <si>
    <t>RMVPM1PBNE</t>
  </si>
  <si>
    <t>RMVFN1NBNE</t>
  </si>
  <si>
    <t>RMVCM1NBNE</t>
  </si>
  <si>
    <t>RMVSV1MBNE</t>
  </si>
  <si>
    <t>RMVFS1MBNE</t>
  </si>
  <si>
    <t>RMVAM1MBNE</t>
  </si>
  <si>
    <t>RMKMD1ABNE</t>
  </si>
  <si>
    <t>RMKMC1ABNE</t>
  </si>
  <si>
    <t>RMKDT1ABNE</t>
  </si>
  <si>
    <t>RMKLGA1BNE</t>
  </si>
  <si>
    <t>RMKDSA1BNE</t>
  </si>
  <si>
    <t>RMKFCA1BNE</t>
  </si>
  <si>
    <t>RMKOA1ABNE</t>
  </si>
  <si>
    <t>RMKFN1ABNE</t>
  </si>
  <si>
    <t>RMKCA1ABNE</t>
  </si>
  <si>
    <t>RMKCV1ABNE</t>
  </si>
  <si>
    <t>RMWMS1QBNE</t>
  </si>
  <si>
    <t>RMWMS2QBNE</t>
  </si>
  <si>
    <t>RMWEM1QBNE</t>
  </si>
  <si>
    <t>RMWKD2QBNE</t>
  </si>
  <si>
    <t>RMWKD3QBNE</t>
  </si>
  <si>
    <t>RMWIR1QBNE</t>
  </si>
  <si>
    <t>RMWBR1QBNE</t>
  </si>
  <si>
    <t>RMWBR2QBNE</t>
  </si>
  <si>
    <t>RMWRK1QBNE</t>
  </si>
  <si>
    <t>RMWRK2QBNE</t>
  </si>
  <si>
    <t>RMESE1QBNE</t>
  </si>
  <si>
    <t>RMESE2QBNE</t>
  </si>
  <si>
    <t>RMWSF1QBNE</t>
  </si>
  <si>
    <t>RMWSF2QBNE</t>
  </si>
  <si>
    <t>RMEPR1KBNE</t>
  </si>
  <si>
    <t>RMEIN1KBNE</t>
  </si>
  <si>
    <t>RMXAM1KBNE</t>
  </si>
  <si>
    <t>RMXSS1KBNE</t>
  </si>
  <si>
    <t>RMXKM1KBNE</t>
  </si>
  <si>
    <t>RMXAT1KBNE</t>
  </si>
  <si>
    <t>RMXAT2KBNE</t>
  </si>
  <si>
    <t>RMXTC1KBNE</t>
  </si>
  <si>
    <t>RMXFO1KBNE</t>
  </si>
  <si>
    <t>RMXKE1KBNE</t>
  </si>
  <si>
    <t>RMXIR1KBNE</t>
  </si>
  <si>
    <t>RMXIR2KBNE</t>
  </si>
  <si>
    <t>RMXLO1KBNE</t>
  </si>
  <si>
    <t>RMGSZ1KBNE</t>
  </si>
  <si>
    <t>RKEGS1MBNE</t>
  </si>
  <si>
    <t>GSXVG1IBNE</t>
  </si>
  <si>
    <t>GGXKG2IBNE</t>
  </si>
  <si>
    <t>GGXKG1IBNE</t>
  </si>
  <si>
    <t>RMXKE2KBNE</t>
  </si>
  <si>
    <t>RMXEN1KBNE</t>
  </si>
  <si>
    <t>RTXEN2KBNE</t>
  </si>
  <si>
    <t>RMPPM1KBNE</t>
  </si>
  <si>
    <t>NMXAN1HBNE</t>
  </si>
  <si>
    <t>RMWKD1QBNE</t>
  </si>
  <si>
    <t>RKVMETMBNE</t>
  </si>
  <si>
    <t>RKVKP1MBNE</t>
  </si>
  <si>
    <t>RKVKR1MBNE</t>
  </si>
  <si>
    <t>RTVST1MBNE</t>
  </si>
  <si>
    <t>RTVST2MBNE</t>
  </si>
  <si>
    <t>RTVTS1MBNE</t>
  </si>
  <si>
    <t>RTVRM1MBNE</t>
  </si>
  <si>
    <t>RTVOT1MBNE</t>
  </si>
  <si>
    <t>RTVIA1MBNE</t>
  </si>
  <si>
    <t>RTVDE1MBNE</t>
  </si>
  <si>
    <t>RTVAS1MBNE</t>
  </si>
  <si>
    <t>RTVAS2MBNE</t>
  </si>
  <si>
    <t>Alkamazott számítástechnika I.</t>
  </si>
  <si>
    <t>Alkalmazott számítástechnika II.</t>
  </si>
  <si>
    <t>RKKKR1ABNE</t>
  </si>
  <si>
    <t>RKKMB1ABNE</t>
  </si>
  <si>
    <t>Chemical Aspects of Paper Converting</t>
  </si>
  <si>
    <t>RKKMI1ABNE</t>
  </si>
  <si>
    <t>RKVFI0MBNE</t>
  </si>
  <si>
    <t>NMXAN1HBNE, aláírás</t>
  </si>
  <si>
    <t>Dr. habil. Koltai László</t>
  </si>
  <si>
    <t>Dr. habil Koltai László</t>
  </si>
  <si>
    <t>Informatika I.                                           (blended 2)</t>
  </si>
  <si>
    <t>Gépszerkezetek                                      (blended 4)</t>
  </si>
  <si>
    <t>Projektmenedzsment                          (blended 6)</t>
  </si>
  <si>
    <t>szakfelelős: Dr. habil Koltai László</t>
  </si>
  <si>
    <t>Design (online)</t>
  </si>
  <si>
    <t>Bevezetés a műszaki matematikába</t>
  </si>
  <si>
    <t>2. Nyomdaipari–, csomagolás– és papíripari technológia</t>
  </si>
  <si>
    <t>Vállalkozás gazdaságtan (blended)</t>
  </si>
  <si>
    <t>Patronálás I.</t>
  </si>
  <si>
    <t>Patronálás II.</t>
  </si>
  <si>
    <t xml:space="preserve">Elfogadta az RKK tanácsa 2019. június 13-án. </t>
  </si>
  <si>
    <t>Érvényes 2019. szeptemberétől</t>
  </si>
  <si>
    <t>2019. szeptemberétől</t>
  </si>
  <si>
    <t>határozat száma: RKK-KT-LXX/72/2019</t>
  </si>
  <si>
    <t>RMXIN2HBNE</t>
  </si>
  <si>
    <t>RMXFO2HBNE</t>
  </si>
  <si>
    <t>RTETE1HBNE</t>
  </si>
  <si>
    <t>RKEBT1HBNE</t>
  </si>
  <si>
    <t>RMECK1PBNE</t>
  </si>
  <si>
    <t>RMELG1PBNE</t>
  </si>
  <si>
    <t>RMWTV1PBNE</t>
  </si>
  <si>
    <t>RMWSF3TBNE</t>
  </si>
  <si>
    <t>RTWIT1HBNE</t>
  </si>
  <si>
    <t>RKXEL1HBNE</t>
  </si>
  <si>
    <t>Tervezéselmélet  (blended)</t>
  </si>
  <si>
    <t>RTDSDKHBNE</t>
  </si>
  <si>
    <t>RKEMR1HBNE</t>
  </si>
  <si>
    <t>Munkavédelem                                  (blended 5)</t>
  </si>
  <si>
    <t>RKXMA2HBNE</t>
  </si>
  <si>
    <t>GSEVG2RBNE</t>
  </si>
  <si>
    <t>Műszaki rajz és dokumentáció (blended)</t>
  </si>
  <si>
    <t>Szabályozás és vezérlés (blended)</t>
  </si>
  <si>
    <t>RKESV1HBNE</t>
  </si>
  <si>
    <t>RKVMA0MBNE</t>
  </si>
  <si>
    <t>RKVCA1MBNE</t>
  </si>
  <si>
    <t>RKKPN1ABNE</t>
  </si>
  <si>
    <t>Noise and vibration protection</t>
  </si>
  <si>
    <t>RKKRE1ABNE</t>
  </si>
  <si>
    <t>Water quality protection</t>
  </si>
  <si>
    <t>RKKPW1ABNE</t>
  </si>
  <si>
    <t>RMVKT1PBNE</t>
  </si>
  <si>
    <t>GVXMA1RBNE</t>
  </si>
  <si>
    <t>felelőse: Dr. habil Koltai László</t>
  </si>
  <si>
    <t>RTKRKARVNE</t>
  </si>
  <si>
    <t>RTKSTABVNE</t>
  </si>
  <si>
    <t>Nyomda-, papír- és csomagolóipari anyagismeret I. (blended)</t>
  </si>
  <si>
    <t>Folyamatok szabályozásának eszközei I. (blended)</t>
  </si>
  <si>
    <t>RKVTALMBNE</t>
  </si>
  <si>
    <t>Talajmechanika az energetikai és környezetmérnöki tudományban</t>
  </si>
  <si>
    <t>RTVDT1MBNE</t>
  </si>
  <si>
    <t>Divat és enteriőr technológia</t>
  </si>
  <si>
    <t>RTVDM1MBNE</t>
  </si>
  <si>
    <t>Divattermékek modellezése I.</t>
  </si>
  <si>
    <t>RTVKF1MBNE</t>
  </si>
  <si>
    <t>Kötött kelmék feldolgozása I.</t>
  </si>
  <si>
    <t>RTVKF2MBNE</t>
  </si>
  <si>
    <t>Kötött kelmék feldolgozása II.</t>
  </si>
  <si>
    <t>RTVSV1MBNE</t>
  </si>
  <si>
    <t>Speciális textilruházati vizsgálatok</t>
  </si>
  <si>
    <t>RTVET1MBNE</t>
  </si>
  <si>
    <t>Egészségõrzõ textilrendszerek</t>
  </si>
  <si>
    <t>A 32-38 sorszámú szabadon választható tárgyak 2020/21 tanév második félévétől választhatók.</t>
  </si>
  <si>
    <t xml:space="preserve">Dr. habil Koltai László dékán </t>
  </si>
  <si>
    <t xml:space="preserve"> 1. Folyamatszervezés és Technológiaelmélet </t>
  </si>
  <si>
    <t>2. Szakmai technológiák és Ipari technológiák gépei</t>
  </si>
  <si>
    <t xml:space="preserve">1. Folyamatszervezés és Technológiaelmélet </t>
  </si>
  <si>
    <t>2. Korszerű döntés-előkészítő eszközök, folyamatok szabályozásának eszközei</t>
  </si>
  <si>
    <t>Érvényes 2021. szeptember 1-től</t>
  </si>
  <si>
    <t>Érvényes 2021.szeptember 1-től</t>
  </si>
  <si>
    <t xml:space="preserve">Érvényes: 2021. január 1-től  </t>
  </si>
  <si>
    <t>határozat száma: RKK-KT-LXXVII/111/2021</t>
  </si>
  <si>
    <t>Elfogadta az RKK tanácsa 2021. június 8-án</t>
  </si>
  <si>
    <t>Elfogadta az RKK tanácsa 2021.június 8-án</t>
  </si>
  <si>
    <t>RMVII1KBNE</t>
  </si>
  <si>
    <t>Irányítási rendszerek informatikai támogatása (online)</t>
  </si>
  <si>
    <t xml:space="preserve">RMXIN2HBNE </t>
  </si>
  <si>
    <t>RKVSZLMBNE</t>
  </si>
  <si>
    <t>Zavaró környezeti szagok levegőtisztaság-védelmi kérdései</t>
  </si>
  <si>
    <t>RKVKK1MBNE</t>
  </si>
  <si>
    <t>Környezeti kolloidok</t>
  </si>
  <si>
    <t>RKKKK1ABNE</t>
  </si>
  <si>
    <t>Environmental Colloids</t>
  </si>
  <si>
    <t>RMXCA2KBNE vagy RMXKE2KBNE</t>
  </si>
  <si>
    <t>RTKCT1ABNE</t>
  </si>
  <si>
    <t>Creative Thinking</t>
  </si>
  <si>
    <t>RMSAA1BBNE</t>
  </si>
  <si>
    <t>Szaknyelv angol A</t>
  </si>
  <si>
    <t>RMSAB1BBNE</t>
  </si>
  <si>
    <t>Szaknyelv angol B</t>
  </si>
  <si>
    <t>RMSNA1BBNE</t>
  </si>
  <si>
    <t>Szaknyelv német A</t>
  </si>
  <si>
    <t>RMSNB1BBNE</t>
  </si>
  <si>
    <t>Szaknyelv német B</t>
  </si>
  <si>
    <t>RKKCC1ABNE</t>
  </si>
  <si>
    <t>Climate Changes and Environmental Health</t>
  </si>
  <si>
    <t>RMVVI1ABNE</t>
  </si>
  <si>
    <t>SAP Enterprise Resource Planning</t>
  </si>
  <si>
    <t>RMXIN2EBNE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</si>
</sst>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9"/>
      <name val="Arial CE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sz val="11"/>
      <name val="Arial CE"/>
      <family val="2"/>
      <charset val="238"/>
    </font>
    <font>
      <i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4"/>
      <name val="Arial CE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2"/>
      <name val="Wingdings 3"/>
      <family val="1"/>
      <charset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charset val="238"/>
    </font>
    <font>
      <i/>
      <sz val="14"/>
      <name val="Arial CE"/>
      <charset val="238"/>
    </font>
    <font>
      <sz val="12"/>
      <name val="Calibri"/>
      <family val="2"/>
      <scheme val="minor"/>
    </font>
    <font>
      <sz val="12"/>
      <color theme="1"/>
      <name val="Wingdings 3"/>
      <family val="1"/>
      <charset val="2"/>
    </font>
    <font>
      <sz val="8"/>
      <name val="Arial CE"/>
      <charset val="238"/>
    </font>
    <font>
      <b/>
      <sz val="12"/>
      <color theme="1"/>
      <name val="Arial CE"/>
      <charset val="238"/>
    </font>
    <font>
      <b/>
      <sz val="10"/>
      <color theme="1"/>
      <name val="Arial"/>
      <family val="2"/>
      <charset val="238"/>
    </font>
    <font>
      <sz val="12"/>
      <color theme="1"/>
      <name val="Arial CE"/>
      <family val="2"/>
      <charset val="238"/>
    </font>
    <font>
      <sz val="12"/>
      <color theme="1"/>
      <name val="Arial CE"/>
      <charset val="238"/>
    </font>
    <font>
      <i/>
      <sz val="12"/>
      <color theme="1"/>
      <name val="Arial CE"/>
      <charset val="238"/>
    </font>
    <font>
      <sz val="11"/>
      <color theme="1"/>
      <name val="Arial CE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dotted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dashed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thin">
        <color auto="1"/>
      </bottom>
      <diagonal/>
    </border>
  </borders>
  <cellStyleXfs count="44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" fillId="17" borderId="7" applyNumberFormat="0" applyFon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31" fillId="4" borderId="0" applyNumberFormat="0" applyBorder="0" applyAlignment="0" applyProtection="0"/>
    <xf numFmtId="0" fontId="32" fillId="2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23" borderId="0" applyNumberFormat="0" applyBorder="0" applyAlignment="0" applyProtection="0"/>
    <xf numFmtId="0" fontId="37" fillId="22" borderId="1" applyNumberFormat="0" applyAlignment="0" applyProtection="0"/>
    <xf numFmtId="0" fontId="39" fillId="0" borderId="0"/>
    <xf numFmtId="0" fontId="1" fillId="0" borderId="0"/>
  </cellStyleXfs>
  <cellXfs count="779">
    <xf numFmtId="0" fontId="0" fillId="0" borderId="0" xfId="0"/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4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3" fillId="0" borderId="31" xfId="42" applyFont="1" applyFill="1" applyBorder="1" applyAlignment="1">
      <alignment horizontal="center" vertical="center"/>
    </xf>
    <xf numFmtId="0" fontId="9" fillId="0" borderId="23" xfId="42" applyFont="1" applyFill="1" applyBorder="1" applyAlignment="1">
      <alignment horizontal="center" vertical="center"/>
    </xf>
    <xf numFmtId="0" fontId="9" fillId="0" borderId="27" xfId="42" applyFont="1" applyFill="1" applyBorder="1" applyAlignment="1">
      <alignment horizontal="center" vertical="center"/>
    </xf>
    <xf numFmtId="0" fontId="9" fillId="0" borderId="32" xfId="42" applyFont="1" applyFill="1" applyBorder="1" applyAlignment="1">
      <alignment horizontal="center" vertical="center"/>
    </xf>
    <xf numFmtId="0" fontId="12" fillId="0" borderId="31" xfId="42" applyFont="1" applyFill="1" applyBorder="1" applyAlignment="1">
      <alignment horizontal="right" vertical="center"/>
    </xf>
    <xf numFmtId="0" fontId="6" fillId="0" borderId="23" xfId="42" applyFont="1" applyFill="1" applyBorder="1" applyAlignment="1">
      <alignment vertical="center"/>
    </xf>
    <xf numFmtId="0" fontId="6" fillId="0" borderId="27" xfId="42" applyFont="1" applyFill="1" applyBorder="1" applyAlignment="1">
      <alignment vertical="center"/>
    </xf>
    <xf numFmtId="0" fontId="6" fillId="0" borderId="31" xfId="42" applyFont="1" applyFill="1" applyBorder="1" applyAlignment="1">
      <alignment vertical="center"/>
    </xf>
    <xf numFmtId="0" fontId="13" fillId="0" borderId="31" xfId="42" applyFont="1" applyFill="1" applyBorder="1" applyAlignment="1" applyProtection="1">
      <alignment horizontal="center" vertical="center"/>
      <protection locked="0"/>
    </xf>
    <xf numFmtId="0" fontId="9" fillId="0" borderId="27" xfId="42" applyFont="1" applyFill="1" applyBorder="1" applyAlignment="1">
      <alignment horizontal="left" vertical="center"/>
    </xf>
    <xf numFmtId="0" fontId="9" fillId="0" borderId="23" xfId="42" applyFont="1" applyFill="1" applyBorder="1" applyAlignment="1">
      <alignment horizontal="left" vertical="center"/>
    </xf>
    <xf numFmtId="0" fontId="9" fillId="0" borderId="31" xfId="42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horizontal="center" vertical="center"/>
    </xf>
    <xf numFmtId="0" fontId="9" fillId="0" borderId="33" xfId="42" applyFont="1" applyFill="1" applyBorder="1" applyAlignment="1" applyProtection="1">
      <alignment vertical="center" wrapText="1"/>
      <protection locked="0"/>
    </xf>
    <xf numFmtId="0" fontId="13" fillId="0" borderId="31" xfId="42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/>
    </xf>
    <xf numFmtId="0" fontId="6" fillId="0" borderId="0" xfId="42" applyFont="1" applyFill="1" applyBorder="1" applyAlignment="1">
      <alignment horizontal="center" vertical="center"/>
    </xf>
    <xf numFmtId="0" fontId="6" fillId="0" borderId="0" xfId="42" applyFont="1" applyFill="1" applyBorder="1" applyAlignment="1">
      <alignment vertical="center"/>
    </xf>
    <xf numFmtId="0" fontId="9" fillId="0" borderId="0" xfId="42" applyFont="1" applyFill="1" applyBorder="1" applyAlignment="1">
      <alignment horizontal="center" vertical="center"/>
    </xf>
    <xf numFmtId="0" fontId="20" fillId="0" borderId="0" xfId="42" applyFont="1" applyFill="1" applyBorder="1" applyAlignment="1">
      <alignment horizontal="center" vertical="center"/>
    </xf>
    <xf numFmtId="0" fontId="3" fillId="0" borderId="0" xfId="42" applyFont="1" applyFill="1" applyBorder="1" applyAlignment="1">
      <alignment vertical="center"/>
    </xf>
    <xf numFmtId="0" fontId="43" fillId="0" borderId="82" xfId="42" applyFont="1" applyFill="1" applyBorder="1" applyAlignment="1">
      <alignment horizontal="center" vertical="center" wrapText="1"/>
    </xf>
    <xf numFmtId="0" fontId="43" fillId="0" borderId="88" xfId="42" applyFont="1" applyFill="1" applyBorder="1" applyAlignment="1">
      <alignment horizontal="center" vertical="center" wrapText="1"/>
    </xf>
    <xf numFmtId="0" fontId="43" fillId="0" borderId="86" xfId="42" applyFont="1" applyFill="1" applyBorder="1" applyAlignment="1">
      <alignment horizontal="center" wrapText="1"/>
    </xf>
    <xf numFmtId="0" fontId="43" fillId="0" borderId="87" xfId="42" applyFont="1" applyFill="1" applyBorder="1" applyAlignment="1">
      <alignment horizontal="center" wrapText="1"/>
    </xf>
    <xf numFmtId="0" fontId="42" fillId="0" borderId="33" xfId="42" applyFont="1" applyFill="1" applyBorder="1" applyAlignment="1">
      <alignment horizontal="center" wrapText="1"/>
    </xf>
    <xf numFmtId="0" fontId="43" fillId="0" borderId="50" xfId="42" applyFont="1" applyFill="1" applyBorder="1" applyAlignment="1">
      <alignment horizontal="center" vertical="center" wrapText="1"/>
    </xf>
    <xf numFmtId="0" fontId="43" fillId="0" borderId="51" xfId="42" applyFont="1" applyFill="1" applyBorder="1" applyAlignment="1">
      <alignment horizontal="center" vertical="center" wrapText="1"/>
    </xf>
    <xf numFmtId="0" fontId="43" fillId="0" borderId="33" xfId="42" applyFont="1" applyFill="1" applyBorder="1" applyAlignment="1">
      <alignment horizontal="left" wrapText="1"/>
    </xf>
    <xf numFmtId="0" fontId="43" fillId="0" borderId="23" xfId="42" applyFont="1" applyFill="1" applyBorder="1" applyAlignment="1">
      <alignment horizontal="left" wrapText="1"/>
    </xf>
    <xf numFmtId="0" fontId="43" fillId="0" borderId="31" xfId="42" applyFont="1" applyFill="1" applyBorder="1" applyAlignment="1">
      <alignment horizontal="center" wrapText="1"/>
    </xf>
    <xf numFmtId="0" fontId="43" fillId="0" borderId="32" xfId="42" applyFont="1" applyFill="1" applyBorder="1" applyAlignment="1">
      <alignment horizontal="left" wrapText="1"/>
    </xf>
    <xf numFmtId="0" fontId="43" fillId="0" borderId="27" xfId="42" applyFont="1" applyFill="1" applyBorder="1" applyAlignment="1">
      <alignment horizontal="left" wrapText="1"/>
    </xf>
    <xf numFmtId="0" fontId="43" fillId="0" borderId="70" xfId="42" applyFont="1" applyFill="1" applyBorder="1" applyAlignment="1">
      <alignment horizontal="center" wrapText="1"/>
    </xf>
    <xf numFmtId="0" fontId="43" fillId="0" borderId="32" xfId="42" applyFont="1" applyFill="1" applyBorder="1" applyAlignment="1">
      <alignment horizontal="center" wrapText="1"/>
    </xf>
    <xf numFmtId="0" fontId="43" fillId="0" borderId="27" xfId="42" applyFont="1" applyFill="1" applyBorder="1" applyAlignment="1">
      <alignment horizontal="center" wrapText="1"/>
    </xf>
    <xf numFmtId="0" fontId="43" fillId="0" borderId="72" xfId="42" applyFont="1" applyFill="1" applyBorder="1" applyAlignment="1">
      <alignment horizontal="left" wrapText="1"/>
    </xf>
    <xf numFmtId="0" fontId="43" fillId="0" borderId="65" xfId="42" applyFont="1" applyFill="1" applyBorder="1" applyAlignment="1">
      <alignment horizontal="left" wrapText="1"/>
    </xf>
    <xf numFmtId="0" fontId="43" fillId="0" borderId="62" xfId="42" applyFont="1" applyFill="1" applyBorder="1" applyAlignment="1">
      <alignment horizontal="center" wrapText="1"/>
    </xf>
    <xf numFmtId="0" fontId="43" fillId="0" borderId="63" xfId="42" applyFont="1" applyFill="1" applyBorder="1" applyAlignment="1">
      <alignment horizontal="left" wrapText="1"/>
    </xf>
    <xf numFmtId="0" fontId="43" fillId="0" borderId="64" xfId="42" applyFont="1" applyFill="1" applyBorder="1" applyAlignment="1">
      <alignment horizontal="left" wrapText="1"/>
    </xf>
    <xf numFmtId="0" fontId="43" fillId="0" borderId="73" xfId="42" applyFont="1" applyFill="1" applyBorder="1" applyAlignment="1">
      <alignment horizontal="center" wrapText="1"/>
    </xf>
    <xf numFmtId="0" fontId="43" fillId="0" borderId="63" xfId="42" applyFont="1" applyFill="1" applyBorder="1" applyAlignment="1">
      <alignment horizontal="center" wrapText="1"/>
    </xf>
    <xf numFmtId="0" fontId="43" fillId="0" borderId="64" xfId="42" applyFont="1" applyFill="1" applyBorder="1" applyAlignment="1">
      <alignment horizontal="center" wrapText="1"/>
    </xf>
    <xf numFmtId="0" fontId="42" fillId="0" borderId="76" xfId="42" applyFont="1" applyFill="1" applyBorder="1" applyAlignment="1">
      <alignment horizontal="left" wrapText="1"/>
    </xf>
    <xf numFmtId="0" fontId="43" fillId="0" borderId="77" xfId="42" applyFont="1" applyFill="1" applyBorder="1" applyAlignment="1">
      <alignment horizontal="left" wrapText="1"/>
    </xf>
    <xf numFmtId="0" fontId="42" fillId="0" borderId="89" xfId="42" applyFont="1" applyFill="1" applyBorder="1" applyAlignment="1">
      <alignment horizontal="center" wrapText="1"/>
    </xf>
    <xf numFmtId="0" fontId="43" fillId="0" borderId="78" xfId="42" applyFont="1" applyFill="1" applyBorder="1" applyAlignment="1">
      <alignment horizontal="left" wrapText="1"/>
    </xf>
    <xf numFmtId="0" fontId="43" fillId="0" borderId="75" xfId="42" applyFont="1" applyFill="1" applyBorder="1" applyAlignment="1">
      <alignment horizontal="left" wrapText="1"/>
    </xf>
    <xf numFmtId="0" fontId="42" fillId="0" borderId="79" xfId="42" applyFont="1" applyFill="1" applyBorder="1" applyAlignment="1">
      <alignment horizontal="center" wrapText="1"/>
    </xf>
    <xf numFmtId="0" fontId="43" fillId="0" borderId="78" xfId="42" applyFont="1" applyFill="1" applyBorder="1" applyAlignment="1">
      <alignment horizontal="center" wrapText="1"/>
    </xf>
    <xf numFmtId="0" fontId="43" fillId="0" borderId="75" xfId="42" applyFont="1" applyFill="1" applyBorder="1" applyAlignment="1">
      <alignment horizontal="center" wrapText="1"/>
    </xf>
    <xf numFmtId="0" fontId="44" fillId="0" borderId="0" xfId="0" applyFont="1" applyFill="1" applyAlignment="1" applyProtection="1">
      <alignment vertical="center"/>
    </xf>
    <xf numFmtId="0" fontId="44" fillId="0" borderId="0" xfId="0" applyFont="1" applyFill="1" applyAlignment="1" applyProtection="1">
      <alignment vertical="center" wrapText="1"/>
    </xf>
    <xf numFmtId="0" fontId="45" fillId="0" borderId="0" xfId="0" applyFont="1" applyFill="1" applyBorder="1" applyAlignment="1" applyProtection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3" fillId="0" borderId="59" xfId="42" applyFont="1" applyFill="1" applyBorder="1" applyAlignment="1">
      <alignment horizontal="center" vertical="center"/>
    </xf>
    <xf numFmtId="0" fontId="13" fillId="0" borderId="100" xfId="42" applyFont="1" applyFill="1" applyBorder="1" applyAlignment="1">
      <alignment horizontal="center" vertical="center"/>
    </xf>
    <xf numFmtId="0" fontId="13" fillId="0" borderId="59" xfId="42" applyFont="1" applyFill="1" applyBorder="1" applyAlignment="1">
      <alignment horizontal="right" vertical="center"/>
    </xf>
    <xf numFmtId="0" fontId="6" fillId="0" borderId="101" xfId="42" applyFont="1" applyFill="1" applyBorder="1" applyAlignment="1">
      <alignment horizontal="center" vertical="center"/>
    </xf>
    <xf numFmtId="0" fontId="6" fillId="0" borderId="99" xfId="42" applyFont="1" applyFill="1" applyBorder="1" applyAlignment="1">
      <alignment horizontal="center" vertical="center"/>
    </xf>
    <xf numFmtId="0" fontId="12" fillId="0" borderId="59" xfId="42" applyFont="1" applyFill="1" applyBorder="1" applyAlignment="1">
      <alignment horizontal="right" vertical="center"/>
    </xf>
    <xf numFmtId="0" fontId="13" fillId="0" borderId="62" xfId="42" applyFont="1" applyFill="1" applyBorder="1" applyAlignment="1">
      <alignment horizontal="center" vertical="center" wrapText="1"/>
    </xf>
    <xf numFmtId="0" fontId="6" fillId="0" borderId="60" xfId="42" applyFont="1" applyFill="1" applyBorder="1" applyAlignment="1">
      <alignment horizontal="center" vertical="center"/>
    </xf>
    <xf numFmtId="0" fontId="6" fillId="0" borderId="61" xfId="42" applyFont="1" applyFill="1" applyBorder="1" applyAlignment="1">
      <alignment horizontal="center" vertical="center"/>
    </xf>
    <xf numFmtId="0" fontId="6" fillId="0" borderId="61" xfId="42" applyFont="1" applyFill="1" applyBorder="1" applyAlignment="1">
      <alignment vertical="center"/>
    </xf>
    <xf numFmtId="0" fontId="12" fillId="0" borderId="62" xfId="42" applyFont="1" applyFill="1" applyBorder="1" applyAlignment="1">
      <alignment horizontal="right" vertical="center"/>
    </xf>
    <xf numFmtId="0" fontId="6" fillId="0" borderId="60" xfId="42" applyFont="1" applyFill="1" applyBorder="1" applyAlignment="1">
      <alignment vertical="center"/>
    </xf>
    <xf numFmtId="0" fontId="6" fillId="0" borderId="62" xfId="42" applyFont="1" applyFill="1" applyBorder="1" applyAlignment="1">
      <alignment vertical="center"/>
    </xf>
    <xf numFmtId="0" fontId="13" fillId="0" borderId="62" xfId="42" applyFont="1" applyFill="1" applyBorder="1" applyAlignment="1" applyProtection="1">
      <alignment horizontal="center" vertical="center"/>
      <protection locked="0"/>
    </xf>
    <xf numFmtId="0" fontId="13" fillId="0" borderId="62" xfId="42" applyFont="1" applyFill="1" applyBorder="1" applyAlignment="1">
      <alignment horizontal="center" vertical="center"/>
    </xf>
    <xf numFmtId="1" fontId="11" fillId="0" borderId="27" xfId="0" applyNumberFormat="1" applyFont="1" applyFill="1" applyBorder="1" applyAlignment="1">
      <alignment horizontal="center" vertical="center"/>
    </xf>
    <xf numFmtId="1" fontId="11" fillId="0" borderId="33" xfId="0" applyNumberFormat="1" applyFont="1" applyFill="1" applyBorder="1" applyAlignment="1">
      <alignment horizontal="center" vertical="center"/>
    </xf>
    <xf numFmtId="1" fontId="13" fillId="0" borderId="33" xfId="0" applyNumberFormat="1" applyFont="1" applyFill="1" applyBorder="1" applyAlignment="1">
      <alignment horizontal="center" vertical="center"/>
    </xf>
    <xf numFmtId="1" fontId="11" fillId="0" borderId="32" xfId="0" applyNumberFormat="1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/>
    </xf>
    <xf numFmtId="1" fontId="13" fillId="0" borderId="31" xfId="0" applyNumberFormat="1" applyFont="1" applyFill="1" applyBorder="1" applyAlignment="1">
      <alignment horizontal="center" vertical="center"/>
    </xf>
    <xf numFmtId="1" fontId="11" fillId="0" borderId="61" xfId="0" applyNumberFormat="1" applyFont="1" applyFill="1" applyBorder="1" applyAlignment="1">
      <alignment horizontal="center" vertical="center"/>
    </xf>
    <xf numFmtId="1" fontId="13" fillId="0" borderId="90" xfId="0" applyNumberFormat="1" applyFont="1" applyFill="1" applyBorder="1" applyAlignment="1">
      <alignment horizontal="center" vertical="center"/>
    </xf>
    <xf numFmtId="1" fontId="11" fillId="0" borderId="60" xfId="0" applyNumberFormat="1" applyFont="1" applyFill="1" applyBorder="1" applyAlignment="1">
      <alignment horizontal="center" vertical="center"/>
    </xf>
    <xf numFmtId="1" fontId="13" fillId="0" borderId="62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1" fontId="18" fillId="0" borderId="95" xfId="0" applyNumberFormat="1" applyFont="1" applyFill="1" applyBorder="1" applyAlignment="1">
      <alignment horizontal="center" vertical="center"/>
    </xf>
    <xf numFmtId="1" fontId="19" fillId="0" borderId="104" xfId="0" applyNumberFormat="1" applyFont="1" applyFill="1" applyBorder="1" applyAlignment="1">
      <alignment horizontal="center" vertical="center"/>
    </xf>
    <xf numFmtId="0" fontId="19" fillId="0" borderId="95" xfId="0" applyFont="1" applyFill="1" applyBorder="1" applyAlignment="1">
      <alignment horizontal="center" vertical="center"/>
    </xf>
    <xf numFmtId="0" fontId="19" fillId="0" borderId="103" xfId="0" applyFont="1" applyFill="1" applyBorder="1" applyAlignment="1">
      <alignment horizontal="center" vertical="center"/>
    </xf>
    <xf numFmtId="0" fontId="19" fillId="0" borderId="96" xfId="0" applyFont="1" applyFill="1" applyBorder="1" applyAlignment="1">
      <alignment horizontal="center" vertical="center"/>
    </xf>
    <xf numFmtId="1" fontId="19" fillId="0" borderId="96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08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1" fontId="11" fillId="0" borderId="110" xfId="0" applyNumberFormat="1" applyFont="1" applyFill="1" applyBorder="1" applyAlignment="1">
      <alignment horizontal="center" vertical="center"/>
    </xf>
    <xf numFmtId="1" fontId="11" fillId="0" borderId="50" xfId="0" applyNumberFormat="1" applyFont="1" applyFill="1" applyBorder="1" applyAlignment="1">
      <alignment horizontal="center" vertical="center"/>
    </xf>
    <xf numFmtId="1" fontId="11" fillId="0" borderId="46" xfId="0" applyNumberFormat="1" applyFont="1" applyFill="1" applyBorder="1" applyAlignment="1">
      <alignment horizontal="center" vertical="center"/>
    </xf>
    <xf numFmtId="1" fontId="13" fillId="0" borderId="51" xfId="0" applyNumberFormat="1" applyFont="1" applyFill="1" applyBorder="1" applyAlignment="1">
      <alignment horizontal="center" vertical="center"/>
    </xf>
    <xf numFmtId="1" fontId="13" fillId="0" borderId="107" xfId="0" applyNumberFormat="1" applyFont="1" applyFill="1" applyBorder="1" applyAlignment="1">
      <alignment horizontal="center" vertical="center"/>
    </xf>
    <xf numFmtId="1" fontId="11" fillId="0" borderId="63" xfId="0" applyNumberFormat="1" applyFont="1" applyFill="1" applyBorder="1" applyAlignment="1">
      <alignment horizontal="center" vertical="center"/>
    </xf>
    <xf numFmtId="1" fontId="11" fillId="0" borderId="72" xfId="0" applyNumberFormat="1" applyFont="1" applyFill="1" applyBorder="1" applyAlignment="1">
      <alignment horizontal="center" vertical="center"/>
    </xf>
    <xf numFmtId="1" fontId="11" fillId="0" borderId="65" xfId="0" applyNumberFormat="1" applyFont="1" applyFill="1" applyBorder="1" applyAlignment="1">
      <alignment horizontal="center" vertical="center"/>
    </xf>
    <xf numFmtId="1" fontId="11" fillId="0" borderId="64" xfId="0" applyNumberFormat="1" applyFont="1" applyFill="1" applyBorder="1" applyAlignment="1">
      <alignment horizontal="center" vertical="center"/>
    </xf>
    <xf numFmtId="1" fontId="13" fillId="0" borderId="113" xfId="0" applyNumberFormat="1" applyFont="1" applyFill="1" applyBorder="1" applyAlignment="1">
      <alignment horizontal="center" vertical="center"/>
    </xf>
    <xf numFmtId="1" fontId="13" fillId="0" borderId="72" xfId="0" applyNumberFormat="1" applyFont="1" applyFill="1" applyBorder="1" applyAlignment="1">
      <alignment horizontal="center" vertical="center"/>
    </xf>
    <xf numFmtId="0" fontId="10" fillId="0" borderId="109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/>
    </xf>
    <xf numFmtId="0" fontId="13" fillId="0" borderId="22" xfId="42" applyFont="1" applyFill="1" applyBorder="1" applyAlignment="1">
      <alignment horizontal="center" vertical="center"/>
    </xf>
    <xf numFmtId="0" fontId="9" fillId="0" borderId="23" xfId="42" applyFont="1" applyFill="1" applyBorder="1" applyAlignment="1" applyProtection="1">
      <alignment horizontal="center" vertical="center"/>
      <protection locked="0"/>
    </xf>
    <xf numFmtId="0" fontId="9" fillId="0" borderId="27" xfId="42" applyFont="1" applyFill="1" applyBorder="1" applyAlignment="1" applyProtection="1">
      <alignment horizontal="center" vertical="center"/>
      <protection locked="0"/>
    </xf>
    <xf numFmtId="0" fontId="9" fillId="0" borderId="31" xfId="42" applyFont="1" applyFill="1" applyBorder="1" applyAlignment="1" applyProtection="1">
      <alignment horizontal="center" vertical="center"/>
      <protection locked="0"/>
    </xf>
    <xf numFmtId="0" fontId="9" fillId="0" borderId="27" xfId="42" applyFont="1" applyFill="1" applyBorder="1"/>
    <xf numFmtId="0" fontId="9" fillId="0" borderId="33" xfId="42" applyFont="1" applyFill="1" applyBorder="1" applyAlignment="1">
      <alignment wrapText="1"/>
    </xf>
    <xf numFmtId="0" fontId="9" fillId="0" borderId="98" xfId="42" applyFont="1" applyFill="1" applyBorder="1" applyAlignment="1">
      <alignment horizontal="center" vertical="center" wrapText="1"/>
    </xf>
    <xf numFmtId="0" fontId="9" fillId="0" borderId="59" xfId="42" applyNumberFormat="1" applyFont="1" applyFill="1" applyBorder="1" applyAlignment="1">
      <alignment horizontal="center" vertical="center" wrapText="1"/>
    </xf>
    <xf numFmtId="0" fontId="9" fillId="0" borderId="98" xfId="42" applyFont="1" applyFill="1" applyBorder="1" applyAlignment="1">
      <alignment horizontal="center" vertical="center"/>
    </xf>
    <xf numFmtId="0" fontId="9" fillId="0" borderId="99" xfId="42" applyFont="1" applyFill="1" applyBorder="1" applyAlignment="1">
      <alignment horizontal="center" vertical="center"/>
    </xf>
    <xf numFmtId="0" fontId="9" fillId="0" borderId="101" xfId="42" applyFont="1" applyFill="1" applyBorder="1" applyAlignment="1">
      <alignment horizontal="center" vertical="center"/>
    </xf>
    <xf numFmtId="0" fontId="9" fillId="0" borderId="60" xfId="42" applyFont="1" applyFill="1" applyBorder="1" applyAlignment="1" applyProtection="1">
      <alignment horizontal="center" vertical="center"/>
      <protection locked="0"/>
    </xf>
    <xf numFmtId="0" fontId="9" fillId="0" borderId="61" xfId="42" applyFont="1" applyFill="1" applyBorder="1" applyAlignment="1" applyProtection="1">
      <alignment horizontal="center" vertical="center"/>
      <protection locked="0"/>
    </xf>
    <xf numFmtId="0" fontId="9" fillId="0" borderId="60" xfId="42" applyFont="1" applyFill="1" applyBorder="1" applyAlignment="1">
      <alignment horizontal="center" vertical="center"/>
    </xf>
    <xf numFmtId="0" fontId="9" fillId="0" borderId="61" xfId="42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right" vertical="center" wrapText="1"/>
    </xf>
    <xf numFmtId="1" fontId="9" fillId="0" borderId="0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center" vertical="center"/>
    </xf>
    <xf numFmtId="0" fontId="11" fillId="0" borderId="27" xfId="0" applyFont="1" applyFill="1" applyBorder="1" applyAlignment="1" applyProtection="1">
      <alignment vertical="center"/>
      <protection locked="0"/>
    </xf>
    <xf numFmtId="0" fontId="11" fillId="0" borderId="27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/>
      <protection locked="0"/>
    </xf>
    <xf numFmtId="0" fontId="11" fillId="0" borderId="3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  <xf numFmtId="1" fontId="7" fillId="0" borderId="27" xfId="0" applyNumberFormat="1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" fontId="7" fillId="0" borderId="27" xfId="0" applyNumberFormat="1" applyFont="1" applyFill="1" applyBorder="1" applyAlignment="1">
      <alignment horizontal="center" vertical="center"/>
    </xf>
    <xf numFmtId="1" fontId="16" fillId="0" borderId="27" xfId="0" applyNumberFormat="1" applyFont="1" applyFill="1" applyBorder="1" applyAlignment="1">
      <alignment horizontal="center" vertical="center"/>
    </xf>
    <xf numFmtId="1" fontId="16" fillId="0" borderId="27" xfId="0" applyNumberFormat="1" applyFont="1" applyFill="1" applyBorder="1" applyAlignment="1">
      <alignment horizontal="right" vertical="center"/>
    </xf>
    <xf numFmtId="1" fontId="16" fillId="0" borderId="31" xfId="0" applyNumberFormat="1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 applyProtection="1">
      <alignment vertical="center"/>
    </xf>
    <xf numFmtId="0" fontId="9" fillId="0" borderId="27" xfId="0" applyFont="1" applyFill="1" applyBorder="1" applyAlignment="1" applyProtection="1">
      <alignment vertical="center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 applyProtection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49" fontId="10" fillId="0" borderId="27" xfId="0" applyNumberFormat="1" applyFont="1" applyFill="1" applyBorder="1" applyAlignment="1" applyProtection="1">
      <alignment horizontal="left" vertical="center"/>
    </xf>
    <xf numFmtId="49" fontId="10" fillId="0" borderId="27" xfId="0" applyNumberFormat="1" applyFont="1" applyFill="1" applyBorder="1" applyAlignment="1">
      <alignment horizontal="left" vertical="center"/>
    </xf>
    <xf numFmtId="0" fontId="10" fillId="0" borderId="34" xfId="0" applyFont="1" applyFill="1" applyBorder="1" applyAlignment="1" applyProtection="1">
      <alignment horizontal="center" vertical="center"/>
    </xf>
    <xf numFmtId="0" fontId="11" fillId="0" borderId="34" xfId="0" applyFont="1" applyFill="1" applyBorder="1" applyAlignment="1" applyProtection="1">
      <alignment horizontal="center" vertical="center"/>
    </xf>
    <xf numFmtId="0" fontId="46" fillId="0" borderId="34" xfId="0" applyFont="1" applyFill="1" applyBorder="1" applyAlignment="1" applyProtection="1">
      <alignment horizontal="center" vertical="center"/>
    </xf>
    <xf numFmtId="49" fontId="10" fillId="0" borderId="34" xfId="0" applyNumberFormat="1" applyFont="1" applyFill="1" applyBorder="1" applyAlignment="1" applyProtection="1">
      <alignment horizontal="center" vertical="center"/>
    </xf>
    <xf numFmtId="0" fontId="10" fillId="0" borderId="34" xfId="0" applyFont="1" applyFill="1" applyBorder="1" applyAlignment="1" applyProtection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49" fontId="10" fillId="0" borderId="34" xfId="0" applyNumberFormat="1" applyFont="1" applyFill="1" applyBorder="1" applyAlignment="1" applyProtection="1">
      <alignment horizontal="left" vertical="center"/>
    </xf>
    <xf numFmtId="0" fontId="9" fillId="0" borderId="11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/>
    </xf>
    <xf numFmtId="0" fontId="11" fillId="0" borderId="27" xfId="0" applyFont="1" applyFill="1" applyBorder="1" applyAlignment="1" applyProtection="1">
      <alignment vertical="center" wrapText="1"/>
    </xf>
    <xf numFmtId="49" fontId="7" fillId="0" borderId="61" xfId="0" applyNumberFormat="1" applyFont="1" applyFill="1" applyBorder="1" applyAlignment="1">
      <alignment horizontal="left" vertical="center"/>
    </xf>
    <xf numFmtId="1" fontId="19" fillId="0" borderId="95" xfId="0" applyNumberFormat="1" applyFont="1" applyFill="1" applyBorder="1" applyAlignment="1">
      <alignment horizontal="center" vertical="center"/>
    </xf>
    <xf numFmtId="1" fontId="18" fillId="0" borderId="46" xfId="0" applyNumberFormat="1" applyFont="1" applyFill="1" applyBorder="1" applyAlignment="1">
      <alignment horizontal="center" vertical="center"/>
    </xf>
    <xf numFmtId="0" fontId="43" fillId="0" borderId="84" xfId="42" applyFont="1" applyFill="1" applyBorder="1" applyAlignment="1">
      <alignment horizontal="center" wrapText="1"/>
    </xf>
    <xf numFmtId="1" fontId="9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27" xfId="0" applyNumberFormat="1" applyFont="1" applyFill="1" applyBorder="1" applyAlignment="1">
      <alignment horizontal="center" vertical="center" textRotation="90"/>
    </xf>
    <xf numFmtId="0" fontId="7" fillId="0" borderId="27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0" borderId="5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54" xfId="0" applyFont="1" applyFill="1" applyBorder="1"/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right" vertical="center"/>
    </xf>
    <xf numFmtId="0" fontId="6" fillId="0" borderId="38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vertical="center"/>
    </xf>
    <xf numFmtId="0" fontId="12" fillId="0" borderId="27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15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right" vertical="center" wrapText="1"/>
    </xf>
    <xf numFmtId="1" fontId="12" fillId="0" borderId="27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1" fontId="12" fillId="0" borderId="31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textRotation="90"/>
    </xf>
    <xf numFmtId="1" fontId="9" fillId="0" borderId="27" xfId="0" applyNumberFormat="1" applyFont="1" applyFill="1" applyBorder="1" applyAlignment="1">
      <alignment vertical="center"/>
    </xf>
    <xf numFmtId="1" fontId="9" fillId="0" borderId="27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0" fontId="20" fillId="0" borderId="27" xfId="0" applyFont="1" applyFill="1" applyBorder="1" applyAlignment="1">
      <alignment vertical="center"/>
    </xf>
    <xf numFmtId="0" fontId="7" fillId="0" borderId="61" xfId="0" applyNumberFormat="1" applyFont="1" applyFill="1" applyBorder="1" applyAlignment="1">
      <alignment horizontal="center" vertical="center" textRotation="90"/>
    </xf>
    <xf numFmtId="0" fontId="11" fillId="0" borderId="61" xfId="0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right" vertical="center"/>
    </xf>
    <xf numFmtId="0" fontId="15" fillId="0" borderId="6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right" vertical="center"/>
    </xf>
    <xf numFmtId="0" fontId="6" fillId="0" borderId="98" xfId="0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vertical="center"/>
    </xf>
    <xf numFmtId="0" fontId="12" fillId="0" borderId="100" xfId="0" applyFont="1" applyFill="1" applyBorder="1" applyAlignment="1">
      <alignment horizontal="right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right" vertical="center"/>
    </xf>
    <xf numFmtId="0" fontId="6" fillId="0" borderId="60" xfId="0" applyFont="1" applyFill="1" applyBorder="1" applyAlignment="1">
      <alignment horizontal="center" vertical="center"/>
    </xf>
    <xf numFmtId="0" fontId="12" fillId="0" borderId="90" xfId="0" applyFont="1" applyFill="1" applyBorder="1" applyAlignment="1">
      <alignment horizontal="right" vertical="center"/>
    </xf>
    <xf numFmtId="0" fontId="11" fillId="0" borderId="108" xfId="0" applyFont="1" applyFill="1" applyBorder="1" applyAlignment="1">
      <alignment horizontal="center" vertical="center"/>
    </xf>
    <xf numFmtId="1" fontId="6" fillId="0" borderId="95" xfId="0" applyNumberFormat="1" applyFont="1" applyFill="1" applyBorder="1" applyAlignment="1">
      <alignment horizontal="center" vertical="center"/>
    </xf>
    <xf numFmtId="1" fontId="12" fillId="0" borderId="104" xfId="0" applyNumberFormat="1" applyFont="1" applyFill="1" applyBorder="1" applyAlignment="1">
      <alignment horizontal="center" vertical="center"/>
    </xf>
    <xf numFmtId="1" fontId="6" fillId="0" borderId="103" xfId="0" applyNumberFormat="1" applyFont="1" applyFill="1" applyBorder="1" applyAlignment="1">
      <alignment horizontal="center" vertical="center"/>
    </xf>
    <xf numFmtId="1" fontId="12" fillId="0" borderId="96" xfId="0" applyNumberFormat="1" applyFont="1" applyFill="1" applyBorder="1" applyAlignment="1">
      <alignment horizontal="center" vertical="center"/>
    </xf>
    <xf numFmtId="0" fontId="12" fillId="0" borderId="97" xfId="0" applyFont="1" applyFill="1" applyBorder="1" applyAlignment="1">
      <alignment horizontal="right" vertical="center"/>
    </xf>
    <xf numFmtId="0" fontId="6" fillId="0" borderId="67" xfId="0" applyFont="1" applyFill="1" applyBorder="1" applyAlignment="1">
      <alignment horizontal="center" vertical="center"/>
    </xf>
    <xf numFmtId="1" fontId="11" fillId="0" borderId="107" xfId="0" applyNumberFormat="1" applyFont="1" applyFill="1" applyBorder="1" applyAlignment="1">
      <alignment horizontal="center" vertical="center"/>
    </xf>
    <xf numFmtId="1" fontId="6" fillId="0" borderId="95" xfId="0" applyNumberFormat="1" applyFont="1" applyFill="1" applyBorder="1" applyAlignment="1">
      <alignment vertical="center"/>
    </xf>
    <xf numFmtId="1" fontId="6" fillId="0" borderId="103" xfId="0" applyNumberFormat="1" applyFont="1" applyFill="1" applyBorder="1" applyAlignment="1">
      <alignment vertical="center"/>
    </xf>
    <xf numFmtId="0" fontId="11" fillId="0" borderId="97" xfId="0" applyFont="1" applyFill="1" applyBorder="1" applyAlignment="1">
      <alignment horizontal="center" vertical="center"/>
    </xf>
    <xf numFmtId="1" fontId="12" fillId="0" borderId="95" xfId="0" applyNumberFormat="1" applyFont="1" applyFill="1" applyBorder="1" applyAlignment="1">
      <alignment horizontal="center" vertical="center"/>
    </xf>
    <xf numFmtId="0" fontId="12" fillId="0" borderId="97" xfId="0" applyFont="1" applyFill="1" applyBorder="1" applyAlignment="1">
      <alignment horizontal="center" vertical="center"/>
    </xf>
    <xf numFmtId="1" fontId="13" fillId="0" borderId="52" xfId="0" applyNumberFormat="1" applyFont="1" applyFill="1" applyBorder="1" applyAlignment="1">
      <alignment horizontal="center" vertical="center"/>
    </xf>
    <xf numFmtId="1" fontId="13" fillId="0" borderId="56" xfId="0" applyNumberFormat="1" applyFont="1" applyFill="1" applyBorder="1" applyAlignment="1">
      <alignment horizontal="center" vertical="center"/>
    </xf>
    <xf numFmtId="1" fontId="6" fillId="0" borderId="52" xfId="0" applyNumberFormat="1" applyFont="1" applyFill="1" applyBorder="1" applyAlignment="1">
      <alignment horizontal="center" vertical="center"/>
    </xf>
    <xf numFmtId="1" fontId="6" fillId="0" borderId="45" xfId="0" applyNumberFormat="1" applyFont="1" applyFill="1" applyBorder="1" applyAlignment="1">
      <alignment horizontal="center" vertical="center"/>
    </xf>
    <xf numFmtId="1" fontId="12" fillId="0" borderId="66" xfId="0" applyNumberFormat="1" applyFont="1" applyFill="1" applyBorder="1" applyAlignment="1">
      <alignment horizontal="center" vertical="center"/>
    </xf>
    <xf numFmtId="1" fontId="12" fillId="0" borderId="56" xfId="0" applyNumberFormat="1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1" fontId="11" fillId="0" borderId="51" xfId="0" applyNumberFormat="1" applyFont="1" applyFill="1" applyBorder="1" applyAlignment="1">
      <alignment horizontal="center" vertical="center"/>
    </xf>
    <xf numFmtId="1" fontId="13" fillId="0" borderId="95" xfId="0" applyNumberFormat="1" applyFont="1" applyFill="1" applyBorder="1" applyAlignment="1">
      <alignment horizontal="center" vertical="center"/>
    </xf>
    <xf numFmtId="1" fontId="13" fillId="0" borderId="104" xfId="0" applyNumberFormat="1" applyFont="1" applyFill="1" applyBorder="1" applyAlignment="1">
      <alignment horizontal="center" vertical="center"/>
    </xf>
    <xf numFmtId="1" fontId="11" fillId="0" borderId="95" xfId="0" applyNumberFormat="1" applyFont="1" applyFill="1" applyBorder="1" applyAlignment="1">
      <alignment horizontal="center" vertical="center"/>
    </xf>
    <xf numFmtId="1" fontId="11" fillId="0" borderId="103" xfId="0" applyNumberFormat="1" applyFont="1" applyFill="1" applyBorder="1" applyAlignment="1">
      <alignment horizontal="center" vertical="center"/>
    </xf>
    <xf numFmtId="1" fontId="13" fillId="0" borderId="96" xfId="0" applyNumberFormat="1" applyFont="1" applyFill="1" applyBorder="1" applyAlignment="1">
      <alignment horizontal="center" vertical="center"/>
    </xf>
    <xf numFmtId="0" fontId="10" fillId="0" borderId="97" xfId="0" applyFont="1" applyFill="1" applyBorder="1" applyAlignment="1">
      <alignment horizontal="center" vertical="center"/>
    </xf>
    <xf numFmtId="1" fontId="11" fillId="0" borderId="31" xfId="0" applyNumberFormat="1" applyFont="1" applyFill="1" applyBorder="1" applyAlignment="1">
      <alignment horizontal="center" vertical="center"/>
    </xf>
    <xf numFmtId="1" fontId="11" fillId="0" borderId="68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vertical="center"/>
    </xf>
    <xf numFmtId="1" fontId="11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43" fillId="0" borderId="69" xfId="42" applyFont="1" applyFill="1" applyBorder="1" applyAlignment="1">
      <alignment horizontal="left" wrapText="1"/>
    </xf>
    <xf numFmtId="0" fontId="43" fillId="0" borderId="71" xfId="42" applyFont="1" applyFill="1" applyBorder="1" applyAlignment="1">
      <alignment horizontal="left" wrapText="1"/>
    </xf>
    <xf numFmtId="0" fontId="43" fillId="0" borderId="74" xfId="42" applyFont="1" applyFill="1" applyBorder="1" applyAlignment="1">
      <alignment horizontal="left" wrapText="1"/>
    </xf>
    <xf numFmtId="0" fontId="6" fillId="0" borderId="0" xfId="0" applyFont="1" applyFill="1" applyAlignment="1">
      <alignment vertical="center" wrapText="1"/>
    </xf>
    <xf numFmtId="1" fontId="6" fillId="0" borderId="27" xfId="0" applyNumberFormat="1" applyFont="1" applyFill="1" applyBorder="1" applyAlignment="1">
      <alignment horizontal="center" vertical="center"/>
    </xf>
    <xf numFmtId="1" fontId="12" fillId="0" borderId="114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6" fillId="0" borderId="19" xfId="0" applyNumberFormat="1" applyFont="1" applyFill="1" applyBorder="1" applyAlignment="1">
      <alignment horizontal="left" vertical="center"/>
    </xf>
    <xf numFmtId="49" fontId="7" fillId="0" borderId="27" xfId="0" applyNumberFormat="1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1" fontId="0" fillId="0" borderId="0" xfId="0" applyNumberFormat="1" applyFont="1" applyFill="1" applyAlignment="1" applyProtection="1">
      <alignment vertical="center"/>
    </xf>
    <xf numFmtId="0" fontId="17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2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0" fontId="6" fillId="0" borderId="10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 wrapText="1"/>
    </xf>
    <xf numFmtId="0" fontId="12" fillId="0" borderId="96" xfId="0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12" fillId="0" borderId="96" xfId="0" applyFont="1" applyFill="1" applyBorder="1" applyAlignment="1">
      <alignment horizontal="center" vertical="center"/>
    </xf>
    <xf numFmtId="0" fontId="6" fillId="0" borderId="95" xfId="0" applyFont="1" applyFill="1" applyBorder="1" applyAlignment="1" applyProtection="1">
      <alignment horizontal="center" vertical="center"/>
      <protection locked="0"/>
    </xf>
    <xf numFmtId="0" fontId="6" fillId="0" borderId="105" xfId="0" applyFont="1" applyFill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6" fillId="0" borderId="98" xfId="42" applyFont="1" applyFill="1" applyBorder="1" applyAlignment="1">
      <alignment horizontal="center" vertical="center"/>
    </xf>
    <xf numFmtId="0" fontId="9" fillId="0" borderId="99" xfId="42" applyFont="1" applyFill="1" applyBorder="1"/>
    <xf numFmtId="0" fontId="9" fillId="0" borderId="100" xfId="42" applyFont="1" applyFill="1" applyBorder="1" applyAlignment="1">
      <alignment wrapText="1"/>
    </xf>
    <xf numFmtId="0" fontId="13" fillId="0" borderId="59" xfId="42" applyFont="1" applyFill="1" applyBorder="1" applyAlignment="1">
      <alignment horizontal="center" vertical="center" wrapText="1"/>
    </xf>
    <xf numFmtId="0" fontId="9" fillId="0" borderId="59" xfId="42" applyFont="1" applyFill="1" applyBorder="1" applyAlignment="1">
      <alignment horizontal="center" vertical="center"/>
    </xf>
    <xf numFmtId="0" fontId="20" fillId="0" borderId="98" xfId="42" applyFont="1" applyFill="1" applyBorder="1" applyAlignment="1">
      <alignment horizontal="center" vertical="center"/>
    </xf>
    <xf numFmtId="0" fontId="9" fillId="0" borderId="99" xfId="42" applyFont="1" applyFill="1" applyBorder="1" applyAlignment="1">
      <alignment vertical="center"/>
    </xf>
    <xf numFmtId="0" fontId="9" fillId="0" borderId="59" xfId="42" applyFont="1" applyFill="1" applyBorder="1" applyAlignment="1">
      <alignment vertical="center"/>
    </xf>
    <xf numFmtId="0" fontId="6" fillId="0" borderId="98" xfId="42" applyFont="1" applyFill="1" applyBorder="1" applyAlignment="1">
      <alignment vertical="center"/>
    </xf>
    <xf numFmtId="0" fontId="6" fillId="0" borderId="99" xfId="42" applyFont="1" applyFill="1" applyBorder="1" applyAlignment="1">
      <alignment vertical="center"/>
    </xf>
    <xf numFmtId="0" fontId="6" fillId="0" borderId="59" xfId="42" applyFont="1" applyFill="1" applyBorder="1" applyAlignment="1">
      <alignment vertical="center"/>
    </xf>
    <xf numFmtId="0" fontId="6" fillId="0" borderId="23" xfId="42" applyFont="1" applyFill="1" applyBorder="1" applyAlignment="1">
      <alignment horizontal="center" vertical="center"/>
    </xf>
    <xf numFmtId="0" fontId="9" fillId="0" borderId="23" xfId="42" applyFont="1" applyFill="1" applyBorder="1" applyAlignment="1">
      <alignment horizontal="center" vertical="center" wrapText="1"/>
    </xf>
    <xf numFmtId="0" fontId="20" fillId="0" borderId="32" xfId="42" applyFont="1" applyFill="1" applyBorder="1" applyAlignment="1">
      <alignment horizontal="center" vertical="center"/>
    </xf>
    <xf numFmtId="0" fontId="20" fillId="0" borderId="23" xfId="42" applyFont="1" applyFill="1" applyBorder="1" applyAlignment="1">
      <alignment horizontal="center" vertical="center"/>
    </xf>
    <xf numFmtId="0" fontId="9" fillId="0" borderId="33" xfId="42" applyFont="1" applyFill="1" applyBorder="1" applyAlignment="1">
      <alignment horizontal="left" wrapText="1"/>
    </xf>
    <xf numFmtId="0" fontId="9" fillId="0" borderId="24" xfId="42" applyFont="1" applyFill="1" applyBorder="1" applyAlignment="1">
      <alignment horizontal="center" vertical="center" wrapText="1"/>
    </xf>
    <xf numFmtId="0" fontId="13" fillId="0" borderId="28" xfId="42" applyFont="1" applyFill="1" applyBorder="1" applyAlignment="1">
      <alignment horizontal="center" vertical="center" wrapText="1"/>
    </xf>
    <xf numFmtId="0" fontId="9" fillId="0" borderId="24" xfId="42" applyFont="1" applyFill="1" applyBorder="1" applyAlignment="1">
      <alignment horizontal="center" vertical="center"/>
    </xf>
    <xf numFmtId="0" fontId="9" fillId="0" borderId="25" xfId="42" applyFont="1" applyFill="1" applyBorder="1" applyAlignment="1">
      <alignment horizontal="center" vertical="center"/>
    </xf>
    <xf numFmtId="0" fontId="9" fillId="0" borderId="26" xfId="42" applyFont="1" applyFill="1" applyBorder="1" applyAlignment="1">
      <alignment horizontal="center" vertical="center"/>
    </xf>
    <xf numFmtId="0" fontId="9" fillId="0" borderId="29" xfId="42" applyFont="1" applyFill="1" applyBorder="1" applyAlignment="1">
      <alignment horizontal="center" vertical="center"/>
    </xf>
    <xf numFmtId="0" fontId="9" fillId="0" borderId="28" xfId="42" applyFont="1" applyFill="1" applyBorder="1" applyAlignment="1">
      <alignment horizontal="center" vertical="center"/>
    </xf>
    <xf numFmtId="0" fontId="20" fillId="0" borderId="24" xfId="42" applyFont="1" applyFill="1" applyBorder="1" applyAlignment="1">
      <alignment horizontal="center" vertical="center"/>
    </xf>
    <xf numFmtId="0" fontId="9" fillId="0" borderId="25" xfId="42" applyFont="1" applyFill="1" applyBorder="1" applyAlignment="1">
      <alignment vertical="center"/>
    </xf>
    <xf numFmtId="0" fontId="9" fillId="0" borderId="26" xfId="42" applyFont="1" applyFill="1" applyBorder="1" applyAlignment="1">
      <alignment vertical="center"/>
    </xf>
    <xf numFmtId="0" fontId="6" fillId="0" borderId="29" xfId="42" applyFont="1" applyFill="1" applyBorder="1" applyAlignment="1">
      <alignment vertical="center"/>
    </xf>
    <xf numFmtId="0" fontId="6" fillId="0" borderId="25" xfId="42" applyFont="1" applyFill="1" applyBorder="1" applyAlignment="1">
      <alignment vertical="center"/>
    </xf>
    <xf numFmtId="0" fontId="6" fillId="0" borderId="26" xfId="42" applyFont="1" applyFill="1" applyBorder="1" applyAlignment="1">
      <alignment vertical="center"/>
    </xf>
    <xf numFmtId="0" fontId="13" fillId="0" borderId="26" xfId="42" applyFont="1" applyFill="1" applyBorder="1" applyAlignment="1">
      <alignment horizontal="center" vertical="center"/>
    </xf>
    <xf numFmtId="0" fontId="13" fillId="0" borderId="24" xfId="42" applyFont="1" applyFill="1" applyBorder="1" applyAlignment="1">
      <alignment horizontal="center" vertical="center"/>
    </xf>
    <xf numFmtId="0" fontId="13" fillId="0" borderId="25" xfId="42" applyFont="1" applyFill="1" applyBorder="1" applyAlignment="1">
      <alignment horizontal="center" vertical="center"/>
    </xf>
    <xf numFmtId="0" fontId="20" fillId="0" borderId="29" xfId="42" applyFont="1" applyFill="1" applyBorder="1" applyAlignment="1">
      <alignment horizontal="center" vertical="center"/>
    </xf>
    <xf numFmtId="0" fontId="13" fillId="0" borderId="29" xfId="42" applyFont="1" applyFill="1" applyBorder="1" applyAlignment="1">
      <alignment horizontal="center" vertical="center"/>
    </xf>
    <xf numFmtId="0" fontId="13" fillId="0" borderId="28" xfId="42" applyFont="1" applyFill="1" applyBorder="1" applyAlignment="1">
      <alignment horizontal="center" vertical="center"/>
    </xf>
    <xf numFmtId="0" fontId="13" fillId="0" borderId="26" xfId="42" applyFont="1" applyFill="1" applyBorder="1" applyAlignment="1">
      <alignment horizontal="right" vertical="center"/>
    </xf>
    <xf numFmtId="0" fontId="12" fillId="0" borderId="26" xfId="42" applyFont="1" applyFill="1" applyBorder="1" applyAlignment="1">
      <alignment horizontal="right" vertical="center"/>
    </xf>
    <xf numFmtId="0" fontId="9" fillId="0" borderId="31" xfId="42" applyFont="1" applyFill="1" applyBorder="1" applyAlignment="1">
      <alignment horizontal="center" vertical="center" wrapText="1"/>
    </xf>
    <xf numFmtId="0" fontId="9" fillId="0" borderId="31" xfId="42" applyFont="1" applyFill="1" applyBorder="1" applyAlignment="1">
      <alignment horizontal="center" vertical="center"/>
    </xf>
    <xf numFmtId="0" fontId="9" fillId="0" borderId="23" xfId="42" applyFont="1" applyFill="1" applyBorder="1" applyAlignment="1">
      <alignment vertical="center"/>
    </xf>
    <xf numFmtId="0" fontId="9" fillId="0" borderId="27" xfId="42" applyFont="1" applyFill="1" applyBorder="1" applyAlignment="1">
      <alignment vertical="center"/>
    </xf>
    <xf numFmtId="0" fontId="13" fillId="0" borderId="31" xfId="42" applyFont="1" applyFill="1" applyBorder="1" applyAlignment="1">
      <alignment horizontal="right" vertical="center"/>
    </xf>
    <xf numFmtId="0" fontId="13" fillId="0" borderId="23" xfId="42" applyFont="1" applyFill="1" applyBorder="1" applyAlignment="1">
      <alignment horizontal="center" vertical="center"/>
    </xf>
    <xf numFmtId="0" fontId="13" fillId="0" borderId="27" xfId="42" applyFont="1" applyFill="1" applyBorder="1" applyAlignment="1">
      <alignment horizontal="center" vertical="center"/>
    </xf>
    <xf numFmtId="0" fontId="9" fillId="0" borderId="33" xfId="42" applyFont="1" applyFill="1" applyBorder="1" applyAlignment="1">
      <alignment horizontal="left" vertical="center" wrapText="1"/>
    </xf>
    <xf numFmtId="0" fontId="6" fillId="0" borderId="22" xfId="42" applyFont="1" applyFill="1" applyBorder="1" applyAlignment="1">
      <alignment vertical="center"/>
    </xf>
    <xf numFmtId="0" fontId="6" fillId="0" borderId="32" xfId="42" applyFont="1" applyFill="1" applyBorder="1" applyAlignment="1">
      <alignment vertical="center"/>
    </xf>
    <xf numFmtId="0" fontId="13" fillId="0" borderId="32" xfId="42" applyFont="1" applyFill="1" applyBorder="1" applyAlignment="1">
      <alignment horizontal="center" vertical="center"/>
    </xf>
    <xf numFmtId="0" fontId="13" fillId="0" borderId="33" xfId="42" applyFont="1" applyFill="1" applyBorder="1" applyAlignment="1">
      <alignment horizontal="center" vertical="center"/>
    </xf>
    <xf numFmtId="0" fontId="12" fillId="0" borderId="27" xfId="42" applyFont="1" applyFill="1" applyBorder="1" applyAlignment="1">
      <alignment horizontal="right" vertical="center"/>
    </xf>
    <xf numFmtId="0" fontId="9" fillId="0" borderId="22" xfId="42" applyFont="1" applyFill="1" applyBorder="1" applyAlignment="1">
      <alignment horizontal="center" vertical="center"/>
    </xf>
    <xf numFmtId="0" fontId="3" fillId="0" borderId="27" xfId="42" applyFont="1" applyFill="1" applyBorder="1" applyAlignment="1">
      <alignment vertical="center"/>
    </xf>
    <xf numFmtId="0" fontId="9" fillId="0" borderId="23" xfId="42" applyFont="1" applyFill="1" applyBorder="1"/>
    <xf numFmtId="0" fontId="9" fillId="0" borderId="31" xfId="42" applyFont="1" applyFill="1" applyBorder="1"/>
    <xf numFmtId="0" fontId="3" fillId="0" borderId="22" xfId="42" applyFont="1" applyFill="1" applyBorder="1" applyAlignment="1">
      <alignment vertical="center"/>
    </xf>
    <xf numFmtId="0" fontId="6" fillId="0" borderId="27" xfId="42" applyFont="1" applyFill="1" applyBorder="1" applyAlignment="1">
      <alignment horizontal="center" vertical="center"/>
    </xf>
    <xf numFmtId="0" fontId="6" fillId="0" borderId="31" xfId="42" applyFont="1" applyFill="1" applyBorder="1" applyAlignment="1">
      <alignment horizontal="center" vertical="center"/>
    </xf>
    <xf numFmtId="0" fontId="9" fillId="0" borderId="61" xfId="42" applyFont="1" applyFill="1" applyBorder="1" applyAlignment="1">
      <alignment horizontal="left" vertical="center"/>
    </xf>
    <xf numFmtId="0" fontId="9" fillId="0" borderId="90" xfId="42" applyFont="1" applyFill="1" applyBorder="1" applyAlignment="1" applyProtection="1">
      <alignment vertical="center" wrapText="1"/>
      <protection locked="0"/>
    </xf>
    <xf numFmtId="0" fontId="9" fillId="0" borderId="60" xfId="42" applyFont="1" applyFill="1" applyBorder="1" applyAlignment="1">
      <alignment horizontal="center" vertical="center" wrapText="1"/>
    </xf>
    <xf numFmtId="0" fontId="9" fillId="0" borderId="62" xfId="42" applyFont="1" applyFill="1" applyBorder="1" applyAlignment="1">
      <alignment horizontal="center" vertical="center" wrapText="1"/>
    </xf>
    <xf numFmtId="0" fontId="9" fillId="0" borderId="16" xfId="42" applyFont="1" applyFill="1" applyBorder="1" applyAlignment="1">
      <alignment horizontal="center" vertical="center"/>
    </xf>
    <xf numFmtId="0" fontId="20" fillId="0" borderId="68" xfId="42" applyFont="1" applyFill="1" applyBorder="1" applyAlignment="1">
      <alignment horizontal="center" vertical="center"/>
    </xf>
    <xf numFmtId="0" fontId="3" fillId="0" borderId="61" xfId="42" applyFont="1" applyFill="1" applyBorder="1" applyAlignment="1">
      <alignment vertical="center"/>
    </xf>
    <xf numFmtId="0" fontId="13" fillId="0" borderId="98" xfId="42" applyFont="1" applyFill="1" applyBorder="1" applyAlignment="1">
      <alignment horizontal="center" vertical="center"/>
    </xf>
    <xf numFmtId="0" fontId="13" fillId="0" borderId="99" xfId="42" applyFont="1" applyFill="1" applyBorder="1" applyAlignment="1">
      <alignment horizontal="center" vertical="center"/>
    </xf>
    <xf numFmtId="0" fontId="6" fillId="0" borderId="23" xfId="42" applyFont="1" applyFill="1" applyBorder="1" applyAlignment="1">
      <alignment horizontal="center" vertical="center" wrapText="1"/>
    </xf>
    <xf numFmtId="0" fontId="6" fillId="0" borderId="27" xfId="42" applyFont="1" applyFill="1" applyBorder="1" applyAlignment="1">
      <alignment horizontal="center" vertical="center" wrapText="1"/>
    </xf>
    <xf numFmtId="0" fontId="9" fillId="0" borderId="90" xfId="42" applyFont="1" applyFill="1" applyBorder="1" applyAlignment="1">
      <alignment wrapText="1"/>
    </xf>
    <xf numFmtId="0" fontId="13" fillId="0" borderId="60" xfId="42" applyFont="1" applyFill="1" applyBorder="1" applyAlignment="1">
      <alignment horizontal="center" vertical="center"/>
    </xf>
    <xf numFmtId="0" fontId="13" fillId="0" borderId="61" xfId="42" applyFont="1" applyFill="1" applyBorder="1" applyAlignment="1">
      <alignment horizontal="center" vertical="center"/>
    </xf>
    <xf numFmtId="0" fontId="20" fillId="0" borderId="60" xfId="42" applyFont="1" applyFill="1" applyBorder="1" applyAlignment="1">
      <alignment horizontal="center" vertical="center"/>
    </xf>
    <xf numFmtId="0" fontId="0" fillId="0" borderId="0" xfId="0" applyFont="1" applyFill="1"/>
    <xf numFmtId="0" fontId="9" fillId="0" borderId="32" xfId="42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Alignment="1"/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6" xfId="0" applyFont="1" applyFill="1" applyBorder="1" applyAlignment="1">
      <alignment horizontal="center" vertical="center"/>
    </xf>
    <xf numFmtId="0" fontId="41" fillId="0" borderId="117" xfId="0" applyFont="1" applyFill="1" applyBorder="1" applyAlignment="1">
      <alignment horizontal="center" vertical="center"/>
    </xf>
    <xf numFmtId="0" fontId="9" fillId="0" borderId="117" xfId="0" applyFont="1" applyFill="1" applyBorder="1" applyAlignment="1">
      <alignment vertical="center"/>
    </xf>
    <xf numFmtId="0" fontId="41" fillId="0" borderId="27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3" fillId="0" borderId="0" xfId="42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9" fillId="24" borderId="27" xfId="42" applyFont="1" applyFill="1" applyBorder="1"/>
    <xf numFmtId="0" fontId="9" fillId="24" borderId="27" xfId="0" applyFont="1" applyFill="1" applyBorder="1" applyAlignment="1">
      <alignment horizontal="left" vertical="center"/>
    </xf>
    <xf numFmtId="0" fontId="6" fillId="24" borderId="23" xfId="0" applyFont="1" applyFill="1" applyBorder="1" applyAlignment="1">
      <alignment horizontal="center" vertical="center"/>
    </xf>
    <xf numFmtId="0" fontId="41" fillId="24" borderId="27" xfId="0" applyFont="1" applyFill="1" applyBorder="1" applyAlignment="1">
      <alignment horizontal="center" vertical="center"/>
    </xf>
    <xf numFmtId="0" fontId="9" fillId="24" borderId="27" xfId="0" applyFont="1" applyFill="1" applyBorder="1" applyAlignment="1">
      <alignment horizontal="center" vertical="center"/>
    </xf>
    <xf numFmtId="0" fontId="9" fillId="24" borderId="27" xfId="0" applyFont="1" applyFill="1" applyBorder="1" applyAlignment="1">
      <alignment vertical="center"/>
    </xf>
    <xf numFmtId="0" fontId="0" fillId="24" borderId="0" xfId="0" applyFont="1" applyFill="1"/>
    <xf numFmtId="0" fontId="41" fillId="24" borderId="6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5" borderId="27" xfId="42" applyFont="1" applyFill="1" applyBorder="1" applyAlignment="1">
      <alignment horizontal="center" vertical="center"/>
    </xf>
    <xf numFmtId="0" fontId="11" fillId="25" borderId="27" xfId="42" applyFont="1" applyFill="1" applyBorder="1"/>
    <xf numFmtId="0" fontId="6" fillId="25" borderId="27" xfId="42" applyFont="1" applyFill="1" applyBorder="1" applyAlignment="1">
      <alignment vertical="center"/>
    </xf>
    <xf numFmtId="0" fontId="11" fillId="25" borderId="27" xfId="42" applyFont="1" applyFill="1" applyBorder="1" applyAlignment="1">
      <alignment horizontal="center" vertical="center"/>
    </xf>
    <xf numFmtId="0" fontId="13" fillId="25" borderId="27" xfId="42" applyFont="1" applyFill="1" applyBorder="1" applyAlignment="1">
      <alignment horizontal="right" vertical="center"/>
    </xf>
    <xf numFmtId="0" fontId="49" fillId="25" borderId="23" xfId="42" applyFont="1" applyFill="1" applyBorder="1" applyAlignment="1">
      <alignment horizontal="center" vertical="center"/>
    </xf>
    <xf numFmtId="0" fontId="6" fillId="25" borderId="23" xfId="42" applyFont="1" applyFill="1" applyBorder="1" applyAlignment="1">
      <alignment horizontal="center" vertical="center"/>
    </xf>
    <xf numFmtId="0" fontId="9" fillId="25" borderId="27" xfId="42" applyFont="1" applyFill="1" applyBorder="1" applyAlignment="1">
      <alignment horizontal="left" vertical="center"/>
    </xf>
    <xf numFmtId="0" fontId="9" fillId="25" borderId="33" xfId="42" applyFont="1" applyFill="1" applyBorder="1" applyAlignment="1" applyProtection="1">
      <alignment vertical="center" wrapText="1"/>
      <protection locked="0"/>
    </xf>
    <xf numFmtId="0" fontId="9" fillId="25" borderId="23" xfId="42" applyFont="1" applyFill="1" applyBorder="1" applyAlignment="1">
      <alignment horizontal="center" vertical="center" wrapText="1"/>
    </xf>
    <xf numFmtId="0" fontId="9" fillId="25" borderId="31" xfId="42" applyFont="1" applyFill="1" applyBorder="1" applyAlignment="1">
      <alignment horizontal="center" vertical="center" wrapText="1"/>
    </xf>
    <xf numFmtId="0" fontId="6" fillId="25" borderId="23" xfId="42" applyFont="1" applyFill="1" applyBorder="1" applyAlignment="1">
      <alignment vertical="center"/>
    </xf>
    <xf numFmtId="0" fontId="6" fillId="25" borderId="31" xfId="42" applyFont="1" applyFill="1" applyBorder="1" applyAlignment="1">
      <alignment vertical="center"/>
    </xf>
    <xf numFmtId="0" fontId="9" fillId="25" borderId="23" xfId="42" applyFont="1" applyFill="1" applyBorder="1" applyAlignment="1">
      <alignment horizontal="center" vertical="center"/>
    </xf>
    <xf numFmtId="0" fontId="9" fillId="25" borderId="27" xfId="42" applyFont="1" applyFill="1" applyBorder="1" applyAlignment="1">
      <alignment horizontal="center" vertical="center"/>
    </xf>
    <xf numFmtId="0" fontId="9" fillId="25" borderId="31" xfId="42" applyFont="1" applyFill="1" applyBorder="1" applyAlignment="1">
      <alignment horizontal="center" vertical="center"/>
    </xf>
    <xf numFmtId="0" fontId="20" fillId="25" borderId="23" xfId="42" applyFont="1" applyFill="1" applyBorder="1" applyAlignment="1">
      <alignment horizontal="center" vertical="center"/>
    </xf>
    <xf numFmtId="0" fontId="9" fillId="25" borderId="22" xfId="42" applyFont="1" applyFill="1" applyBorder="1" applyAlignment="1">
      <alignment horizontal="center" vertical="center"/>
    </xf>
    <xf numFmtId="0" fontId="3" fillId="25" borderId="27" xfId="42" applyFont="1" applyFill="1" applyBorder="1" applyAlignment="1">
      <alignment vertical="center"/>
    </xf>
    <xf numFmtId="0" fontId="10" fillId="25" borderId="30" xfId="43" applyFont="1" applyFill="1" applyBorder="1" applyAlignment="1">
      <alignment horizontal="center" vertical="center"/>
    </xf>
    <xf numFmtId="0" fontId="11" fillId="25" borderId="33" xfId="42" applyFont="1" applyFill="1" applyBorder="1" applyAlignment="1">
      <alignment wrapText="1"/>
    </xf>
    <xf numFmtId="0" fontId="6" fillId="25" borderId="32" xfId="42" applyFont="1" applyFill="1" applyBorder="1" applyAlignment="1">
      <alignment horizontal="center" vertical="center"/>
    </xf>
    <xf numFmtId="0" fontId="11" fillId="25" borderId="98" xfId="42" applyFont="1" applyFill="1" applyBorder="1" applyAlignment="1">
      <alignment horizontal="center" vertical="center" wrapText="1"/>
    </xf>
    <xf numFmtId="0" fontId="13" fillId="25" borderId="59" xfId="42" applyFont="1" applyFill="1" applyBorder="1" applyAlignment="1">
      <alignment horizontal="center" vertical="center" wrapText="1"/>
    </xf>
    <xf numFmtId="0" fontId="12" fillId="25" borderId="33" xfId="42" applyFont="1" applyFill="1" applyBorder="1" applyAlignment="1">
      <alignment horizontal="right" vertical="center"/>
    </xf>
    <xf numFmtId="0" fontId="20" fillId="25" borderId="32" xfId="42" applyFont="1" applyFill="1" applyBorder="1" applyAlignment="1">
      <alignment horizontal="center" vertical="center"/>
    </xf>
    <xf numFmtId="0" fontId="13" fillId="25" borderId="98" xfId="42" applyFont="1" applyFill="1" applyBorder="1" applyAlignment="1">
      <alignment horizontal="center" vertical="center"/>
    </xf>
    <xf numFmtId="0" fontId="13" fillId="25" borderId="99" xfId="42" applyFont="1" applyFill="1" applyBorder="1" applyAlignment="1">
      <alignment horizontal="center" vertical="center"/>
    </xf>
    <xf numFmtId="0" fontId="11" fillId="25" borderId="99" xfId="42" applyFont="1" applyFill="1" applyBorder="1" applyAlignment="1">
      <alignment horizontal="center" vertical="center"/>
    </xf>
    <xf numFmtId="0" fontId="13" fillId="25" borderId="59" xfId="42" applyFont="1" applyFill="1" applyBorder="1" applyAlignment="1">
      <alignment horizontal="center" vertical="center"/>
    </xf>
    <xf numFmtId="0" fontId="13" fillId="25" borderId="98" xfId="42" applyFont="1" applyFill="1" applyBorder="1" applyAlignment="1">
      <alignment vertical="center"/>
    </xf>
    <xf numFmtId="0" fontId="13" fillId="25" borderId="99" xfId="42" applyFont="1" applyFill="1" applyBorder="1" applyAlignment="1">
      <alignment vertical="center"/>
    </xf>
    <xf numFmtId="0" fontId="6" fillId="25" borderId="33" xfId="42" applyFont="1" applyFill="1" applyBorder="1" applyAlignment="1">
      <alignment vertical="center"/>
    </xf>
    <xf numFmtId="0" fontId="11" fillId="25" borderId="32" xfId="42" applyFont="1" applyFill="1" applyBorder="1" applyAlignment="1">
      <alignment horizontal="center" vertical="center"/>
    </xf>
    <xf numFmtId="0" fontId="11" fillId="25" borderId="98" xfId="42" applyFont="1" applyFill="1" applyBorder="1" applyAlignment="1" applyProtection="1">
      <alignment horizontal="center" vertical="center"/>
      <protection locked="0"/>
    </xf>
    <xf numFmtId="0" fontId="11" fillId="25" borderId="99" xfId="42" applyFont="1" applyFill="1" applyBorder="1" applyAlignment="1" applyProtection="1">
      <alignment horizontal="center" vertical="center"/>
      <protection locked="0"/>
    </xf>
    <xf numFmtId="0" fontId="13" fillId="25" borderId="59" xfId="42" applyFont="1" applyFill="1" applyBorder="1" applyAlignment="1" applyProtection="1">
      <alignment horizontal="center" vertical="center"/>
      <protection locked="0"/>
    </xf>
    <xf numFmtId="0" fontId="13" fillId="25" borderId="33" xfId="42" applyFont="1" applyFill="1" applyBorder="1" applyAlignment="1">
      <alignment horizontal="center" vertical="center"/>
    </xf>
    <xf numFmtId="0" fontId="10" fillId="25" borderId="67" xfId="0" applyFont="1" applyFill="1" applyBorder="1" applyAlignment="1">
      <alignment horizontal="center" vertical="center"/>
    </xf>
    <xf numFmtId="0" fontId="6" fillId="25" borderId="60" xfId="42" applyFont="1" applyFill="1" applyBorder="1" applyAlignment="1">
      <alignment horizontal="center" vertical="center"/>
    </xf>
    <xf numFmtId="0" fontId="9" fillId="25" borderId="61" xfId="42" applyFont="1" applyFill="1" applyBorder="1" applyAlignment="1">
      <alignment horizontal="left" vertical="center"/>
    </xf>
    <xf numFmtId="0" fontId="9" fillId="25" borderId="90" xfId="42" applyFont="1" applyFill="1" applyBorder="1" applyAlignment="1" applyProtection="1">
      <alignment vertical="center" wrapText="1"/>
      <protection locked="0"/>
    </xf>
    <xf numFmtId="0" fontId="9" fillId="25" borderId="60" xfId="42" applyFont="1" applyFill="1" applyBorder="1" applyAlignment="1">
      <alignment horizontal="center" vertical="center" wrapText="1"/>
    </xf>
    <xf numFmtId="0" fontId="9" fillId="25" borderId="62" xfId="42" applyFont="1" applyFill="1" applyBorder="1" applyAlignment="1">
      <alignment horizontal="center" vertical="center" wrapText="1"/>
    </xf>
    <xf numFmtId="0" fontId="6" fillId="25" borderId="60" xfId="42" applyFont="1" applyFill="1" applyBorder="1" applyAlignment="1">
      <alignment vertical="center"/>
    </xf>
    <xf numFmtId="0" fontId="6" fillId="25" borderId="61" xfId="42" applyFont="1" applyFill="1" applyBorder="1" applyAlignment="1">
      <alignment vertical="center"/>
    </xf>
    <xf numFmtId="0" fontId="6" fillId="25" borderId="62" xfId="42" applyFont="1" applyFill="1" applyBorder="1" applyAlignment="1">
      <alignment vertical="center"/>
    </xf>
    <xf numFmtId="0" fontId="9" fillId="25" borderId="60" xfId="42" applyFont="1" applyFill="1" applyBorder="1" applyAlignment="1">
      <alignment horizontal="center" vertical="center"/>
    </xf>
    <xf numFmtId="0" fontId="9" fillId="25" borderId="61" xfId="42" applyFont="1" applyFill="1" applyBorder="1" applyAlignment="1">
      <alignment horizontal="center" vertical="center"/>
    </xf>
    <xf numFmtId="0" fontId="9" fillId="25" borderId="62" xfId="42" applyFont="1" applyFill="1" applyBorder="1" applyAlignment="1">
      <alignment horizontal="center" vertical="center"/>
    </xf>
    <xf numFmtId="0" fontId="20" fillId="25" borderId="60" xfId="42" applyFont="1" applyFill="1" applyBorder="1" applyAlignment="1">
      <alignment horizontal="center" vertical="center"/>
    </xf>
    <xf numFmtId="0" fontId="3" fillId="25" borderId="61" xfId="42" applyFont="1" applyFill="1" applyBorder="1" applyAlignment="1">
      <alignment vertical="center"/>
    </xf>
    <xf numFmtId="0" fontId="10" fillId="25" borderId="49" xfId="43" applyFont="1" applyFill="1" applyBorder="1" applyAlignment="1">
      <alignment horizontal="center" vertical="center"/>
    </xf>
    <xf numFmtId="0" fontId="9" fillId="25" borderId="34" xfId="42" applyFont="1" applyFill="1" applyBorder="1" applyAlignment="1">
      <alignment horizontal="left" vertical="center"/>
    </xf>
    <xf numFmtId="0" fontId="9" fillId="24" borderId="99" xfId="42" applyFont="1" applyFill="1" applyBorder="1"/>
    <xf numFmtId="0" fontId="9" fillId="24" borderId="61" xfId="42" applyFont="1" applyFill="1" applyBorder="1"/>
    <xf numFmtId="49" fontId="7" fillId="24" borderId="0" xfId="0" applyNumberFormat="1" applyFont="1" applyFill="1" applyBorder="1" applyAlignment="1" applyProtection="1">
      <alignment horizontal="left" vertical="center"/>
    </xf>
    <xf numFmtId="0" fontId="44" fillId="24" borderId="0" xfId="0" applyFont="1" applyFill="1" applyAlignment="1" applyProtection="1">
      <alignment vertical="center" wrapText="1"/>
    </xf>
    <xf numFmtId="0" fontId="9" fillId="25" borderId="64" xfId="42" applyFont="1" applyFill="1" applyBorder="1" applyAlignment="1">
      <alignment horizontal="left" vertical="center"/>
    </xf>
    <xf numFmtId="0" fontId="9" fillId="25" borderId="72" xfId="42" applyFont="1" applyFill="1" applyBorder="1" applyAlignment="1" applyProtection="1">
      <alignment vertical="center" wrapText="1"/>
      <protection locked="0"/>
    </xf>
    <xf numFmtId="0" fontId="9" fillId="25" borderId="65" xfId="42" applyFont="1" applyFill="1" applyBorder="1" applyAlignment="1">
      <alignment horizontal="center" vertical="center" wrapText="1"/>
    </xf>
    <xf numFmtId="0" fontId="9" fillId="25" borderId="113" xfId="42" applyFont="1" applyFill="1" applyBorder="1" applyAlignment="1">
      <alignment horizontal="center" vertical="center" wrapText="1"/>
    </xf>
    <xf numFmtId="0" fontId="6" fillId="25" borderId="65" xfId="42" applyFont="1" applyFill="1" applyBorder="1" applyAlignment="1">
      <alignment vertical="center"/>
    </xf>
    <xf numFmtId="0" fontId="6" fillId="25" borderId="64" xfId="42" applyFont="1" applyFill="1" applyBorder="1" applyAlignment="1">
      <alignment vertical="center"/>
    </xf>
    <xf numFmtId="0" fontId="6" fillId="25" borderId="113" xfId="42" applyFont="1" applyFill="1" applyBorder="1" applyAlignment="1">
      <alignment vertical="center"/>
    </xf>
    <xf numFmtId="0" fontId="9" fillId="25" borderId="65" xfId="42" applyFont="1" applyFill="1" applyBorder="1" applyAlignment="1">
      <alignment horizontal="center" vertical="center"/>
    </xf>
    <xf numFmtId="0" fontId="9" fillId="25" borderId="64" xfId="42" applyFont="1" applyFill="1" applyBorder="1" applyAlignment="1">
      <alignment horizontal="center" vertical="center"/>
    </xf>
    <xf numFmtId="0" fontId="9" fillId="25" borderId="113" xfId="42" applyFont="1" applyFill="1" applyBorder="1" applyAlignment="1">
      <alignment horizontal="center" vertical="center"/>
    </xf>
    <xf numFmtId="0" fontId="3" fillId="25" borderId="64" xfId="42" applyFont="1" applyFill="1" applyBorder="1" applyAlignment="1">
      <alignment vertical="center"/>
    </xf>
    <xf numFmtId="0" fontId="6" fillId="25" borderId="72" xfId="42" applyFont="1" applyFill="1" applyBorder="1" applyAlignment="1">
      <alignment vertical="center"/>
    </xf>
    <xf numFmtId="0" fontId="10" fillId="25" borderId="27" xfId="43" applyFont="1" applyFill="1" applyBorder="1" applyAlignment="1">
      <alignment horizontal="center" vertical="center"/>
    </xf>
    <xf numFmtId="0" fontId="10" fillId="25" borderId="60" xfId="42" applyFont="1" applyFill="1" applyBorder="1" applyAlignment="1">
      <alignment vertical="center"/>
    </xf>
    <xf numFmtId="0" fontId="10" fillId="25" borderId="61" xfId="42" applyFont="1" applyFill="1" applyBorder="1" applyAlignment="1">
      <alignment vertical="center"/>
    </xf>
    <xf numFmtId="0" fontId="10" fillId="25" borderId="90" xfId="42" applyFont="1" applyFill="1" applyBorder="1" applyAlignment="1">
      <alignment vertical="center"/>
    </xf>
    <xf numFmtId="0" fontId="10" fillId="25" borderId="31" xfId="42" applyFont="1" applyFill="1" applyBorder="1" applyAlignment="1">
      <alignment horizontal="center" vertical="center"/>
    </xf>
    <xf numFmtId="0" fontId="49" fillId="25" borderId="110" xfId="42" applyFont="1" applyFill="1" applyBorder="1" applyAlignment="1">
      <alignment horizontal="center" vertical="center"/>
    </xf>
    <xf numFmtId="0" fontId="6" fillId="25" borderId="90" xfId="42" applyFont="1" applyFill="1" applyBorder="1" applyAlignment="1">
      <alignment vertical="center"/>
    </xf>
    <xf numFmtId="0" fontId="10" fillId="25" borderId="108" xfId="43" applyFont="1" applyFill="1" applyBorder="1" applyAlignment="1">
      <alignment horizontal="center" vertical="center"/>
    </xf>
    <xf numFmtId="0" fontId="11" fillId="25" borderId="65" xfId="42" applyFont="1" applyFill="1" applyBorder="1" applyAlignment="1">
      <alignment vertical="center"/>
    </xf>
    <xf numFmtId="0" fontId="11" fillId="25" borderId="64" xfId="42" applyFont="1" applyFill="1" applyBorder="1" applyAlignment="1">
      <alignment vertical="center"/>
    </xf>
    <xf numFmtId="0" fontId="11" fillId="25" borderId="113" xfId="42" applyFont="1" applyFill="1" applyBorder="1" applyAlignment="1">
      <alignment vertical="center"/>
    </xf>
    <xf numFmtId="0" fontId="9" fillId="25" borderId="119" xfId="42" applyFont="1" applyFill="1" applyBorder="1" applyAlignment="1">
      <alignment horizontal="center" vertical="center"/>
    </xf>
    <xf numFmtId="0" fontId="10" fillId="25" borderId="115" xfId="43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40" fillId="24" borderId="2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6" fillId="0" borderId="27" xfId="42" applyFont="1" applyBorder="1" applyAlignment="1">
      <alignment horizontal="center" vertical="center"/>
    </xf>
    <xf numFmtId="0" fontId="9" fillId="0" borderId="27" xfId="42" applyFont="1" applyBorder="1" applyAlignment="1">
      <alignment horizontal="left" vertical="center"/>
    </xf>
    <xf numFmtId="0" fontId="9" fillId="0" borderId="33" xfId="42" applyFont="1" applyBorder="1" applyAlignment="1" applyProtection="1">
      <alignment vertical="center" wrapText="1"/>
      <protection locked="0"/>
    </xf>
    <xf numFmtId="0" fontId="11" fillId="0" borderId="23" xfId="42" applyFont="1" applyBorder="1" applyAlignment="1">
      <alignment horizontal="center" vertical="center" wrapText="1"/>
    </xf>
    <xf numFmtId="0" fontId="11" fillId="0" borderId="31" xfId="42" applyFont="1" applyBorder="1" applyAlignment="1">
      <alignment horizontal="center" vertical="center" wrapText="1"/>
    </xf>
    <xf numFmtId="0" fontId="11" fillId="0" borderId="32" xfId="42" applyFont="1" applyBorder="1" applyAlignment="1">
      <alignment vertical="center"/>
    </xf>
    <xf numFmtId="0" fontId="11" fillId="0" borderId="27" xfId="42" applyFont="1" applyBorder="1" applyAlignment="1">
      <alignment vertical="center"/>
    </xf>
    <xf numFmtId="0" fontId="20" fillId="24" borderId="50" xfId="42" applyFont="1" applyFill="1" applyBorder="1" applyAlignment="1">
      <alignment horizontal="center" vertical="center"/>
    </xf>
    <xf numFmtId="0" fontId="6" fillId="0" borderId="27" xfId="42" applyFont="1" applyBorder="1" applyAlignment="1">
      <alignment vertical="center"/>
    </xf>
    <xf numFmtId="0" fontId="6" fillId="0" borderId="33" xfId="42" applyFont="1" applyBorder="1" applyAlignment="1">
      <alignment vertical="center"/>
    </xf>
    <xf numFmtId="0" fontId="6" fillId="0" borderId="23" xfId="42" applyFont="1" applyBorder="1" applyAlignment="1">
      <alignment vertical="center"/>
    </xf>
    <xf numFmtId="0" fontId="6" fillId="0" borderId="31" xfId="42" applyFont="1" applyBorder="1" applyAlignment="1">
      <alignment vertical="center"/>
    </xf>
    <xf numFmtId="0" fontId="6" fillId="0" borderId="32" xfId="42" applyFont="1" applyBorder="1" applyAlignment="1">
      <alignment vertical="center"/>
    </xf>
    <xf numFmtId="0" fontId="9" fillId="0" borderId="23" xfId="42" applyFont="1" applyBorder="1" applyAlignment="1">
      <alignment horizontal="center" vertical="center"/>
    </xf>
    <xf numFmtId="0" fontId="9" fillId="0" borderId="27" xfId="42" applyFont="1" applyBorder="1" applyAlignment="1">
      <alignment horizontal="center" vertical="center"/>
    </xf>
    <xf numFmtId="0" fontId="9" fillId="0" borderId="31" xfId="42" applyFont="1" applyBorder="1" applyAlignment="1">
      <alignment horizontal="center" vertical="center"/>
    </xf>
    <xf numFmtId="0" fontId="20" fillId="0" borderId="32" xfId="42" applyFont="1" applyBorder="1" applyAlignment="1">
      <alignment horizontal="center" vertical="center"/>
    </xf>
    <xf numFmtId="0" fontId="3" fillId="0" borderId="27" xfId="42" applyFont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9" fillId="0" borderId="46" xfId="42" applyFont="1" applyBorder="1" applyAlignment="1">
      <alignment horizontal="left" vertical="center"/>
    </xf>
    <xf numFmtId="0" fontId="9" fillId="0" borderId="107" xfId="42" applyFont="1" applyBorder="1" applyAlignment="1" applyProtection="1">
      <alignment vertical="center" wrapText="1"/>
      <protection locked="0"/>
    </xf>
    <xf numFmtId="0" fontId="11" fillId="0" borderId="50" xfId="42" applyFont="1" applyBorder="1" applyAlignment="1">
      <alignment horizontal="center" vertical="center" wrapText="1"/>
    </xf>
    <xf numFmtId="0" fontId="11" fillId="0" borderId="51" xfId="42" applyFont="1" applyBorder="1" applyAlignment="1">
      <alignment horizontal="center" vertical="center" wrapText="1"/>
    </xf>
    <xf numFmtId="0" fontId="6" fillId="0" borderId="46" xfId="42" applyFont="1" applyBorder="1" applyAlignment="1">
      <alignment vertical="center"/>
    </xf>
    <xf numFmtId="0" fontId="6" fillId="0" borderId="107" xfId="42" applyFont="1" applyBorder="1" applyAlignment="1">
      <alignment vertical="center"/>
    </xf>
    <xf numFmtId="0" fontId="6" fillId="0" borderId="50" xfId="42" applyFont="1" applyBorder="1" applyAlignment="1">
      <alignment vertical="center"/>
    </xf>
    <xf numFmtId="0" fontId="6" fillId="0" borderId="51" xfId="42" applyFont="1" applyBorder="1" applyAlignment="1">
      <alignment vertical="center"/>
    </xf>
    <xf numFmtId="0" fontId="6" fillId="0" borderId="110" xfId="42" applyFont="1" applyBorder="1" applyAlignment="1">
      <alignment vertical="center"/>
    </xf>
    <xf numFmtId="0" fontId="9" fillId="0" borderId="50" xfId="42" applyFont="1" applyBorder="1" applyAlignment="1">
      <alignment horizontal="center" vertical="center"/>
    </xf>
    <xf numFmtId="0" fontId="9" fillId="0" borderId="46" xfId="42" applyFont="1" applyBorder="1" applyAlignment="1">
      <alignment horizontal="center" vertical="center"/>
    </xf>
    <xf numFmtId="0" fontId="9" fillId="0" borderId="51" xfId="42" applyFont="1" applyBorder="1" applyAlignment="1">
      <alignment horizontal="center" vertical="center"/>
    </xf>
    <xf numFmtId="0" fontId="20" fillId="0" borderId="110" xfId="42" applyFont="1" applyBorder="1" applyAlignment="1">
      <alignment horizontal="center" vertical="center"/>
    </xf>
    <xf numFmtId="0" fontId="3" fillId="0" borderId="46" xfId="42" applyFont="1" applyBorder="1" applyAlignment="1">
      <alignment vertical="center"/>
    </xf>
    <xf numFmtId="0" fontId="10" fillId="0" borderId="109" xfId="0" applyFont="1" applyBorder="1" applyAlignment="1">
      <alignment horizontal="center" vertical="center"/>
    </xf>
    <xf numFmtId="0" fontId="11" fillId="0" borderId="17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42" fillId="0" borderId="80" xfId="42" applyFont="1" applyFill="1" applyBorder="1" applyAlignment="1">
      <alignment horizontal="center" wrapText="1"/>
    </xf>
    <xf numFmtId="0" fontId="42" fillId="0" borderId="21" xfId="42" applyFont="1" applyFill="1" applyBorder="1" applyAlignment="1">
      <alignment horizontal="center" wrapText="1"/>
    </xf>
    <xf numFmtId="0" fontId="42" fillId="0" borderId="81" xfId="42" applyFont="1" applyFill="1" applyBorder="1" applyAlignment="1">
      <alignment horizontal="center" wrapText="1"/>
    </xf>
    <xf numFmtId="0" fontId="43" fillId="0" borderId="84" xfId="42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49" fontId="5" fillId="0" borderId="38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112" xfId="0" applyNumberFormat="1" applyFont="1" applyFill="1" applyBorder="1" applyAlignment="1">
      <alignment horizontal="left" vertical="center"/>
    </xf>
    <xf numFmtId="0" fontId="43" fillId="0" borderId="0" xfId="42" applyFont="1" applyFill="1" applyBorder="1" applyAlignment="1">
      <alignment horizontal="left" wrapText="1"/>
    </xf>
    <xf numFmtId="1" fontId="9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42" fillId="0" borderId="20" xfId="42" applyFont="1" applyFill="1" applyBorder="1" applyAlignment="1">
      <alignment horizontal="center" wrapText="1"/>
    </xf>
    <xf numFmtId="0" fontId="42" fillId="0" borderId="83" xfId="42" applyFont="1" applyFill="1" applyBorder="1" applyAlignment="1">
      <alignment horizontal="center" wrapText="1"/>
    </xf>
    <xf numFmtId="0" fontId="42" fillId="0" borderId="84" xfId="42" applyFont="1" applyFill="1" applyBorder="1" applyAlignment="1">
      <alignment horizontal="center" wrapText="1"/>
    </xf>
    <xf numFmtId="0" fontId="42" fillId="0" borderId="85" xfId="42" applyFont="1" applyFill="1" applyBorder="1" applyAlignment="1">
      <alignment horizontal="center" wrapText="1"/>
    </xf>
    <xf numFmtId="0" fontId="11" fillId="0" borderId="20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49" fontId="5" fillId="0" borderId="102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/>
    </xf>
    <xf numFmtId="49" fontId="6" fillId="0" borderId="93" xfId="0" applyNumberFormat="1" applyFont="1" applyFill="1" applyBorder="1" applyAlignment="1">
      <alignment horizontal="left" vertical="center"/>
    </xf>
    <xf numFmtId="49" fontId="6" fillId="0" borderId="94" xfId="0" applyNumberFormat="1" applyFont="1" applyFill="1" applyBorder="1" applyAlignment="1">
      <alignment horizontal="left" vertical="center"/>
    </xf>
    <xf numFmtId="49" fontId="6" fillId="0" borderId="111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12" xfId="0" applyFont="1" applyFill="1" applyBorder="1" applyAlignment="1">
      <alignment horizontal="center" vertical="center" wrapText="1"/>
    </xf>
    <xf numFmtId="0" fontId="6" fillId="0" borderId="92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106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7" fillId="0" borderId="23" xfId="0" applyNumberFormat="1" applyFont="1" applyFill="1" applyBorder="1" applyAlignment="1">
      <alignment horizontal="center" vertical="center" textRotation="90"/>
    </xf>
    <xf numFmtId="0" fontId="7" fillId="0" borderId="60" xfId="0" applyNumberFormat="1" applyFont="1" applyFill="1" applyBorder="1" applyAlignment="1">
      <alignment horizontal="center" vertical="center" textRotation="90"/>
    </xf>
    <xf numFmtId="0" fontId="7" fillId="0" borderId="23" xfId="0" applyFont="1" applyFill="1" applyBorder="1" applyAlignment="1">
      <alignment horizontal="center" vertical="center" textRotation="90"/>
    </xf>
    <xf numFmtId="49" fontId="6" fillId="0" borderId="23" xfId="0" applyNumberFormat="1" applyFont="1" applyFill="1" applyBorder="1" applyAlignment="1">
      <alignment horizontal="left" vertical="center"/>
    </xf>
    <xf numFmtId="49" fontId="6" fillId="0" borderId="27" xfId="0" applyNumberFormat="1" applyFont="1" applyFill="1" applyBorder="1" applyAlignment="1">
      <alignment horizontal="left" vertical="center"/>
    </xf>
    <xf numFmtId="0" fontId="17" fillId="24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1" fillId="0" borderId="52" xfId="0" applyFont="1" applyFill="1" applyBorder="1"/>
    <xf numFmtId="49" fontId="6" fillId="0" borderId="20" xfId="0" applyNumberFormat="1" applyFont="1" applyFill="1" applyBorder="1" applyAlignment="1">
      <alignment horizontal="left" vertical="center"/>
    </xf>
    <xf numFmtId="49" fontId="6" fillId="0" borderId="21" xfId="0" applyNumberFormat="1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vertical="center" wrapText="1"/>
    </xf>
    <xf numFmtId="0" fontId="12" fillId="0" borderId="57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1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61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49" fontId="7" fillId="24" borderId="0" xfId="0" applyNumberFormat="1" applyFont="1" applyFill="1" applyBorder="1" applyAlignment="1">
      <alignment horizontal="left" vertical="center" wrapText="1"/>
    </xf>
    <xf numFmtId="0" fontId="0" fillId="24" borderId="0" xfId="0" applyFill="1" applyAlignment="1">
      <alignment horizontal="left" vertical="center" wrapText="1"/>
    </xf>
    <xf numFmtId="0" fontId="0" fillId="0" borderId="0" xfId="0" applyAlignment="1">
      <alignment vertical="center" wrapText="1"/>
    </xf>
    <xf numFmtId="49" fontId="6" fillId="0" borderId="58" xfId="0" applyNumberFormat="1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95" xfId="0" applyNumberFormat="1" applyFont="1" applyFill="1" applyBorder="1" applyAlignment="1">
      <alignment horizontal="left" vertical="center"/>
    </xf>
    <xf numFmtId="49" fontId="6" fillId="0" borderId="103" xfId="0" applyNumberFormat="1" applyFont="1" applyFill="1" applyBorder="1" applyAlignment="1">
      <alignment horizontal="left" vertical="center"/>
    </xf>
    <xf numFmtId="49" fontId="6" fillId="0" borderId="104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5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center" vertical="center"/>
    </xf>
    <xf numFmtId="0" fontId="9" fillId="0" borderId="52" xfId="0" applyFont="1" applyFill="1" applyBorder="1"/>
    <xf numFmtId="0" fontId="51" fillId="24" borderId="23" xfId="0" applyFont="1" applyFill="1" applyBorder="1" applyAlignment="1">
      <alignment horizontal="center" vertical="center"/>
    </xf>
    <xf numFmtId="0" fontId="52" fillId="24" borderId="27" xfId="0" applyFont="1" applyFill="1" applyBorder="1" applyAlignment="1">
      <alignment horizontal="center" vertical="center" wrapText="1"/>
    </xf>
    <xf numFmtId="0" fontId="54" fillId="24" borderId="27" xfId="0" applyFont="1" applyFill="1" applyBorder="1" applyAlignment="1">
      <alignment horizontal="center" vertical="center"/>
    </xf>
    <xf numFmtId="0" fontId="54" fillId="24" borderId="27" xfId="0" applyFont="1" applyFill="1" applyBorder="1" applyAlignment="1">
      <alignment vertical="center"/>
    </xf>
    <xf numFmtId="0" fontId="55" fillId="24" borderId="27" xfId="0" applyFont="1" applyFill="1" applyBorder="1" applyAlignment="1">
      <alignment horizontal="right" vertical="center"/>
    </xf>
    <xf numFmtId="0" fontId="54" fillId="24" borderId="32" xfId="0" applyFont="1" applyFill="1" applyBorder="1" applyAlignment="1">
      <alignment vertical="center"/>
    </xf>
    <xf numFmtId="0" fontId="55" fillId="24" borderId="27" xfId="0" applyFont="1" applyFill="1" applyBorder="1" applyAlignment="1">
      <alignment horizontal="center" vertical="center"/>
    </xf>
    <xf numFmtId="0" fontId="55" fillId="24" borderId="33" xfId="0" applyFont="1" applyFill="1" applyBorder="1" applyAlignment="1">
      <alignment horizontal="right" vertical="center"/>
    </xf>
    <xf numFmtId="0" fontId="41" fillId="0" borderId="120" xfId="0" applyFont="1" applyFill="1" applyBorder="1" applyAlignment="1">
      <alignment horizontal="left" vertical="center" wrapText="1"/>
    </xf>
    <xf numFmtId="0" fontId="41" fillId="0" borderId="33" xfId="0" applyFont="1" applyFill="1" applyBorder="1" applyAlignment="1">
      <alignment horizontal="left" vertical="center" wrapText="1"/>
    </xf>
    <xf numFmtId="0" fontId="41" fillId="24" borderId="33" xfId="0" applyFont="1" applyFill="1" applyBorder="1" applyAlignment="1">
      <alignment horizontal="left" vertical="center" wrapText="1"/>
    </xf>
    <xf numFmtId="0" fontId="41" fillId="0" borderId="33" xfId="0" applyFont="1" applyBorder="1" applyAlignment="1">
      <alignment horizontal="left" vertical="center" wrapText="1"/>
    </xf>
    <xf numFmtId="0" fontId="52" fillId="24" borderId="33" xfId="0" applyFont="1" applyFill="1" applyBorder="1" applyAlignment="1">
      <alignment horizontal="left" vertical="center" wrapText="1"/>
    </xf>
    <xf numFmtId="0" fontId="41" fillId="24" borderId="90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center" vertical="center"/>
    </xf>
    <xf numFmtId="0" fontId="9" fillId="0" borderId="121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9" fillId="24" borderId="32" xfId="0" applyFont="1" applyFill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68" xfId="0" applyFont="1" applyFill="1" applyBorder="1" applyAlignment="1">
      <alignment vertical="center"/>
    </xf>
    <xf numFmtId="0" fontId="5" fillId="0" borderId="10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12" fillId="0" borderId="59" xfId="0" applyFont="1" applyFill="1" applyBorder="1" applyAlignment="1">
      <alignment horizontal="center" vertical="center"/>
    </xf>
    <xf numFmtId="0" fontId="9" fillId="0" borderId="116" xfId="0" applyFont="1" applyFill="1" applyBorder="1" applyAlignment="1">
      <alignment horizontal="center" vertical="center"/>
    </xf>
    <xf numFmtId="0" fontId="9" fillId="0" borderId="118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24" borderId="23" xfId="0" applyFont="1" applyFill="1" applyBorder="1" applyAlignment="1">
      <alignment horizontal="center" vertical="center"/>
    </xf>
    <xf numFmtId="0" fontId="9" fillId="24" borderId="31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53" fillId="24" borderId="20" xfId="0" applyFont="1" applyFill="1" applyBorder="1" applyAlignment="1">
      <alignment horizontal="center" vertical="center"/>
    </xf>
    <xf numFmtId="0" fontId="54" fillId="24" borderId="31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right" vertical="center"/>
    </xf>
    <xf numFmtId="0" fontId="12" fillId="0" borderId="33" xfId="0" applyFont="1" applyFill="1" applyBorder="1" applyAlignment="1">
      <alignment horizontal="center" vertical="center"/>
    </xf>
    <xf numFmtId="0" fontId="13" fillId="0" borderId="120" xfId="0" applyFont="1" applyFill="1" applyBorder="1" applyAlignment="1">
      <alignment horizontal="right" vertical="center"/>
    </xf>
    <xf numFmtId="0" fontId="13" fillId="0" borderId="33" xfId="0" applyFont="1" applyFill="1" applyBorder="1" applyAlignment="1">
      <alignment horizontal="right" vertical="center"/>
    </xf>
    <xf numFmtId="0" fontId="13" fillId="24" borderId="33" xfId="0" applyFont="1" applyFill="1" applyBorder="1" applyAlignment="1">
      <alignment horizontal="right" vertical="center"/>
    </xf>
    <xf numFmtId="0" fontId="13" fillId="0" borderId="33" xfId="0" applyFont="1" applyBorder="1" applyAlignment="1">
      <alignment horizontal="right" vertical="center"/>
    </xf>
    <xf numFmtId="0" fontId="54" fillId="24" borderId="21" xfId="0" applyFont="1" applyFill="1" applyBorder="1" applyAlignment="1">
      <alignment vertical="center"/>
    </xf>
    <xf numFmtId="0" fontId="13" fillId="0" borderId="90" xfId="0" applyFont="1" applyFill="1" applyBorder="1" applyAlignment="1">
      <alignment horizontal="right" vertical="center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9" fillId="0" borderId="12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24" borderId="32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20" fillId="0" borderId="32" xfId="0" applyFont="1" applyBorder="1" applyAlignment="1">
      <alignment vertical="center"/>
    </xf>
    <xf numFmtId="0" fontId="9" fillId="0" borderId="68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right" vertical="center"/>
    </xf>
    <xf numFmtId="0" fontId="9" fillId="0" borderId="122" xfId="0" applyFont="1" applyFill="1" applyBorder="1" applyAlignment="1">
      <alignment vertical="center"/>
    </xf>
    <xf numFmtId="0" fontId="13" fillId="0" borderId="123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vertical="center"/>
    </xf>
    <xf numFmtId="0" fontId="13" fillId="0" borderId="31" xfId="0" applyFont="1" applyFill="1" applyBorder="1" applyAlignment="1">
      <alignment horizontal="right" vertical="center"/>
    </xf>
    <xf numFmtId="0" fontId="9" fillId="24" borderId="23" xfId="0" applyFont="1" applyFill="1" applyBorder="1" applyAlignment="1">
      <alignment vertical="center"/>
    </xf>
    <xf numFmtId="0" fontId="13" fillId="24" borderId="31" xfId="0" applyFont="1" applyFill="1" applyBorder="1" applyAlignment="1">
      <alignment horizontal="right" vertical="center"/>
    </xf>
    <xf numFmtId="0" fontId="9" fillId="0" borderId="23" xfId="0" applyFont="1" applyBorder="1" applyAlignment="1">
      <alignment vertical="center"/>
    </xf>
    <xf numFmtId="0" fontId="13" fillId="0" borderId="31" xfId="0" applyFont="1" applyBorder="1" applyAlignment="1">
      <alignment horizontal="right" vertical="center"/>
    </xf>
    <xf numFmtId="0" fontId="54" fillId="24" borderId="23" xfId="0" applyFont="1" applyFill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9" fillId="0" borderId="60" xfId="0" applyFont="1" applyFill="1" applyBorder="1" applyAlignment="1">
      <alignment vertical="center"/>
    </xf>
    <xf numFmtId="0" fontId="13" fillId="0" borderId="62" xfId="0" applyFont="1" applyFill="1" applyBorder="1" applyAlignment="1">
      <alignment horizontal="right" vertical="center"/>
    </xf>
    <xf numFmtId="0" fontId="13" fillId="0" borderId="120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24" borderId="33" xfId="0" applyFont="1" applyFill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49" fillId="24" borderId="21" xfId="0" applyFont="1" applyFill="1" applyBorder="1" applyAlignment="1">
      <alignment vertical="center"/>
    </xf>
    <xf numFmtId="0" fontId="13" fillId="0" borderId="90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vertical="center"/>
    </xf>
    <xf numFmtId="0" fontId="20" fillId="0" borderId="122" xfId="0" applyFont="1" applyFill="1" applyBorder="1" applyAlignment="1">
      <alignment vertical="center"/>
    </xf>
    <xf numFmtId="0" fontId="20" fillId="0" borderId="23" xfId="0" applyFont="1" applyFill="1" applyBorder="1" applyAlignment="1">
      <alignment vertical="center"/>
    </xf>
    <xf numFmtId="0" fontId="20" fillId="24" borderId="23" xfId="0" applyFont="1" applyFill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54" fillId="24" borderId="22" xfId="0" applyFont="1" applyFill="1" applyBorder="1" applyAlignment="1">
      <alignment vertical="center"/>
    </xf>
    <xf numFmtId="0" fontId="48" fillId="0" borderId="60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13" fillId="0" borderId="123" xfId="0" applyFont="1" applyFill="1" applyBorder="1" applyAlignment="1">
      <alignment horizontal="center" vertical="center"/>
    </xf>
    <xf numFmtId="0" fontId="56" fillId="24" borderId="33" xfId="0" applyFont="1" applyFill="1" applyBorder="1" applyAlignment="1">
      <alignment horizontal="center" vertical="center"/>
    </xf>
    <xf numFmtId="0" fontId="6" fillId="0" borderId="124" xfId="0" applyFont="1" applyFill="1" applyBorder="1" applyAlignment="1">
      <alignment horizontal="center" vertical="center"/>
    </xf>
    <xf numFmtId="0" fontId="10" fillId="0" borderId="125" xfId="0" applyFont="1" applyFill="1" applyBorder="1" applyAlignment="1">
      <alignment horizontal="center" vertical="center"/>
    </xf>
    <xf numFmtId="0" fontId="50" fillId="0" borderId="34" xfId="0" applyFont="1" applyBorder="1" applyAlignment="1">
      <alignment horizontal="center" vertical="center" wrapText="1"/>
    </xf>
    <xf numFmtId="0" fontId="10" fillId="24" borderId="34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center" vertical="center"/>
    </xf>
  </cellXfs>
  <cellStyles count="44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42" xr:uid="{00000000-0005-0000-0000-000026000000}"/>
    <cellStyle name="Normál 3" xfId="43" xr:uid="{00000000-0005-0000-0000-000027000000}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AW72"/>
  <sheetViews>
    <sheetView showGridLines="0" topLeftCell="A31" zoomScaleNormal="100" zoomScaleSheetLayoutView="70" zoomScalePageLayoutView="80" workbookViewId="0">
      <selection activeCell="C22" sqref="C22:D22"/>
    </sheetView>
  </sheetViews>
  <sheetFormatPr defaultColWidth="9.140625" defaultRowHeight="12.75" x14ac:dyDescent="0.2"/>
  <cols>
    <col min="1" max="1" width="4.85546875" style="222" customWidth="1"/>
    <col min="2" max="2" width="20.42578125" style="222" customWidth="1"/>
    <col min="3" max="3" width="41.42578125" style="223" customWidth="1"/>
    <col min="4" max="4" width="19.42578125" style="223" customWidth="1"/>
    <col min="5" max="5" width="7.5703125" style="2" bestFit="1" customWidth="1"/>
    <col min="6" max="6" width="8.140625" style="2" customWidth="1"/>
    <col min="7" max="7" width="3.42578125" style="2" customWidth="1"/>
    <col min="8" max="8" width="5.42578125" style="2" customWidth="1"/>
    <col min="9" max="10" width="3.42578125" style="2" customWidth="1"/>
    <col min="11" max="11" width="4.5703125" style="2" customWidth="1"/>
    <col min="12" max="12" width="3.42578125" style="2" customWidth="1"/>
    <col min="13" max="13" width="4.42578125" style="2" customWidth="1"/>
    <col min="14" max="15" width="3.42578125" style="2" customWidth="1"/>
    <col min="16" max="16" width="4.5703125" style="2" customWidth="1"/>
    <col min="17" max="17" width="4.42578125" style="2" customWidth="1"/>
    <col min="18" max="18" width="4.5703125" style="2" customWidth="1"/>
    <col min="19" max="20" width="3.42578125" style="2" customWidth="1"/>
    <col min="21" max="21" width="4.85546875" style="2" customWidth="1"/>
    <col min="22" max="22" width="3.42578125" style="2" customWidth="1"/>
    <col min="23" max="23" width="4.42578125" style="2" customWidth="1"/>
    <col min="24" max="25" width="3.42578125" style="2" customWidth="1"/>
    <col min="26" max="26" width="4.5703125" style="2" customWidth="1"/>
    <col min="27" max="30" width="3.42578125" style="2" customWidth="1"/>
    <col min="31" max="31" width="4.5703125" style="2" customWidth="1"/>
    <col min="32" max="35" width="3.42578125" style="2" customWidth="1"/>
    <col min="36" max="36" width="4.5703125" style="2" customWidth="1"/>
    <col min="37" max="40" width="3.42578125" style="2" customWidth="1"/>
    <col min="41" max="41" width="4.5703125" style="2" customWidth="1"/>
    <col min="42" max="42" width="34.42578125" style="2" bestFit="1" customWidth="1"/>
    <col min="43" max="43" width="32.42578125" style="2" customWidth="1"/>
    <col min="44" max="45" width="9.140625" style="2" hidden="1" customWidth="1"/>
    <col min="46" max="46" width="9.140625" style="2" customWidth="1"/>
    <col min="47" max="16384" width="9.140625" style="2"/>
  </cols>
  <sheetData>
    <row r="1" spans="1:49" s="219" customFormat="1" ht="18" x14ac:dyDescent="0.2">
      <c r="A1" s="207" t="s">
        <v>88</v>
      </c>
      <c r="B1" s="207"/>
      <c r="C1" s="218"/>
      <c r="D1" s="218"/>
      <c r="K1" s="606" t="s">
        <v>205</v>
      </c>
      <c r="L1" s="606"/>
      <c r="M1" s="606"/>
      <c r="N1" s="606"/>
      <c r="O1" s="606"/>
      <c r="P1" s="606"/>
      <c r="Q1" s="606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F1" s="619" t="s">
        <v>399</v>
      </c>
      <c r="AG1" s="619"/>
      <c r="AH1" s="619"/>
      <c r="AI1" s="619"/>
      <c r="AJ1" s="619"/>
      <c r="AK1" s="619"/>
      <c r="AL1" s="619"/>
      <c r="AM1" s="619"/>
      <c r="AN1" s="619"/>
      <c r="AO1" s="619"/>
      <c r="AP1" s="619"/>
      <c r="AQ1" s="619"/>
      <c r="AR1" s="221"/>
    </row>
    <row r="2" spans="1:49" s="219" customFormat="1" ht="18" x14ac:dyDescent="0.2">
      <c r="A2" s="207" t="s">
        <v>80</v>
      </c>
      <c r="B2" s="207"/>
      <c r="C2" s="218"/>
      <c r="D2" s="218"/>
      <c r="N2" s="220" t="s">
        <v>75</v>
      </c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1"/>
      <c r="AD2" s="221"/>
      <c r="AE2" s="221"/>
      <c r="AF2" s="619" t="s">
        <v>402</v>
      </c>
      <c r="AG2" s="619"/>
      <c r="AH2" s="619"/>
      <c r="AI2" s="619"/>
      <c r="AJ2" s="619"/>
      <c r="AK2" s="619"/>
      <c r="AL2" s="619"/>
      <c r="AM2" s="619"/>
      <c r="AN2" s="619"/>
      <c r="AO2" s="619"/>
      <c r="AP2" s="619"/>
      <c r="AQ2" s="619"/>
    </row>
    <row r="3" spans="1:49" s="219" customFormat="1" ht="18" x14ac:dyDescent="0.2">
      <c r="A3" s="207"/>
      <c r="B3" s="207"/>
      <c r="C3" s="218"/>
      <c r="D3" s="218"/>
      <c r="J3" s="606" t="s">
        <v>167</v>
      </c>
      <c r="K3" s="606"/>
      <c r="L3" s="606"/>
      <c r="M3" s="606"/>
      <c r="N3" s="606"/>
      <c r="O3" s="606"/>
      <c r="P3" s="606"/>
      <c r="Q3" s="606"/>
      <c r="R3" s="606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1"/>
      <c r="AD3" s="221"/>
      <c r="AE3" s="221"/>
      <c r="AF3" s="619" t="s">
        <v>400</v>
      </c>
      <c r="AG3" s="619"/>
      <c r="AH3" s="619"/>
      <c r="AI3" s="619"/>
      <c r="AJ3" s="619"/>
      <c r="AK3" s="619"/>
      <c r="AL3" s="619"/>
      <c r="AM3" s="619"/>
      <c r="AN3" s="619"/>
      <c r="AO3" s="619"/>
      <c r="AP3" s="619"/>
      <c r="AQ3" s="619"/>
      <c r="AR3" s="2"/>
      <c r="AV3" s="2"/>
      <c r="AW3" s="2"/>
    </row>
    <row r="4" spans="1:49" s="219" customFormat="1" ht="18.75" x14ac:dyDescent="0.2">
      <c r="A4" s="207"/>
      <c r="B4" s="207"/>
      <c r="C4" s="218"/>
      <c r="D4" s="218"/>
      <c r="H4" s="281"/>
      <c r="I4" s="281"/>
      <c r="J4" s="281" t="s">
        <v>392</v>
      </c>
      <c r="K4" s="281"/>
      <c r="L4" s="281"/>
      <c r="M4" s="281"/>
      <c r="N4" s="281"/>
      <c r="O4" s="281"/>
      <c r="P4" s="281"/>
      <c r="Q4" s="281"/>
      <c r="R4" s="281"/>
      <c r="S4" s="282"/>
      <c r="T4" s="282"/>
      <c r="U4" s="220"/>
      <c r="V4" s="220"/>
      <c r="W4" s="220"/>
      <c r="X4" s="220"/>
      <c r="Y4" s="220"/>
      <c r="Z4" s="220"/>
      <c r="AA4" s="220"/>
      <c r="AB4" s="220"/>
      <c r="AC4" s="221"/>
      <c r="AD4" s="221"/>
      <c r="AE4" s="221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"/>
      <c r="AV4" s="2"/>
      <c r="AW4" s="2"/>
    </row>
    <row r="5" spans="1:49" ht="18" customHeight="1" x14ac:dyDescent="0.2">
      <c r="AQ5" s="221"/>
    </row>
    <row r="6" spans="1:49" ht="25.5" customHeight="1" thickBot="1" x14ac:dyDescent="0.25">
      <c r="A6" s="620" t="s">
        <v>26</v>
      </c>
      <c r="B6" s="620"/>
      <c r="C6" s="621"/>
      <c r="D6" s="621"/>
      <c r="E6" s="621"/>
      <c r="F6" s="621"/>
      <c r="G6" s="621"/>
      <c r="H6" s="621"/>
      <c r="I6" s="621"/>
      <c r="J6" s="621"/>
      <c r="K6" s="621"/>
      <c r="L6" s="621"/>
      <c r="M6" s="621"/>
      <c r="N6" s="621"/>
      <c r="O6" s="621"/>
      <c r="P6" s="621"/>
      <c r="Q6" s="621"/>
      <c r="R6" s="621"/>
      <c r="S6" s="621"/>
      <c r="T6" s="621"/>
      <c r="U6" s="621"/>
      <c r="V6" s="621"/>
      <c r="W6" s="621"/>
      <c r="X6" s="621"/>
      <c r="Y6" s="621"/>
      <c r="Z6" s="621"/>
      <c r="AA6" s="621"/>
      <c r="AB6" s="621"/>
      <c r="AC6" s="621"/>
      <c r="AD6" s="621"/>
      <c r="AE6" s="621"/>
      <c r="AF6" s="621"/>
      <c r="AG6" s="621"/>
      <c r="AH6" s="621"/>
      <c r="AI6" s="621"/>
      <c r="AJ6" s="621"/>
      <c r="AK6" s="621"/>
      <c r="AL6" s="621"/>
      <c r="AM6" s="621"/>
      <c r="AN6" s="621"/>
      <c r="AO6" s="621"/>
      <c r="AP6" s="621"/>
      <c r="AQ6" s="621"/>
    </row>
    <row r="7" spans="1:49" s="229" customFormat="1" ht="20.25" customHeight="1" thickBot="1" x14ac:dyDescent="0.25">
      <c r="A7" s="624"/>
      <c r="B7" s="283"/>
      <c r="C7" s="627" t="s">
        <v>2</v>
      </c>
      <c r="D7" s="628"/>
      <c r="E7" s="633" t="s">
        <v>256</v>
      </c>
      <c r="F7" s="636" t="s">
        <v>74</v>
      </c>
      <c r="G7" s="639" t="s">
        <v>1</v>
      </c>
      <c r="H7" s="639"/>
      <c r="I7" s="639"/>
      <c r="J7" s="639"/>
      <c r="K7" s="639"/>
      <c r="L7" s="639"/>
      <c r="M7" s="639"/>
      <c r="N7" s="639"/>
      <c r="O7" s="639"/>
      <c r="P7" s="639"/>
      <c r="Q7" s="639"/>
      <c r="R7" s="639"/>
      <c r="S7" s="639"/>
      <c r="T7" s="639"/>
      <c r="U7" s="639"/>
      <c r="V7" s="639"/>
      <c r="W7" s="639"/>
      <c r="X7" s="639"/>
      <c r="Y7" s="639"/>
      <c r="Z7" s="639"/>
      <c r="AA7" s="639"/>
      <c r="AB7" s="639"/>
      <c r="AC7" s="639"/>
      <c r="AD7" s="639"/>
      <c r="AE7" s="639"/>
      <c r="AF7" s="639"/>
      <c r="AG7" s="639"/>
      <c r="AH7" s="639"/>
      <c r="AI7" s="639"/>
      <c r="AJ7" s="639"/>
      <c r="AK7" s="639"/>
      <c r="AL7" s="639"/>
      <c r="AM7" s="639"/>
      <c r="AN7" s="639"/>
      <c r="AO7" s="640"/>
      <c r="AP7" s="622" t="s">
        <v>29</v>
      </c>
      <c r="AQ7" s="17"/>
    </row>
    <row r="8" spans="1:49" s="229" customFormat="1" ht="20.25" customHeight="1" x14ac:dyDescent="0.2">
      <c r="A8" s="625"/>
      <c r="B8" s="209"/>
      <c r="C8" s="629"/>
      <c r="D8" s="630"/>
      <c r="E8" s="634"/>
      <c r="F8" s="637"/>
      <c r="G8" s="284"/>
      <c r="H8" s="285"/>
      <c r="I8" s="285" t="s">
        <v>4</v>
      </c>
      <c r="J8" s="285"/>
      <c r="K8" s="286"/>
      <c r="L8" s="287"/>
      <c r="M8" s="285"/>
      <c r="N8" s="285" t="s">
        <v>5</v>
      </c>
      <c r="O8" s="285"/>
      <c r="P8" s="286"/>
      <c r="Q8" s="287"/>
      <c r="R8" s="285"/>
      <c r="S8" s="288" t="s">
        <v>6</v>
      </c>
      <c r="T8" s="285"/>
      <c r="U8" s="286"/>
      <c r="V8" s="287"/>
      <c r="W8" s="285"/>
      <c r="X8" s="288" t="s">
        <v>7</v>
      </c>
      <c r="Y8" s="285"/>
      <c r="Z8" s="286"/>
      <c r="AA8" s="287"/>
      <c r="AB8" s="285"/>
      <c r="AC8" s="288" t="s">
        <v>8</v>
      </c>
      <c r="AD8" s="285"/>
      <c r="AE8" s="286"/>
      <c r="AF8" s="287"/>
      <c r="AG8" s="285"/>
      <c r="AH8" s="285" t="s">
        <v>9</v>
      </c>
      <c r="AI8" s="285"/>
      <c r="AJ8" s="286"/>
      <c r="AK8" s="287"/>
      <c r="AL8" s="285"/>
      <c r="AM8" s="285" t="s">
        <v>22</v>
      </c>
      <c r="AN8" s="285"/>
      <c r="AO8" s="289"/>
      <c r="AP8" s="623"/>
      <c r="AQ8" s="17"/>
    </row>
    <row r="9" spans="1:49" s="229" customFormat="1" ht="19.5" customHeight="1" thickBot="1" x14ac:dyDescent="0.25">
      <c r="A9" s="626"/>
      <c r="B9" s="290"/>
      <c r="C9" s="631"/>
      <c r="D9" s="632"/>
      <c r="E9" s="635"/>
      <c r="F9" s="638"/>
      <c r="G9" s="291" t="s">
        <v>10</v>
      </c>
      <c r="H9" s="292" t="s">
        <v>12</v>
      </c>
      <c r="I9" s="292" t="s">
        <v>11</v>
      </c>
      <c r="J9" s="292" t="s">
        <v>13</v>
      </c>
      <c r="K9" s="293" t="s">
        <v>14</v>
      </c>
      <c r="L9" s="294" t="s">
        <v>10</v>
      </c>
      <c r="M9" s="292" t="s">
        <v>12</v>
      </c>
      <c r="N9" s="292" t="s">
        <v>11</v>
      </c>
      <c r="O9" s="292" t="s">
        <v>13</v>
      </c>
      <c r="P9" s="293" t="s">
        <v>14</v>
      </c>
      <c r="Q9" s="294" t="s">
        <v>10</v>
      </c>
      <c r="R9" s="292" t="s">
        <v>12</v>
      </c>
      <c r="S9" s="292" t="s">
        <v>11</v>
      </c>
      <c r="T9" s="292" t="s">
        <v>13</v>
      </c>
      <c r="U9" s="293" t="s">
        <v>14</v>
      </c>
      <c r="V9" s="294" t="s">
        <v>10</v>
      </c>
      <c r="W9" s="292" t="s">
        <v>12</v>
      </c>
      <c r="X9" s="292" t="s">
        <v>11</v>
      </c>
      <c r="Y9" s="292" t="s">
        <v>13</v>
      </c>
      <c r="Z9" s="293" t="s">
        <v>14</v>
      </c>
      <c r="AA9" s="294" t="s">
        <v>10</v>
      </c>
      <c r="AB9" s="292" t="s">
        <v>12</v>
      </c>
      <c r="AC9" s="292" t="s">
        <v>11</v>
      </c>
      <c r="AD9" s="292" t="s">
        <v>13</v>
      </c>
      <c r="AE9" s="293" t="s">
        <v>14</v>
      </c>
      <c r="AF9" s="294" t="s">
        <v>10</v>
      </c>
      <c r="AG9" s="292" t="s">
        <v>12</v>
      </c>
      <c r="AH9" s="292" t="s">
        <v>11</v>
      </c>
      <c r="AI9" s="292" t="s">
        <v>13</v>
      </c>
      <c r="AJ9" s="293" t="s">
        <v>14</v>
      </c>
      <c r="AK9" s="294" t="s">
        <v>10</v>
      </c>
      <c r="AL9" s="292" t="s">
        <v>12</v>
      </c>
      <c r="AM9" s="292" t="s">
        <v>11</v>
      </c>
      <c r="AN9" s="292" t="s">
        <v>13</v>
      </c>
      <c r="AO9" s="295" t="s">
        <v>14</v>
      </c>
      <c r="AP9" s="296" t="s">
        <v>23</v>
      </c>
      <c r="AQ9" s="17"/>
    </row>
    <row r="10" spans="1:49" s="229" customFormat="1" ht="18.75" customHeight="1" thickBot="1" x14ac:dyDescent="0.25">
      <c r="A10" s="616" t="s">
        <v>231</v>
      </c>
      <c r="B10" s="617"/>
      <c r="C10" s="617"/>
      <c r="D10" s="618"/>
      <c r="E10" s="297">
        <f>SUM(E11:E20)</f>
        <v>33</v>
      </c>
      <c r="F10" s="298">
        <f>SUM(F11:F20)</f>
        <v>41</v>
      </c>
      <c r="G10" s="297">
        <f>SUM(G11:G20)</f>
        <v>8</v>
      </c>
      <c r="H10" s="299">
        <f>SUM(H11:H20)</f>
        <v>4</v>
      </c>
      <c r="I10" s="299">
        <f>SUM(I11:I20)</f>
        <v>2</v>
      </c>
      <c r="J10" s="299"/>
      <c r="K10" s="300">
        <f>SUM(K11:K20)</f>
        <v>17</v>
      </c>
      <c r="L10" s="297">
        <f>SUM(L11:L20)</f>
        <v>6</v>
      </c>
      <c r="M10" s="299">
        <f>SUM(M11:M20)</f>
        <v>6</v>
      </c>
      <c r="N10" s="299">
        <f>SUM(N11:N20)</f>
        <v>2</v>
      </c>
      <c r="O10" s="299"/>
      <c r="P10" s="300">
        <f>SUM(P11:P20)</f>
        <v>17</v>
      </c>
      <c r="Q10" s="297">
        <f>SUM(Q11:Q20)</f>
        <v>3</v>
      </c>
      <c r="R10" s="299">
        <f>SUM(R11:R20)</f>
        <v>2</v>
      </c>
      <c r="S10" s="299">
        <f>SUM(S11:S20)</f>
        <v>0</v>
      </c>
      <c r="T10" s="299"/>
      <c r="U10" s="300">
        <f>SUM(U11:U20)</f>
        <v>7</v>
      </c>
      <c r="V10" s="297">
        <f>SUM(V11:V20)</f>
        <v>0</v>
      </c>
      <c r="W10" s="299">
        <f>SUM(W11:W20)</f>
        <v>0</v>
      </c>
      <c r="X10" s="299">
        <f>SUM(X11:X20)</f>
        <v>0</v>
      </c>
      <c r="Y10" s="299"/>
      <c r="Z10" s="300">
        <f>SUM(Z11:Z20)</f>
        <v>0</v>
      </c>
      <c r="AA10" s="297">
        <f>SUM(AA11:AA20)</f>
        <v>0</v>
      </c>
      <c r="AB10" s="299">
        <f>SUM(AB11:AB20)</f>
        <v>0</v>
      </c>
      <c r="AC10" s="299">
        <f>SUM(AC11:AC20)</f>
        <v>0</v>
      </c>
      <c r="AD10" s="299"/>
      <c r="AE10" s="300">
        <f>SUM(AE11:AE20)</f>
        <v>0</v>
      </c>
      <c r="AF10" s="297">
        <f>SUM(AF11:AF20)</f>
        <v>0</v>
      </c>
      <c r="AG10" s="299">
        <f>SUM(AG11:AG20)</f>
        <v>0</v>
      </c>
      <c r="AH10" s="299">
        <f>SUM(AH11:AH20)</f>
        <v>0</v>
      </c>
      <c r="AI10" s="299"/>
      <c r="AJ10" s="300">
        <f>SUM(AJ11:AJ20)</f>
        <v>0</v>
      </c>
      <c r="AK10" s="297">
        <f>SUM(AK11:AK20)</f>
        <v>0</v>
      </c>
      <c r="AL10" s="299">
        <f>SUM(AL11:AL20)</f>
        <v>0</v>
      </c>
      <c r="AM10" s="299">
        <f>SUM(AM11:AM20)</f>
        <v>0</v>
      </c>
      <c r="AN10" s="299"/>
      <c r="AO10" s="298">
        <f>SUM(AO11:AO20)</f>
        <v>0</v>
      </c>
      <c r="AP10" s="301"/>
      <c r="AQ10" s="17"/>
    </row>
    <row r="11" spans="1:49" s="229" customFormat="1" ht="15" customHeight="1" x14ac:dyDescent="0.2">
      <c r="A11" s="302" t="s">
        <v>4</v>
      </c>
      <c r="B11" s="143" t="s">
        <v>365</v>
      </c>
      <c r="C11" s="593" t="s">
        <v>66</v>
      </c>
      <c r="D11" s="594"/>
      <c r="E11" s="130">
        <f>SUM(G11,H11,I11,L11,M11,N11,Q11,R11,S11,V11,W11,X11,AA11,AB11,AC11,AF11,AG11,AH11,AK11,AL11,AM11)</f>
        <v>6</v>
      </c>
      <c r="F11" s="303">
        <f>SUM(K11,P11,U11,Z11,AE11,AJ11,AO11)</f>
        <v>6</v>
      </c>
      <c r="G11" s="131">
        <v>3</v>
      </c>
      <c r="H11" s="132">
        <v>3</v>
      </c>
      <c r="I11" s="132">
        <v>0</v>
      </c>
      <c r="J11" s="132" t="s">
        <v>15</v>
      </c>
      <c r="K11" s="133">
        <v>6</v>
      </c>
      <c r="L11" s="131"/>
      <c r="M11" s="132"/>
      <c r="N11" s="132"/>
      <c r="O11" s="132"/>
      <c r="P11" s="133"/>
      <c r="Q11" s="131"/>
      <c r="R11" s="132"/>
      <c r="S11" s="132"/>
      <c r="T11" s="132"/>
      <c r="U11" s="133"/>
      <c r="V11" s="131"/>
      <c r="W11" s="132"/>
      <c r="X11" s="132"/>
      <c r="Y11" s="132"/>
      <c r="Z11" s="133"/>
      <c r="AA11" s="131"/>
      <c r="AB11" s="132"/>
      <c r="AC11" s="132"/>
      <c r="AD11" s="132"/>
      <c r="AE11" s="133"/>
      <c r="AF11" s="131"/>
      <c r="AG11" s="132"/>
      <c r="AH11" s="132"/>
      <c r="AI11" s="132"/>
      <c r="AJ11" s="133"/>
      <c r="AK11" s="131"/>
      <c r="AL11" s="132"/>
      <c r="AM11" s="132"/>
      <c r="AN11" s="132"/>
      <c r="AO11" s="134"/>
      <c r="AP11" s="141" t="s">
        <v>257</v>
      </c>
      <c r="AQ11" s="17"/>
    </row>
    <row r="12" spans="1:49" s="229" customFormat="1" ht="15" customHeight="1" x14ac:dyDescent="0.2">
      <c r="A12" s="127" t="s">
        <v>5</v>
      </c>
      <c r="B12" s="143" t="s">
        <v>417</v>
      </c>
      <c r="C12" s="611" t="s">
        <v>67</v>
      </c>
      <c r="D12" s="612"/>
      <c r="E12" s="111">
        <f t="shared" ref="E12:E19" si="0">SUM(G12,H12,I12,L12,M12,N12,Q12,R12,S12,V12,W12,X12,AA12,AB12,AC12,AF12,AG12,AH12,AK12,AL12,AM12)</f>
        <v>5</v>
      </c>
      <c r="F12" s="109">
        <f t="shared" ref="F12:F19" si="1">SUM(K12,P12,U12,Z12,AE12,AJ12,AO12)</f>
        <v>6</v>
      </c>
      <c r="G12" s="113"/>
      <c r="H12" s="108"/>
      <c r="I12" s="108"/>
      <c r="J12" s="108"/>
      <c r="K12" s="114"/>
      <c r="L12" s="113">
        <v>2</v>
      </c>
      <c r="M12" s="108">
        <v>3</v>
      </c>
      <c r="N12" s="108">
        <v>0</v>
      </c>
      <c r="O12" s="108" t="s">
        <v>15</v>
      </c>
      <c r="P12" s="114">
        <v>6</v>
      </c>
      <c r="Q12" s="113"/>
      <c r="R12" s="108"/>
      <c r="S12" s="108"/>
      <c r="T12" s="108"/>
      <c r="U12" s="114"/>
      <c r="V12" s="113"/>
      <c r="W12" s="108"/>
      <c r="X12" s="108"/>
      <c r="Y12" s="108"/>
      <c r="Z12" s="114"/>
      <c r="AA12" s="113"/>
      <c r="AB12" s="108"/>
      <c r="AC12" s="108"/>
      <c r="AD12" s="108"/>
      <c r="AE12" s="114"/>
      <c r="AF12" s="113"/>
      <c r="AG12" s="108"/>
      <c r="AH12" s="108"/>
      <c r="AI12" s="108"/>
      <c r="AJ12" s="114"/>
      <c r="AK12" s="113"/>
      <c r="AL12" s="108"/>
      <c r="AM12" s="108"/>
      <c r="AN12" s="108"/>
      <c r="AO12" s="110"/>
      <c r="AP12" s="142" t="s">
        <v>386</v>
      </c>
      <c r="AQ12" s="17"/>
    </row>
    <row r="13" spans="1:49" s="229" customFormat="1" ht="15" customHeight="1" x14ac:dyDescent="0.2">
      <c r="A13" s="127" t="s">
        <v>6</v>
      </c>
      <c r="B13" s="143" t="s">
        <v>352</v>
      </c>
      <c r="C13" s="611" t="s">
        <v>206</v>
      </c>
      <c r="D13" s="612"/>
      <c r="E13" s="111">
        <f t="shared" si="0"/>
        <v>4</v>
      </c>
      <c r="F13" s="109">
        <f t="shared" si="1"/>
        <v>5</v>
      </c>
      <c r="G13" s="113">
        <v>2</v>
      </c>
      <c r="H13" s="108">
        <v>0</v>
      </c>
      <c r="I13" s="108">
        <v>2</v>
      </c>
      <c r="J13" s="108" t="s">
        <v>15</v>
      </c>
      <c r="K13" s="114">
        <v>5</v>
      </c>
      <c r="L13" s="113"/>
      <c r="M13" s="108"/>
      <c r="N13" s="108"/>
      <c r="O13" s="108"/>
      <c r="P13" s="114"/>
      <c r="Q13" s="113"/>
      <c r="R13" s="108"/>
      <c r="S13" s="108"/>
      <c r="T13" s="108"/>
      <c r="U13" s="114"/>
      <c r="V13" s="113"/>
      <c r="W13" s="108"/>
      <c r="X13" s="108"/>
      <c r="Y13" s="108"/>
      <c r="Z13" s="114"/>
      <c r="AA13" s="113"/>
      <c r="AB13" s="108"/>
      <c r="AC13" s="108"/>
      <c r="AD13" s="108"/>
      <c r="AE13" s="114"/>
      <c r="AF13" s="113"/>
      <c r="AG13" s="108"/>
      <c r="AH13" s="108"/>
      <c r="AI13" s="108"/>
      <c r="AJ13" s="114"/>
      <c r="AK13" s="113"/>
      <c r="AL13" s="108"/>
      <c r="AM13" s="108"/>
      <c r="AN13" s="108"/>
      <c r="AO13" s="110"/>
      <c r="AP13" s="141" t="s">
        <v>257</v>
      </c>
      <c r="AQ13" s="17"/>
    </row>
    <row r="14" spans="1:49" s="229" customFormat="1" ht="15" customHeight="1" x14ac:dyDescent="0.2">
      <c r="A14" s="127" t="s">
        <v>7</v>
      </c>
      <c r="B14" s="143" t="s">
        <v>361</v>
      </c>
      <c r="C14" s="611" t="s">
        <v>207</v>
      </c>
      <c r="D14" s="612"/>
      <c r="E14" s="111">
        <f t="shared" si="0"/>
        <v>4</v>
      </c>
      <c r="F14" s="109">
        <f t="shared" si="1"/>
        <v>5</v>
      </c>
      <c r="G14" s="113"/>
      <c r="H14" s="108"/>
      <c r="I14" s="108"/>
      <c r="J14" s="108"/>
      <c r="K14" s="114"/>
      <c r="L14" s="113">
        <v>2</v>
      </c>
      <c r="M14" s="108">
        <v>0</v>
      </c>
      <c r="N14" s="108">
        <v>2</v>
      </c>
      <c r="O14" s="108" t="s">
        <v>15</v>
      </c>
      <c r="P14" s="114">
        <v>5</v>
      </c>
      <c r="Q14" s="113"/>
      <c r="R14" s="108"/>
      <c r="S14" s="108"/>
      <c r="T14" s="108"/>
      <c r="U14" s="114"/>
      <c r="V14" s="113"/>
      <c r="W14" s="108"/>
      <c r="X14" s="108"/>
      <c r="Y14" s="108"/>
      <c r="Z14" s="114"/>
      <c r="AA14" s="113"/>
      <c r="AB14" s="108"/>
      <c r="AC14" s="108"/>
      <c r="AD14" s="108"/>
      <c r="AE14" s="114"/>
      <c r="AF14" s="113"/>
      <c r="AG14" s="108"/>
      <c r="AH14" s="108"/>
      <c r="AI14" s="108"/>
      <c r="AJ14" s="114"/>
      <c r="AK14" s="113"/>
      <c r="AL14" s="108"/>
      <c r="AM14" s="108"/>
      <c r="AN14" s="108"/>
      <c r="AO14" s="110"/>
      <c r="AP14" s="142" t="s">
        <v>352</v>
      </c>
      <c r="AQ14" s="17"/>
    </row>
    <row r="15" spans="1:49" s="229" customFormat="1" ht="15" customHeight="1" x14ac:dyDescent="0.2">
      <c r="A15" s="127" t="s">
        <v>8</v>
      </c>
      <c r="B15" s="143" t="s">
        <v>273</v>
      </c>
      <c r="C15" s="611" t="s">
        <v>68</v>
      </c>
      <c r="D15" s="612"/>
      <c r="E15" s="111">
        <f t="shared" si="0"/>
        <v>2</v>
      </c>
      <c r="F15" s="109">
        <f t="shared" si="1"/>
        <v>3</v>
      </c>
      <c r="G15" s="113">
        <v>1</v>
      </c>
      <c r="H15" s="108">
        <v>1</v>
      </c>
      <c r="I15" s="108">
        <v>0</v>
      </c>
      <c r="J15" s="108" t="s">
        <v>81</v>
      </c>
      <c r="K15" s="114">
        <v>3</v>
      </c>
      <c r="L15" s="113"/>
      <c r="M15" s="108"/>
      <c r="N15" s="108"/>
      <c r="O15" s="108"/>
      <c r="P15" s="114"/>
      <c r="Q15" s="113"/>
      <c r="R15" s="108"/>
      <c r="S15" s="108"/>
      <c r="T15" s="108"/>
      <c r="U15" s="114"/>
      <c r="V15" s="113"/>
      <c r="W15" s="108"/>
      <c r="X15" s="108"/>
      <c r="Y15" s="108"/>
      <c r="Z15" s="114"/>
      <c r="AA15" s="113"/>
      <c r="AB15" s="108"/>
      <c r="AC15" s="108"/>
      <c r="AD15" s="108"/>
      <c r="AE15" s="114"/>
      <c r="AF15" s="113"/>
      <c r="AG15" s="108"/>
      <c r="AH15" s="108"/>
      <c r="AI15" s="108"/>
      <c r="AJ15" s="114"/>
      <c r="AK15" s="113"/>
      <c r="AL15" s="108"/>
      <c r="AM15" s="108"/>
      <c r="AN15" s="108"/>
      <c r="AO15" s="110"/>
      <c r="AP15" s="141" t="s">
        <v>257</v>
      </c>
      <c r="AQ15" s="17"/>
    </row>
    <row r="16" spans="1:49" s="229" customFormat="1" ht="15" customHeight="1" x14ac:dyDescent="0.2">
      <c r="A16" s="127" t="s">
        <v>9</v>
      </c>
      <c r="B16" s="143" t="s">
        <v>275</v>
      </c>
      <c r="C16" s="611" t="s">
        <v>69</v>
      </c>
      <c r="D16" s="612"/>
      <c r="E16" s="111">
        <f t="shared" si="0"/>
        <v>2</v>
      </c>
      <c r="F16" s="109">
        <f t="shared" si="1"/>
        <v>3</v>
      </c>
      <c r="G16" s="113"/>
      <c r="H16" s="108"/>
      <c r="I16" s="108"/>
      <c r="J16" s="108"/>
      <c r="K16" s="114"/>
      <c r="L16" s="113">
        <v>1</v>
      </c>
      <c r="M16" s="108">
        <v>1</v>
      </c>
      <c r="N16" s="108">
        <v>0</v>
      </c>
      <c r="O16" s="108" t="s">
        <v>15</v>
      </c>
      <c r="P16" s="114">
        <v>3</v>
      </c>
      <c r="Q16" s="113"/>
      <c r="R16" s="108"/>
      <c r="S16" s="108"/>
      <c r="T16" s="108"/>
      <c r="U16" s="114"/>
      <c r="V16" s="113"/>
      <c r="W16" s="108"/>
      <c r="X16" s="108"/>
      <c r="Y16" s="108"/>
      <c r="Z16" s="114"/>
      <c r="AA16" s="113"/>
      <c r="AB16" s="108"/>
      <c r="AC16" s="108"/>
      <c r="AD16" s="108"/>
      <c r="AE16" s="114"/>
      <c r="AF16" s="113"/>
      <c r="AG16" s="108"/>
      <c r="AH16" s="108"/>
      <c r="AI16" s="108"/>
      <c r="AJ16" s="114"/>
      <c r="AK16" s="113"/>
      <c r="AL16" s="108"/>
      <c r="AM16" s="108"/>
      <c r="AN16" s="108"/>
      <c r="AO16" s="110"/>
      <c r="AP16" s="142" t="s">
        <v>273</v>
      </c>
      <c r="AQ16" s="17"/>
    </row>
    <row r="17" spans="1:43" s="229" customFormat="1" ht="15" customHeight="1" x14ac:dyDescent="0.2">
      <c r="A17" s="127" t="s">
        <v>22</v>
      </c>
      <c r="B17" s="143" t="s">
        <v>276</v>
      </c>
      <c r="C17" s="611" t="s">
        <v>70</v>
      </c>
      <c r="D17" s="612"/>
      <c r="E17" s="111">
        <f t="shared" si="0"/>
        <v>3</v>
      </c>
      <c r="F17" s="109">
        <f t="shared" si="1"/>
        <v>3</v>
      </c>
      <c r="G17" s="113"/>
      <c r="H17" s="108"/>
      <c r="I17" s="108"/>
      <c r="J17" s="108"/>
      <c r="K17" s="114"/>
      <c r="L17" s="113">
        <v>1</v>
      </c>
      <c r="M17" s="108">
        <v>2</v>
      </c>
      <c r="N17" s="108">
        <v>0</v>
      </c>
      <c r="O17" s="108" t="s">
        <v>81</v>
      </c>
      <c r="P17" s="114">
        <v>3</v>
      </c>
      <c r="Q17" s="113"/>
      <c r="R17" s="108"/>
      <c r="S17" s="108"/>
      <c r="T17" s="108"/>
      <c r="U17" s="114"/>
      <c r="V17" s="113"/>
      <c r="W17" s="108"/>
      <c r="X17" s="108"/>
      <c r="Y17" s="108"/>
      <c r="Z17" s="114"/>
      <c r="AA17" s="113"/>
      <c r="AB17" s="108"/>
      <c r="AC17" s="108"/>
      <c r="AD17" s="108"/>
      <c r="AE17" s="114"/>
      <c r="AF17" s="113"/>
      <c r="AG17" s="108"/>
      <c r="AH17" s="108"/>
      <c r="AI17" s="108"/>
      <c r="AJ17" s="114"/>
      <c r="AK17" s="113"/>
      <c r="AL17" s="108"/>
      <c r="AM17" s="108"/>
      <c r="AN17" s="108"/>
      <c r="AO17" s="110"/>
      <c r="AP17" s="141" t="s">
        <v>257</v>
      </c>
      <c r="AQ17" s="17"/>
    </row>
    <row r="18" spans="1:43" s="229" customFormat="1" ht="15" customHeight="1" x14ac:dyDescent="0.2">
      <c r="A18" s="127" t="s">
        <v>28</v>
      </c>
      <c r="B18" s="143" t="s">
        <v>274</v>
      </c>
      <c r="C18" s="611" t="s">
        <v>71</v>
      </c>
      <c r="D18" s="612"/>
      <c r="E18" s="111">
        <f t="shared" si="0"/>
        <v>2</v>
      </c>
      <c r="F18" s="109">
        <f t="shared" si="1"/>
        <v>3</v>
      </c>
      <c r="G18" s="113"/>
      <c r="H18" s="108"/>
      <c r="I18" s="108"/>
      <c r="J18" s="108"/>
      <c r="K18" s="114"/>
      <c r="L18" s="113"/>
      <c r="M18" s="108"/>
      <c r="N18" s="108"/>
      <c r="O18" s="108"/>
      <c r="P18" s="114"/>
      <c r="Q18" s="113">
        <v>1</v>
      </c>
      <c r="R18" s="108">
        <v>1</v>
      </c>
      <c r="S18" s="108">
        <v>0</v>
      </c>
      <c r="T18" s="108" t="s">
        <v>15</v>
      </c>
      <c r="U18" s="114">
        <v>3</v>
      </c>
      <c r="V18" s="113"/>
      <c r="W18" s="108"/>
      <c r="X18" s="108"/>
      <c r="Y18" s="108"/>
      <c r="Z18" s="114"/>
      <c r="AA18" s="113"/>
      <c r="AB18" s="108"/>
      <c r="AC18" s="108"/>
      <c r="AD18" s="108"/>
      <c r="AE18" s="114"/>
      <c r="AF18" s="113"/>
      <c r="AG18" s="108"/>
      <c r="AH18" s="108"/>
      <c r="AI18" s="108"/>
      <c r="AJ18" s="114"/>
      <c r="AK18" s="113"/>
      <c r="AL18" s="108"/>
      <c r="AM18" s="108"/>
      <c r="AN18" s="108"/>
      <c r="AO18" s="110"/>
      <c r="AP18" s="142" t="s">
        <v>276</v>
      </c>
      <c r="AQ18" s="17"/>
    </row>
    <row r="19" spans="1:43" s="229" customFormat="1" ht="15" customHeight="1" x14ac:dyDescent="0.2">
      <c r="A19" s="127" t="s">
        <v>30</v>
      </c>
      <c r="B19" s="143" t="s">
        <v>412</v>
      </c>
      <c r="C19" s="611" t="s">
        <v>72</v>
      </c>
      <c r="D19" s="612"/>
      <c r="E19" s="111">
        <f t="shared" si="0"/>
        <v>3</v>
      </c>
      <c r="F19" s="109">
        <f t="shared" si="1"/>
        <v>4</v>
      </c>
      <c r="G19" s="113"/>
      <c r="H19" s="108"/>
      <c r="I19" s="108"/>
      <c r="J19" s="108"/>
      <c r="K19" s="114"/>
      <c r="L19" s="113"/>
      <c r="M19" s="108"/>
      <c r="N19" s="108"/>
      <c r="O19" s="108"/>
      <c r="P19" s="114"/>
      <c r="Q19" s="113">
        <v>2</v>
      </c>
      <c r="R19" s="108">
        <v>1</v>
      </c>
      <c r="S19" s="108">
        <v>0</v>
      </c>
      <c r="T19" s="108" t="s">
        <v>81</v>
      </c>
      <c r="U19" s="114">
        <v>4</v>
      </c>
      <c r="V19" s="113"/>
      <c r="W19" s="108"/>
      <c r="X19" s="108"/>
      <c r="Y19" s="108"/>
      <c r="Z19" s="114"/>
      <c r="AA19" s="113"/>
      <c r="AB19" s="108"/>
      <c r="AC19" s="108"/>
      <c r="AD19" s="108"/>
      <c r="AE19" s="114"/>
      <c r="AF19" s="113"/>
      <c r="AG19" s="108"/>
      <c r="AH19" s="108"/>
      <c r="AI19" s="108"/>
      <c r="AJ19" s="114"/>
      <c r="AK19" s="113"/>
      <c r="AL19" s="108"/>
      <c r="AM19" s="108"/>
      <c r="AN19" s="108"/>
      <c r="AO19" s="110"/>
      <c r="AP19" s="142"/>
      <c r="AQ19" s="17"/>
    </row>
    <row r="20" spans="1:43" s="229" customFormat="1" ht="15" customHeight="1" thickBot="1" x14ac:dyDescent="0.25">
      <c r="A20" s="128" t="s">
        <v>31</v>
      </c>
      <c r="B20" s="143" t="s">
        <v>277</v>
      </c>
      <c r="C20" s="645" t="s">
        <v>254</v>
      </c>
      <c r="D20" s="646"/>
      <c r="E20" s="135">
        <f>SUM(G20,H20,I20,L20,M20,N20,Q20,R20,S20,V20,W20,X20,AA20,AB20,AC20,AF20,AG20,AH20,AK20,AL20,AM20)</f>
        <v>2</v>
      </c>
      <c r="F20" s="136">
        <f>SUM(K20,P20,U20,Z20,AE20,AJ20,AO20)</f>
        <v>3</v>
      </c>
      <c r="G20" s="137">
        <v>2</v>
      </c>
      <c r="H20" s="138">
        <v>0</v>
      </c>
      <c r="I20" s="138">
        <v>0</v>
      </c>
      <c r="J20" s="138" t="s">
        <v>15</v>
      </c>
      <c r="K20" s="139">
        <v>3</v>
      </c>
      <c r="L20" s="137"/>
      <c r="M20" s="138"/>
      <c r="N20" s="138"/>
      <c r="O20" s="138"/>
      <c r="P20" s="139"/>
      <c r="Q20" s="137"/>
      <c r="R20" s="138"/>
      <c r="S20" s="138"/>
      <c r="T20" s="138"/>
      <c r="U20" s="139"/>
      <c r="V20" s="137"/>
      <c r="W20" s="138"/>
      <c r="X20" s="138"/>
      <c r="Y20" s="138"/>
      <c r="Z20" s="139"/>
      <c r="AA20" s="137"/>
      <c r="AB20" s="138"/>
      <c r="AC20" s="138"/>
      <c r="AD20" s="138"/>
      <c r="AE20" s="139"/>
      <c r="AF20" s="137"/>
      <c r="AG20" s="138"/>
      <c r="AH20" s="138"/>
      <c r="AI20" s="138"/>
      <c r="AJ20" s="139"/>
      <c r="AK20" s="137"/>
      <c r="AL20" s="138"/>
      <c r="AM20" s="138"/>
      <c r="AN20" s="138"/>
      <c r="AO20" s="140"/>
      <c r="AP20" s="141" t="s">
        <v>257</v>
      </c>
      <c r="AQ20" s="17"/>
    </row>
    <row r="21" spans="1:43" s="229" customFormat="1" ht="18.75" customHeight="1" thickBot="1" x14ac:dyDescent="0.25">
      <c r="A21" s="616" t="s">
        <v>232</v>
      </c>
      <c r="B21" s="617"/>
      <c r="C21" s="617"/>
      <c r="D21" s="618"/>
      <c r="E21" s="297">
        <f>SUM(E22:E27)</f>
        <v>14</v>
      </c>
      <c r="F21" s="298">
        <f>SUM(F22:F27)</f>
        <v>15</v>
      </c>
      <c r="G21" s="297">
        <f>SUM(G22:G27)</f>
        <v>2</v>
      </c>
      <c r="H21" s="299">
        <f>SUM(H22:H27)</f>
        <v>0</v>
      </c>
      <c r="I21" s="299">
        <f>SUM(I22:I27)</f>
        <v>0</v>
      </c>
      <c r="J21" s="299"/>
      <c r="K21" s="300">
        <f>SUM(K22:K27)</f>
        <v>2</v>
      </c>
      <c r="L21" s="304">
        <f>SUM(L22:L27)</f>
        <v>1</v>
      </c>
      <c r="M21" s="305">
        <f>SUM(M22:M27)</f>
        <v>1</v>
      </c>
      <c r="N21" s="305">
        <f>SUM(N22:N27)</f>
        <v>0</v>
      </c>
      <c r="O21" s="305"/>
      <c r="P21" s="300">
        <f>SUM(P22:P27)</f>
        <v>2</v>
      </c>
      <c r="Q21" s="297">
        <f>SUM(Q22:Q27)</f>
        <v>0</v>
      </c>
      <c r="R21" s="299">
        <f>SUM(R22:R27)</f>
        <v>0</v>
      </c>
      <c r="S21" s="299">
        <f>SUM(S22:S27)</f>
        <v>0</v>
      </c>
      <c r="T21" s="299"/>
      <c r="U21" s="300">
        <f>SUM(U22:U27)</f>
        <v>0</v>
      </c>
      <c r="V21" s="297">
        <f>SUM(V22:V27)</f>
        <v>3</v>
      </c>
      <c r="W21" s="299">
        <f>SUM(W22:W27)</f>
        <v>3</v>
      </c>
      <c r="X21" s="299">
        <f>SUM(X22:X27)</f>
        <v>0</v>
      </c>
      <c r="Y21" s="299"/>
      <c r="Z21" s="300">
        <f>SUM(Z22:Z27)</f>
        <v>6</v>
      </c>
      <c r="AA21" s="297">
        <f>SUM(AA22:AA27)</f>
        <v>1</v>
      </c>
      <c r="AB21" s="299">
        <f>SUM(AB22:AB27)</f>
        <v>1</v>
      </c>
      <c r="AC21" s="299">
        <f>SUM(AC22:AC27)</f>
        <v>0</v>
      </c>
      <c r="AD21" s="299"/>
      <c r="AE21" s="300">
        <f>SUM(AE22:AE27)</f>
        <v>3</v>
      </c>
      <c r="AF21" s="297">
        <f>SUM(AF22:AF27)</f>
        <v>1</v>
      </c>
      <c r="AG21" s="299">
        <f>SUM(AG22:AG27)</f>
        <v>1</v>
      </c>
      <c r="AH21" s="299">
        <f>SUM(AH22:AH27)</f>
        <v>0</v>
      </c>
      <c r="AI21" s="299"/>
      <c r="AJ21" s="300">
        <f>SUM(AJ22:AJ27)</f>
        <v>2</v>
      </c>
      <c r="AK21" s="297">
        <f>SUM(AK22:AK27)</f>
        <v>0</v>
      </c>
      <c r="AL21" s="299">
        <f>SUM(AL22:AL27)</f>
        <v>0</v>
      </c>
      <c r="AM21" s="299">
        <f>SUM(AM22:AM27)</f>
        <v>0</v>
      </c>
      <c r="AN21" s="299"/>
      <c r="AO21" s="298">
        <f>SUM(AO22:AO27)</f>
        <v>0</v>
      </c>
      <c r="AP21" s="306"/>
      <c r="AQ21" s="17"/>
    </row>
    <row r="22" spans="1:43" s="229" customFormat="1" ht="15" customHeight="1" x14ac:dyDescent="0.2">
      <c r="A22" s="129" t="s">
        <v>32</v>
      </c>
      <c r="B22" s="143" t="s">
        <v>360</v>
      </c>
      <c r="C22" s="643" t="s">
        <v>96</v>
      </c>
      <c r="D22" s="644"/>
      <c r="E22" s="130">
        <f t="shared" ref="E22:E27" si="2">SUM(G22,H22,I22,L22,M22,N22,Q22,R22,S22,V22,W22,X22,AA22,AB22,AC22,AF22,AG22,AH22,AK22,AL22,AM22)</f>
        <v>2</v>
      </c>
      <c r="F22" s="134">
        <f t="shared" ref="F22:F27" si="3">SUM(K22,P22,U22,Z22,AE22,AJ22,AO22)</f>
        <v>2</v>
      </c>
      <c r="G22" s="131">
        <v>2</v>
      </c>
      <c r="H22" s="132">
        <v>0</v>
      </c>
      <c r="I22" s="132">
        <v>0</v>
      </c>
      <c r="J22" s="132" t="s">
        <v>81</v>
      </c>
      <c r="K22" s="133">
        <v>2</v>
      </c>
      <c r="L22" s="131"/>
      <c r="M22" s="132"/>
      <c r="N22" s="132"/>
      <c r="O22" s="132"/>
      <c r="P22" s="133"/>
      <c r="Q22" s="131"/>
      <c r="R22" s="132"/>
      <c r="S22" s="132"/>
      <c r="T22" s="132"/>
      <c r="U22" s="133"/>
      <c r="V22" s="131"/>
      <c r="W22" s="132"/>
      <c r="X22" s="132"/>
      <c r="Y22" s="132"/>
      <c r="Z22" s="133"/>
      <c r="AA22" s="131"/>
      <c r="AB22" s="132"/>
      <c r="AC22" s="132"/>
      <c r="AD22" s="132"/>
      <c r="AE22" s="133"/>
      <c r="AF22" s="131"/>
      <c r="AG22" s="132"/>
      <c r="AH22" s="132"/>
      <c r="AI22" s="132"/>
      <c r="AJ22" s="133"/>
      <c r="AK22" s="131"/>
      <c r="AL22" s="132"/>
      <c r="AM22" s="132"/>
      <c r="AN22" s="132"/>
      <c r="AO22" s="134"/>
      <c r="AP22" s="141" t="s">
        <v>257</v>
      </c>
      <c r="AQ22" s="17"/>
    </row>
    <row r="23" spans="1:43" s="229" customFormat="1" ht="15" customHeight="1" x14ac:dyDescent="0.2">
      <c r="A23" s="127" t="s">
        <v>76</v>
      </c>
      <c r="B23" s="143" t="s">
        <v>359</v>
      </c>
      <c r="C23" s="599" t="s">
        <v>97</v>
      </c>
      <c r="D23" s="600"/>
      <c r="E23" s="111">
        <f t="shared" si="2"/>
        <v>2</v>
      </c>
      <c r="F23" s="110">
        <f t="shared" si="3"/>
        <v>2</v>
      </c>
      <c r="G23" s="113"/>
      <c r="H23" s="108"/>
      <c r="I23" s="108"/>
      <c r="J23" s="108"/>
      <c r="K23" s="114"/>
      <c r="L23" s="113">
        <v>1</v>
      </c>
      <c r="M23" s="108">
        <v>1</v>
      </c>
      <c r="N23" s="108">
        <v>0</v>
      </c>
      <c r="O23" s="108" t="s">
        <v>81</v>
      </c>
      <c r="P23" s="114">
        <v>2</v>
      </c>
      <c r="Q23" s="113"/>
      <c r="R23" s="108"/>
      <c r="S23" s="108"/>
      <c r="T23" s="108"/>
      <c r="U23" s="114"/>
      <c r="V23" s="113"/>
      <c r="W23" s="108"/>
      <c r="X23" s="108"/>
      <c r="Y23" s="108"/>
      <c r="Z23" s="114"/>
      <c r="AA23" s="113"/>
      <c r="AB23" s="108"/>
      <c r="AC23" s="108"/>
      <c r="AD23" s="108"/>
      <c r="AE23" s="114"/>
      <c r="AF23" s="113"/>
      <c r="AG23" s="108"/>
      <c r="AH23" s="108"/>
      <c r="AI23" s="108"/>
      <c r="AJ23" s="114"/>
      <c r="AK23" s="113"/>
      <c r="AL23" s="108"/>
      <c r="AM23" s="108"/>
      <c r="AN23" s="108"/>
      <c r="AO23" s="110"/>
      <c r="AP23" s="142"/>
      <c r="AQ23" s="17"/>
    </row>
    <row r="24" spans="1:43" s="229" customFormat="1" ht="15" customHeight="1" x14ac:dyDescent="0.2">
      <c r="A24" s="127" t="s">
        <v>33</v>
      </c>
      <c r="B24" s="143" t="s">
        <v>418</v>
      </c>
      <c r="C24" s="599" t="s">
        <v>396</v>
      </c>
      <c r="D24" s="600"/>
      <c r="E24" s="111">
        <f t="shared" si="2"/>
        <v>4</v>
      </c>
      <c r="F24" s="110">
        <v>4</v>
      </c>
      <c r="G24" s="113"/>
      <c r="H24" s="108"/>
      <c r="I24" s="108"/>
      <c r="J24" s="108"/>
      <c r="K24" s="114"/>
      <c r="L24" s="113"/>
      <c r="M24" s="108"/>
      <c r="N24" s="108"/>
      <c r="O24" s="108"/>
      <c r="P24" s="114"/>
      <c r="Q24" s="113"/>
      <c r="R24" s="108"/>
      <c r="S24" s="108"/>
      <c r="T24" s="108"/>
      <c r="U24" s="114"/>
      <c r="V24" s="113">
        <v>2</v>
      </c>
      <c r="W24" s="108">
        <v>2</v>
      </c>
      <c r="X24" s="108">
        <v>0</v>
      </c>
      <c r="Y24" s="108" t="s">
        <v>15</v>
      </c>
      <c r="Z24" s="114">
        <v>4</v>
      </c>
      <c r="AA24" s="113"/>
      <c r="AB24" s="108"/>
      <c r="AC24" s="108"/>
      <c r="AD24" s="108"/>
      <c r="AE24" s="114"/>
      <c r="AF24" s="113"/>
      <c r="AG24" s="108"/>
      <c r="AH24" s="108"/>
      <c r="AI24" s="108"/>
      <c r="AJ24" s="114"/>
      <c r="AK24" s="113"/>
      <c r="AL24" s="108"/>
      <c r="AM24" s="108"/>
      <c r="AN24" s="108"/>
      <c r="AO24" s="110"/>
      <c r="AP24" s="142" t="s">
        <v>358</v>
      </c>
      <c r="AQ24" s="17"/>
    </row>
    <row r="25" spans="1:43" s="229" customFormat="1" ht="15" customHeight="1" x14ac:dyDescent="0.2">
      <c r="A25" s="127" t="s">
        <v>34</v>
      </c>
      <c r="B25" s="462" t="s">
        <v>430</v>
      </c>
      <c r="C25" s="599" t="s">
        <v>208</v>
      </c>
      <c r="D25" s="600"/>
      <c r="E25" s="111">
        <f t="shared" si="2"/>
        <v>2</v>
      </c>
      <c r="F25" s="110">
        <f t="shared" si="3"/>
        <v>3</v>
      </c>
      <c r="G25" s="113"/>
      <c r="H25" s="108"/>
      <c r="I25" s="108"/>
      <c r="J25" s="108"/>
      <c r="K25" s="114"/>
      <c r="L25" s="113"/>
      <c r="M25" s="108"/>
      <c r="N25" s="108"/>
      <c r="O25" s="108"/>
      <c r="P25" s="114"/>
      <c r="Q25" s="113"/>
      <c r="R25" s="108"/>
      <c r="S25" s="108"/>
      <c r="T25" s="108"/>
      <c r="U25" s="114"/>
      <c r="V25" s="113"/>
      <c r="W25" s="108"/>
      <c r="X25" s="108"/>
      <c r="Y25" s="108"/>
      <c r="Z25" s="114"/>
      <c r="AA25" s="113">
        <v>1</v>
      </c>
      <c r="AB25" s="108">
        <v>1</v>
      </c>
      <c r="AC25" s="108">
        <v>0</v>
      </c>
      <c r="AD25" s="108" t="s">
        <v>15</v>
      </c>
      <c r="AE25" s="114">
        <v>3</v>
      </c>
      <c r="AF25" s="113"/>
      <c r="AG25" s="108"/>
      <c r="AH25" s="108"/>
      <c r="AI25" s="108"/>
      <c r="AJ25" s="114"/>
      <c r="AK25" s="113"/>
      <c r="AL25" s="108"/>
      <c r="AM25" s="108"/>
      <c r="AN25" s="108"/>
      <c r="AO25" s="110"/>
      <c r="AP25" s="141" t="s">
        <v>257</v>
      </c>
      <c r="AQ25" s="17"/>
    </row>
    <row r="26" spans="1:43" s="229" customFormat="1" ht="15" customHeight="1" x14ac:dyDescent="0.2">
      <c r="A26" s="127" t="s">
        <v>35</v>
      </c>
      <c r="B26" s="143" t="s">
        <v>278</v>
      </c>
      <c r="C26" s="599" t="s">
        <v>213</v>
      </c>
      <c r="D26" s="600"/>
      <c r="E26" s="111">
        <f t="shared" si="2"/>
        <v>2</v>
      </c>
      <c r="F26" s="110">
        <f t="shared" si="3"/>
        <v>2</v>
      </c>
      <c r="G26" s="113"/>
      <c r="H26" s="108"/>
      <c r="I26" s="108"/>
      <c r="J26" s="108"/>
      <c r="K26" s="114"/>
      <c r="L26" s="113"/>
      <c r="M26" s="108"/>
      <c r="N26" s="108"/>
      <c r="O26" s="108"/>
      <c r="P26" s="114"/>
      <c r="Q26" s="113"/>
      <c r="R26" s="108"/>
      <c r="S26" s="108"/>
      <c r="T26" s="108"/>
      <c r="U26" s="114"/>
      <c r="V26" s="113">
        <v>1</v>
      </c>
      <c r="W26" s="108">
        <v>1</v>
      </c>
      <c r="X26" s="108">
        <v>0</v>
      </c>
      <c r="Y26" s="108" t="s">
        <v>81</v>
      </c>
      <c r="Z26" s="114">
        <v>2</v>
      </c>
      <c r="AA26" s="113"/>
      <c r="AB26" s="108"/>
      <c r="AC26" s="108"/>
      <c r="AD26" s="108"/>
      <c r="AE26" s="114"/>
      <c r="AF26" s="113"/>
      <c r="AG26" s="108"/>
      <c r="AH26" s="108"/>
      <c r="AI26" s="108"/>
      <c r="AJ26" s="114"/>
      <c r="AK26" s="113"/>
      <c r="AL26" s="108"/>
      <c r="AM26" s="108"/>
      <c r="AN26" s="108"/>
      <c r="AO26" s="110"/>
      <c r="AP26" s="141" t="s">
        <v>257</v>
      </c>
      <c r="AQ26" s="17"/>
    </row>
    <row r="27" spans="1:43" s="229" customFormat="1" ht="16.5" thickBot="1" x14ac:dyDescent="0.25">
      <c r="A27" s="128" t="s">
        <v>36</v>
      </c>
      <c r="B27" s="143" t="s">
        <v>343</v>
      </c>
      <c r="C27" s="641" t="s">
        <v>391</v>
      </c>
      <c r="D27" s="642"/>
      <c r="E27" s="135">
        <f t="shared" si="2"/>
        <v>2</v>
      </c>
      <c r="F27" s="140">
        <f t="shared" si="3"/>
        <v>2</v>
      </c>
      <c r="G27" s="137"/>
      <c r="H27" s="138"/>
      <c r="I27" s="138"/>
      <c r="J27" s="138"/>
      <c r="K27" s="139"/>
      <c r="L27" s="137"/>
      <c r="M27" s="138"/>
      <c r="N27" s="138"/>
      <c r="O27" s="138"/>
      <c r="P27" s="139"/>
      <c r="Q27" s="137"/>
      <c r="R27" s="138"/>
      <c r="S27" s="138"/>
      <c r="T27" s="138"/>
      <c r="U27" s="139"/>
      <c r="V27" s="137"/>
      <c r="W27" s="138"/>
      <c r="X27" s="138"/>
      <c r="Y27" s="138"/>
      <c r="Z27" s="139"/>
      <c r="AA27" s="137"/>
      <c r="AB27" s="138"/>
      <c r="AC27" s="138"/>
      <c r="AD27" s="138"/>
      <c r="AE27" s="139"/>
      <c r="AF27" s="137">
        <v>1</v>
      </c>
      <c r="AG27" s="138">
        <v>1</v>
      </c>
      <c r="AH27" s="138">
        <v>0</v>
      </c>
      <c r="AI27" s="138" t="s">
        <v>15</v>
      </c>
      <c r="AJ27" s="139">
        <v>2</v>
      </c>
      <c r="AK27" s="137"/>
      <c r="AL27" s="138"/>
      <c r="AM27" s="138"/>
      <c r="AN27" s="138"/>
      <c r="AO27" s="140"/>
      <c r="AP27" s="141" t="s">
        <v>257</v>
      </c>
      <c r="AQ27" s="17"/>
    </row>
    <row r="28" spans="1:43" s="229" customFormat="1" ht="18.75" customHeight="1" thickBot="1" x14ac:dyDescent="0.25">
      <c r="A28" s="616" t="s">
        <v>233</v>
      </c>
      <c r="B28" s="617"/>
      <c r="C28" s="617"/>
      <c r="D28" s="618"/>
      <c r="E28" s="307">
        <f>E46+E36+E29</f>
        <v>61</v>
      </c>
      <c r="F28" s="298">
        <f>F46+F36+F29</f>
        <v>78</v>
      </c>
      <c r="G28" s="297">
        <f>SUM(G30:G52)</f>
        <v>4</v>
      </c>
      <c r="H28" s="299">
        <f>SUM(H30:H52)</f>
        <v>1</v>
      </c>
      <c r="I28" s="299">
        <f>SUM(I30:I52)</f>
        <v>4</v>
      </c>
      <c r="J28" s="299"/>
      <c r="K28" s="300">
        <f>SUM(K30:K52)</f>
        <v>12</v>
      </c>
      <c r="L28" s="297">
        <f>SUM(L30:L52)</f>
        <v>5</v>
      </c>
      <c r="M28" s="299">
        <f>SUM(M30:M52)</f>
        <v>0</v>
      </c>
      <c r="N28" s="299">
        <f>SUM(N30:N52)</f>
        <v>7</v>
      </c>
      <c r="O28" s="299"/>
      <c r="P28" s="300">
        <f>SUM(P30:P52)</f>
        <v>14</v>
      </c>
      <c r="Q28" s="297">
        <f>SUM(Q30:Q52)</f>
        <v>8</v>
      </c>
      <c r="R28" s="299">
        <f>SUM(R30:R52)</f>
        <v>3</v>
      </c>
      <c r="S28" s="299">
        <f>SUM(S30:S52)</f>
        <v>6</v>
      </c>
      <c r="T28" s="299"/>
      <c r="U28" s="300">
        <f>SUM(U30:U52)</f>
        <v>22</v>
      </c>
      <c r="V28" s="297">
        <f>SUM(V30:V52)</f>
        <v>8</v>
      </c>
      <c r="W28" s="299">
        <f>SUM(W30:W52)</f>
        <v>5</v>
      </c>
      <c r="X28" s="299">
        <f>SUM(X30:X52)</f>
        <v>4</v>
      </c>
      <c r="Y28" s="299"/>
      <c r="Z28" s="300">
        <f>SUM(Z30:Z52)</f>
        <v>21</v>
      </c>
      <c r="AA28" s="297">
        <f>SUM(AA30:AA52)</f>
        <v>2</v>
      </c>
      <c r="AB28" s="299">
        <f>SUM(AB30:AB52)</f>
        <v>2</v>
      </c>
      <c r="AC28" s="299">
        <f>SUM(AC30:AC52)</f>
        <v>0</v>
      </c>
      <c r="AD28" s="299"/>
      <c r="AE28" s="300">
        <f>SUM(AE30:AE52)</f>
        <v>5</v>
      </c>
      <c r="AF28" s="297">
        <f>SUM(AF30:AF52)</f>
        <v>0</v>
      </c>
      <c r="AG28" s="299">
        <f>SUM(AG30:AG52)</f>
        <v>0</v>
      </c>
      <c r="AH28" s="299">
        <f>SUM(AH30:AH52)</f>
        <v>2</v>
      </c>
      <c r="AI28" s="299"/>
      <c r="AJ28" s="300">
        <f>SUM(AJ30:AJ52)</f>
        <v>4</v>
      </c>
      <c r="AK28" s="297">
        <f>SUM(AK30:AK52)</f>
        <v>0</v>
      </c>
      <c r="AL28" s="299">
        <f>SUM(AL30:AL52)</f>
        <v>0</v>
      </c>
      <c r="AM28" s="299">
        <f>SUM(AM30:AM52)</f>
        <v>0</v>
      </c>
      <c r="AN28" s="299"/>
      <c r="AO28" s="298">
        <f>SUM(AO30:AO52)</f>
        <v>0</v>
      </c>
      <c r="AP28" s="308"/>
      <c r="AQ28" s="17"/>
    </row>
    <row r="29" spans="1:43" s="229" customFormat="1" ht="18.75" customHeight="1" thickBot="1" x14ac:dyDescent="0.25">
      <c r="A29" s="613" t="s">
        <v>250</v>
      </c>
      <c r="B29" s="614"/>
      <c r="C29" s="614"/>
      <c r="D29" s="615"/>
      <c r="E29" s="309">
        <f>SUM(E30:E35)</f>
        <v>17</v>
      </c>
      <c r="F29" s="310">
        <f>SUM(F30:F35)</f>
        <v>22</v>
      </c>
      <c r="G29" s="311"/>
      <c r="H29" s="312"/>
      <c r="I29" s="312"/>
      <c r="J29" s="312"/>
      <c r="K29" s="313"/>
      <c r="L29" s="311"/>
      <c r="M29" s="312"/>
      <c r="N29" s="312"/>
      <c r="O29" s="312"/>
      <c r="P29" s="313"/>
      <c r="Q29" s="311"/>
      <c r="R29" s="312"/>
      <c r="S29" s="312"/>
      <c r="T29" s="312"/>
      <c r="U29" s="313"/>
      <c r="V29" s="311"/>
      <c r="W29" s="312"/>
      <c r="X29" s="312"/>
      <c r="Y29" s="312"/>
      <c r="Z29" s="313"/>
      <c r="AA29" s="311"/>
      <c r="AB29" s="312"/>
      <c r="AC29" s="312"/>
      <c r="AD29" s="312"/>
      <c r="AE29" s="313"/>
      <c r="AF29" s="311"/>
      <c r="AG29" s="312"/>
      <c r="AH29" s="312"/>
      <c r="AI29" s="312"/>
      <c r="AJ29" s="313"/>
      <c r="AK29" s="311"/>
      <c r="AL29" s="312"/>
      <c r="AM29" s="312"/>
      <c r="AN29" s="312"/>
      <c r="AO29" s="314"/>
      <c r="AP29" s="315"/>
      <c r="AQ29" s="17"/>
    </row>
    <row r="30" spans="1:43" s="229" customFormat="1" ht="15" customHeight="1" x14ac:dyDescent="0.2">
      <c r="A30" s="302" t="s">
        <v>37</v>
      </c>
      <c r="B30" s="143" t="s">
        <v>344</v>
      </c>
      <c r="C30" s="593" t="s">
        <v>389</v>
      </c>
      <c r="D30" s="594"/>
      <c r="E30" s="130">
        <f>SUM(G30,H30,I30,L30,M30,N30,Q30,R30,S30,V30,W30,X30,AA30,AB30,AC30,AF30,AG30,AH30,AK30,AL30,AM30)</f>
        <v>4</v>
      </c>
      <c r="F30" s="134">
        <f>SUM(K30,P30,U30,Z30,AE30,AJ30,AO30)</f>
        <v>4</v>
      </c>
      <c r="G30" s="131"/>
      <c r="H30" s="132"/>
      <c r="I30" s="132"/>
      <c r="J30" s="132"/>
      <c r="K30" s="133"/>
      <c r="L30" s="131">
        <v>1</v>
      </c>
      <c r="M30" s="132">
        <v>0</v>
      </c>
      <c r="N30" s="132">
        <v>3</v>
      </c>
      <c r="O30" s="132" t="s">
        <v>81</v>
      </c>
      <c r="P30" s="316">
        <v>4</v>
      </c>
      <c r="Q30" s="131"/>
      <c r="R30" s="132"/>
      <c r="S30" s="132"/>
      <c r="T30" s="132"/>
      <c r="U30" s="133"/>
      <c r="V30" s="131"/>
      <c r="W30" s="132"/>
      <c r="X30" s="132"/>
      <c r="Y30" s="132"/>
      <c r="Z30" s="133"/>
      <c r="AA30" s="131"/>
      <c r="AB30" s="132"/>
      <c r="AC30" s="132"/>
      <c r="AD30" s="132"/>
      <c r="AE30" s="133"/>
      <c r="AF30" s="131"/>
      <c r="AG30" s="132"/>
      <c r="AH30" s="132"/>
      <c r="AI30" s="132"/>
      <c r="AJ30" s="133"/>
      <c r="AK30" s="131"/>
      <c r="AL30" s="132"/>
      <c r="AM30" s="132"/>
      <c r="AN30" s="132"/>
      <c r="AO30" s="134"/>
      <c r="AP30" s="141" t="s">
        <v>257</v>
      </c>
      <c r="AQ30" s="17"/>
    </row>
    <row r="31" spans="1:43" s="229" customFormat="1" ht="15" customHeight="1" x14ac:dyDescent="0.2">
      <c r="A31" s="127" t="s">
        <v>249</v>
      </c>
      <c r="B31" s="143" t="s">
        <v>403</v>
      </c>
      <c r="C31" s="611" t="s">
        <v>73</v>
      </c>
      <c r="D31" s="612"/>
      <c r="E31" s="111">
        <f>SUM(G31,H31,I31,L31,M31,N31,Q31,R31,S31,V31,W31,X31,AA31,AB31,AC31,AF31,AG31,AH31,AK31,AL31,AM31)</f>
        <v>3</v>
      </c>
      <c r="F31" s="110">
        <f>SUM(K31,P31,U31,Z31,AE31,AJ31,AO31)</f>
        <v>4</v>
      </c>
      <c r="G31" s="113"/>
      <c r="H31" s="108"/>
      <c r="I31" s="108"/>
      <c r="J31" s="108"/>
      <c r="K31" s="114"/>
      <c r="L31" s="113"/>
      <c r="M31" s="108"/>
      <c r="N31" s="108"/>
      <c r="O31" s="108"/>
      <c r="P31" s="114"/>
      <c r="Q31" s="113">
        <v>0</v>
      </c>
      <c r="R31" s="108">
        <v>0</v>
      </c>
      <c r="S31" s="108">
        <v>3</v>
      </c>
      <c r="T31" s="108" t="s">
        <v>81</v>
      </c>
      <c r="U31" s="114">
        <v>4</v>
      </c>
      <c r="V31" s="113"/>
      <c r="W31" s="108"/>
      <c r="X31" s="108"/>
      <c r="Y31" s="108"/>
      <c r="Z31" s="114"/>
      <c r="AA31" s="113"/>
      <c r="AB31" s="108"/>
      <c r="AC31" s="108"/>
      <c r="AD31" s="108"/>
      <c r="AE31" s="114"/>
      <c r="AF31" s="113"/>
      <c r="AG31" s="108"/>
      <c r="AH31" s="108"/>
      <c r="AI31" s="108"/>
      <c r="AJ31" s="114"/>
      <c r="AK31" s="113"/>
      <c r="AL31" s="108"/>
      <c r="AM31" s="108"/>
      <c r="AN31" s="108"/>
      <c r="AO31" s="110"/>
      <c r="AP31" s="142" t="s">
        <v>344</v>
      </c>
      <c r="AQ31" s="17"/>
    </row>
    <row r="32" spans="1:43" s="229" customFormat="1" ht="15" customHeight="1" x14ac:dyDescent="0.2">
      <c r="A32" s="127" t="s">
        <v>38</v>
      </c>
      <c r="B32" s="143" t="s">
        <v>345</v>
      </c>
      <c r="C32" s="599" t="s">
        <v>168</v>
      </c>
      <c r="D32" s="600"/>
      <c r="E32" s="111">
        <v>2</v>
      </c>
      <c r="F32" s="110">
        <v>3</v>
      </c>
      <c r="G32" s="113">
        <v>1</v>
      </c>
      <c r="H32" s="108">
        <v>1</v>
      </c>
      <c r="I32" s="108">
        <v>0</v>
      </c>
      <c r="J32" s="108" t="s">
        <v>15</v>
      </c>
      <c r="K32" s="114">
        <v>3</v>
      </c>
      <c r="L32" s="113"/>
      <c r="M32" s="108"/>
      <c r="N32" s="108"/>
      <c r="O32" s="108"/>
      <c r="P32" s="114"/>
      <c r="Q32" s="113"/>
      <c r="R32" s="108"/>
      <c r="S32" s="108"/>
      <c r="T32" s="108"/>
      <c r="U32" s="114"/>
      <c r="V32" s="113"/>
      <c r="W32" s="108"/>
      <c r="X32" s="108"/>
      <c r="Y32" s="108"/>
      <c r="Z32" s="114"/>
      <c r="AA32" s="113"/>
      <c r="AB32" s="108"/>
      <c r="AC32" s="108"/>
      <c r="AD32" s="108"/>
      <c r="AE32" s="114"/>
      <c r="AF32" s="113"/>
      <c r="AG32" s="108"/>
      <c r="AH32" s="108"/>
      <c r="AI32" s="108"/>
      <c r="AJ32" s="114"/>
      <c r="AK32" s="113"/>
      <c r="AL32" s="108"/>
      <c r="AM32" s="108"/>
      <c r="AN32" s="108"/>
      <c r="AO32" s="110"/>
      <c r="AP32" s="141" t="s">
        <v>257</v>
      </c>
      <c r="AQ32" s="17"/>
    </row>
    <row r="33" spans="1:43" s="229" customFormat="1" ht="15" customHeight="1" x14ac:dyDescent="0.2">
      <c r="A33" s="127" t="s">
        <v>39</v>
      </c>
      <c r="B33" s="143" t="s">
        <v>346</v>
      </c>
      <c r="C33" s="599" t="s">
        <v>176</v>
      </c>
      <c r="D33" s="600"/>
      <c r="E33" s="111">
        <v>3</v>
      </c>
      <c r="F33" s="110">
        <f>SUM(K33+P33+U33+Z33+AE33+AJ33+AO33)</f>
        <v>4</v>
      </c>
      <c r="G33" s="113"/>
      <c r="H33" s="108"/>
      <c r="I33" s="108"/>
      <c r="J33" s="108"/>
      <c r="K33" s="114"/>
      <c r="L33" s="113"/>
      <c r="M33" s="108"/>
      <c r="N33" s="108"/>
      <c r="O33" s="108"/>
      <c r="P33" s="114"/>
      <c r="Q33" s="113"/>
      <c r="R33" s="108"/>
      <c r="S33" s="108"/>
      <c r="T33" s="108"/>
      <c r="U33" s="114"/>
      <c r="V33" s="113">
        <v>1</v>
      </c>
      <c r="W33" s="108">
        <v>0</v>
      </c>
      <c r="X33" s="108">
        <v>2</v>
      </c>
      <c r="Y33" s="108" t="s">
        <v>81</v>
      </c>
      <c r="Z33" s="114">
        <v>4</v>
      </c>
      <c r="AA33" s="113"/>
      <c r="AB33" s="108"/>
      <c r="AC33" s="108"/>
      <c r="AD33" s="108"/>
      <c r="AE33" s="114"/>
      <c r="AF33" s="113"/>
      <c r="AG33" s="108"/>
      <c r="AH33" s="108"/>
      <c r="AI33" s="108"/>
      <c r="AJ33" s="114"/>
      <c r="AK33" s="113"/>
      <c r="AL33" s="108"/>
      <c r="AM33" s="108"/>
      <c r="AN33" s="108"/>
      <c r="AO33" s="110"/>
      <c r="AP33" s="141" t="s">
        <v>257</v>
      </c>
      <c r="AQ33" s="17"/>
    </row>
    <row r="34" spans="1:43" s="229" customFormat="1" ht="15" customHeight="1" x14ac:dyDescent="0.2">
      <c r="A34" s="127" t="s">
        <v>40</v>
      </c>
      <c r="B34" s="143" t="s">
        <v>405</v>
      </c>
      <c r="C34" s="599" t="s">
        <v>413</v>
      </c>
      <c r="D34" s="600"/>
      <c r="E34" s="111">
        <f>SUM(G34,H34,I34,L34,M34,N34,Q34,R34,S34,V34,W34,X34,AA34,AB34,AC34,AF34,AG34,AH34,AK34,AL34,AM34)</f>
        <v>2</v>
      </c>
      <c r="F34" s="110">
        <f>SUM(K34,P34,U34,Z34,AE34,AJ34,AO34)</f>
        <v>3</v>
      </c>
      <c r="G34" s="113"/>
      <c r="H34" s="108"/>
      <c r="I34" s="108"/>
      <c r="J34" s="108"/>
      <c r="K34" s="114"/>
      <c r="L34" s="113"/>
      <c r="M34" s="108"/>
      <c r="N34" s="108"/>
      <c r="O34" s="108"/>
      <c r="P34" s="114"/>
      <c r="Q34" s="113">
        <v>1</v>
      </c>
      <c r="R34" s="108">
        <v>1</v>
      </c>
      <c r="S34" s="108">
        <v>0</v>
      </c>
      <c r="T34" s="108" t="s">
        <v>81</v>
      </c>
      <c r="U34" s="323">
        <v>3</v>
      </c>
      <c r="V34" s="113"/>
      <c r="W34" s="108"/>
      <c r="X34" s="108"/>
      <c r="Y34" s="108"/>
      <c r="Z34" s="114"/>
      <c r="AA34" s="113"/>
      <c r="AB34" s="108"/>
      <c r="AC34" s="108"/>
      <c r="AD34" s="108"/>
      <c r="AE34" s="114"/>
      <c r="AF34" s="113"/>
      <c r="AG34" s="108"/>
      <c r="AH34" s="108"/>
      <c r="AI34" s="108"/>
      <c r="AJ34" s="114"/>
      <c r="AK34" s="113"/>
      <c r="AL34" s="108"/>
      <c r="AM34" s="108"/>
      <c r="AN34" s="108"/>
      <c r="AO34" s="110"/>
      <c r="AP34" s="141" t="s">
        <v>257</v>
      </c>
      <c r="AQ34" s="17"/>
    </row>
    <row r="35" spans="1:43" s="229" customFormat="1" ht="15" customHeight="1" thickBot="1" x14ac:dyDescent="0.25">
      <c r="A35" s="128" t="s">
        <v>41</v>
      </c>
      <c r="B35" s="143" t="s">
        <v>415</v>
      </c>
      <c r="C35" s="645" t="s">
        <v>419</v>
      </c>
      <c r="D35" s="646"/>
      <c r="E35" s="135">
        <f t="shared" ref="E35:E52" si="4">SUM(G35,H35,I35,L35,M35,N35,Q35,R35,S35,V35,W35,X35,AA35,AB35,AC35,AF35,AG35,AH35,AK35,AL35,AM35)</f>
        <v>3</v>
      </c>
      <c r="F35" s="140">
        <f t="shared" ref="F35:F52" si="5">SUM(K35,P35,U35,Z35,AE35,AJ35,AO35)</f>
        <v>4</v>
      </c>
      <c r="G35" s="137">
        <v>1</v>
      </c>
      <c r="H35" s="138">
        <v>0</v>
      </c>
      <c r="I35" s="138">
        <v>2</v>
      </c>
      <c r="J35" s="138" t="s">
        <v>81</v>
      </c>
      <c r="K35" s="139">
        <v>4</v>
      </c>
      <c r="L35" s="137"/>
      <c r="M35" s="138"/>
      <c r="N35" s="138"/>
      <c r="O35" s="138"/>
      <c r="P35" s="139"/>
      <c r="Q35" s="137"/>
      <c r="R35" s="138"/>
      <c r="S35" s="138"/>
      <c r="T35" s="138"/>
      <c r="U35" s="139"/>
      <c r="V35" s="137"/>
      <c r="W35" s="138"/>
      <c r="X35" s="138"/>
      <c r="Y35" s="138"/>
      <c r="Z35" s="139"/>
      <c r="AA35" s="137"/>
      <c r="AB35" s="138"/>
      <c r="AC35" s="138"/>
      <c r="AD35" s="138"/>
      <c r="AE35" s="139"/>
      <c r="AF35" s="137"/>
      <c r="AG35" s="138"/>
      <c r="AH35" s="138"/>
      <c r="AI35" s="138"/>
      <c r="AJ35" s="139"/>
      <c r="AK35" s="137"/>
      <c r="AL35" s="138"/>
      <c r="AM35" s="138"/>
      <c r="AN35" s="138"/>
      <c r="AO35" s="140"/>
      <c r="AP35" s="141" t="s">
        <v>257</v>
      </c>
      <c r="AQ35" s="17"/>
    </row>
    <row r="36" spans="1:43" s="229" customFormat="1" ht="15" customHeight="1" thickBot="1" x14ac:dyDescent="0.25">
      <c r="A36" s="601" t="s">
        <v>251</v>
      </c>
      <c r="B36" s="602"/>
      <c r="C36" s="602"/>
      <c r="D36" s="603"/>
      <c r="E36" s="317">
        <f>SUM(E37:E45)</f>
        <v>31</v>
      </c>
      <c r="F36" s="318">
        <f>SUM(F37:F45)</f>
        <v>38</v>
      </c>
      <c r="G36" s="319"/>
      <c r="H36" s="320"/>
      <c r="I36" s="320"/>
      <c r="J36" s="320"/>
      <c r="K36" s="321"/>
      <c r="L36" s="319"/>
      <c r="M36" s="320"/>
      <c r="N36" s="320"/>
      <c r="O36" s="320"/>
      <c r="P36" s="321"/>
      <c r="Q36" s="319"/>
      <c r="R36" s="320"/>
      <c r="S36" s="320"/>
      <c r="T36" s="320"/>
      <c r="U36" s="321"/>
      <c r="V36" s="319"/>
      <c r="W36" s="320"/>
      <c r="X36" s="320"/>
      <c r="Y36" s="320"/>
      <c r="Z36" s="321"/>
      <c r="AA36" s="319"/>
      <c r="AB36" s="320"/>
      <c r="AC36" s="320"/>
      <c r="AD36" s="320"/>
      <c r="AE36" s="321"/>
      <c r="AF36" s="319"/>
      <c r="AG36" s="320"/>
      <c r="AH36" s="320"/>
      <c r="AI36" s="320"/>
      <c r="AJ36" s="321"/>
      <c r="AK36" s="319"/>
      <c r="AL36" s="320"/>
      <c r="AM36" s="320"/>
      <c r="AN36" s="320"/>
      <c r="AO36" s="318"/>
      <c r="AP36" s="322"/>
      <c r="AQ36" s="17"/>
    </row>
    <row r="37" spans="1:43" s="229" customFormat="1" ht="15" customHeight="1" x14ac:dyDescent="0.2">
      <c r="A37" s="302" t="s">
        <v>42</v>
      </c>
      <c r="B37" s="143" t="s">
        <v>347</v>
      </c>
      <c r="C37" s="643" t="s">
        <v>170</v>
      </c>
      <c r="D37" s="644"/>
      <c r="E37" s="130">
        <f t="shared" si="4"/>
        <v>3</v>
      </c>
      <c r="F37" s="134">
        <f t="shared" si="5"/>
        <v>3</v>
      </c>
      <c r="G37" s="131"/>
      <c r="H37" s="132"/>
      <c r="I37" s="132"/>
      <c r="J37" s="132"/>
      <c r="K37" s="133"/>
      <c r="L37" s="131"/>
      <c r="M37" s="132"/>
      <c r="N37" s="132"/>
      <c r="O37" s="132"/>
      <c r="P37" s="133"/>
      <c r="Q37" s="131">
        <v>1</v>
      </c>
      <c r="R37" s="132">
        <v>2</v>
      </c>
      <c r="S37" s="132">
        <v>0</v>
      </c>
      <c r="T37" s="132" t="s">
        <v>81</v>
      </c>
      <c r="U37" s="133">
        <v>3</v>
      </c>
      <c r="V37" s="131"/>
      <c r="W37" s="132"/>
      <c r="X37" s="132"/>
      <c r="Y37" s="132"/>
      <c r="Z37" s="133"/>
      <c r="AA37" s="131"/>
      <c r="AB37" s="132"/>
      <c r="AC37" s="132"/>
      <c r="AD37" s="132"/>
      <c r="AE37" s="133"/>
      <c r="AF37" s="131"/>
      <c r="AG37" s="132"/>
      <c r="AH37" s="132"/>
      <c r="AI37" s="132"/>
      <c r="AJ37" s="133"/>
      <c r="AK37" s="131"/>
      <c r="AL37" s="132"/>
      <c r="AM37" s="132"/>
      <c r="AN37" s="132"/>
      <c r="AO37" s="134"/>
      <c r="AP37" s="141" t="s">
        <v>257</v>
      </c>
      <c r="AQ37" s="17"/>
    </row>
    <row r="38" spans="1:43" s="229" customFormat="1" ht="15" customHeight="1" x14ac:dyDescent="0.2">
      <c r="A38" s="127" t="s">
        <v>43</v>
      </c>
      <c r="B38" s="143" t="s">
        <v>348</v>
      </c>
      <c r="C38" s="599" t="s">
        <v>166</v>
      </c>
      <c r="D38" s="600"/>
      <c r="E38" s="111">
        <f t="shared" ref="E38:E43" si="6">SUM(G38,H38,I38,L38,M38,N38,Q38,R38,S38,V38,W38,X38,AA38,AB38,AC38,AF38,AG38,AH38,AK38,AL38,AM38)</f>
        <v>4</v>
      </c>
      <c r="F38" s="110">
        <f t="shared" ref="F38" si="7">SUM(K38,P38,U38,Z38,AE38,AJ38,AO38)</f>
        <v>5</v>
      </c>
      <c r="G38" s="113"/>
      <c r="H38" s="108"/>
      <c r="I38" s="108"/>
      <c r="J38" s="108"/>
      <c r="K38" s="114"/>
      <c r="L38" s="113">
        <v>2</v>
      </c>
      <c r="M38" s="108">
        <v>0</v>
      </c>
      <c r="N38" s="108">
        <v>2</v>
      </c>
      <c r="O38" s="108" t="s">
        <v>81</v>
      </c>
      <c r="P38" s="114">
        <v>5</v>
      </c>
      <c r="Q38" s="113"/>
      <c r="R38" s="108"/>
      <c r="S38" s="108"/>
      <c r="T38" s="108"/>
      <c r="U38" s="114"/>
      <c r="V38" s="113"/>
      <c r="W38" s="108"/>
      <c r="X38" s="108"/>
      <c r="Y38" s="108"/>
      <c r="Z38" s="114"/>
      <c r="AA38" s="113"/>
      <c r="AB38" s="108"/>
      <c r="AC38" s="108"/>
      <c r="AD38" s="108"/>
      <c r="AE38" s="114"/>
      <c r="AF38" s="113"/>
      <c r="AG38" s="108"/>
      <c r="AH38" s="108"/>
      <c r="AI38" s="108"/>
      <c r="AJ38" s="114"/>
      <c r="AK38" s="113"/>
      <c r="AL38" s="108"/>
      <c r="AM38" s="108"/>
      <c r="AN38" s="108"/>
      <c r="AO38" s="110"/>
      <c r="AP38" s="141" t="s">
        <v>257</v>
      </c>
      <c r="AQ38" s="17"/>
    </row>
    <row r="39" spans="1:43" s="229" customFormat="1" ht="15" customHeight="1" x14ac:dyDescent="0.2">
      <c r="A39" s="127" t="s">
        <v>44</v>
      </c>
      <c r="B39" s="143" t="s">
        <v>349</v>
      </c>
      <c r="C39" s="599" t="s">
        <v>165</v>
      </c>
      <c r="D39" s="600"/>
      <c r="E39" s="111">
        <f t="shared" si="6"/>
        <v>4</v>
      </c>
      <c r="F39" s="110">
        <v>5</v>
      </c>
      <c r="G39" s="113"/>
      <c r="H39" s="108"/>
      <c r="I39" s="108"/>
      <c r="J39" s="108"/>
      <c r="K39" s="114"/>
      <c r="L39" s="113"/>
      <c r="M39" s="108"/>
      <c r="N39" s="108"/>
      <c r="O39" s="108"/>
      <c r="P39" s="114"/>
      <c r="Q39" s="113">
        <v>2</v>
      </c>
      <c r="R39" s="108">
        <v>0</v>
      </c>
      <c r="S39" s="108">
        <v>2</v>
      </c>
      <c r="T39" s="108" t="s">
        <v>15</v>
      </c>
      <c r="U39" s="323">
        <v>5</v>
      </c>
      <c r="V39" s="113"/>
      <c r="W39" s="108"/>
      <c r="X39" s="108"/>
      <c r="Y39" s="108"/>
      <c r="Z39" s="114"/>
      <c r="AA39" s="113"/>
      <c r="AB39" s="108"/>
      <c r="AC39" s="108"/>
      <c r="AD39" s="108"/>
      <c r="AE39" s="114"/>
      <c r="AF39" s="113"/>
      <c r="AG39" s="108"/>
      <c r="AH39" s="108"/>
      <c r="AI39" s="108"/>
      <c r="AJ39" s="114"/>
      <c r="AK39" s="113"/>
      <c r="AL39" s="108"/>
      <c r="AM39" s="108"/>
      <c r="AN39" s="108"/>
      <c r="AO39" s="110"/>
      <c r="AP39" s="142" t="s">
        <v>348</v>
      </c>
      <c r="AQ39" s="17"/>
    </row>
    <row r="40" spans="1:43" s="229" customFormat="1" ht="15" customHeight="1" x14ac:dyDescent="0.2">
      <c r="A40" s="127" t="s">
        <v>45</v>
      </c>
      <c r="B40" s="143" t="s">
        <v>350</v>
      </c>
      <c r="C40" s="599" t="s">
        <v>175</v>
      </c>
      <c r="D40" s="600"/>
      <c r="E40" s="111">
        <f>SUM(G40,H40,I40,L40,M40,N40,Q40,R40,S40,V40,W40,X40,AA40,AB40,AC40,AF40,AG40,AH40,AK40,AL40,AM40)</f>
        <v>4</v>
      </c>
      <c r="F40" s="110">
        <f>SUM(K40,P40,U40,Z40,AE40,AJ40,AO40)</f>
        <v>4</v>
      </c>
      <c r="G40" s="113"/>
      <c r="H40" s="108"/>
      <c r="I40" s="108"/>
      <c r="J40" s="108"/>
      <c r="K40" s="114"/>
      <c r="L40" s="113"/>
      <c r="M40" s="108"/>
      <c r="N40" s="108"/>
      <c r="O40" s="108"/>
      <c r="P40" s="114"/>
      <c r="Q40" s="113"/>
      <c r="R40" s="108"/>
      <c r="S40" s="108"/>
      <c r="T40" s="108"/>
      <c r="U40" s="114"/>
      <c r="V40" s="113">
        <v>2</v>
      </c>
      <c r="W40" s="108">
        <v>2</v>
      </c>
      <c r="X40" s="108">
        <v>0</v>
      </c>
      <c r="Y40" s="108" t="s">
        <v>81</v>
      </c>
      <c r="Z40" s="114">
        <v>4</v>
      </c>
      <c r="AA40" s="113"/>
      <c r="AB40" s="108"/>
      <c r="AC40" s="108"/>
      <c r="AD40" s="108"/>
      <c r="AE40" s="114"/>
      <c r="AF40" s="113"/>
      <c r="AG40" s="108"/>
      <c r="AH40" s="108"/>
      <c r="AI40" s="108"/>
      <c r="AJ40" s="114"/>
      <c r="AK40" s="113"/>
      <c r="AL40" s="108"/>
      <c r="AM40" s="108"/>
      <c r="AN40" s="108"/>
      <c r="AO40" s="110"/>
      <c r="AP40" s="141" t="s">
        <v>257</v>
      </c>
      <c r="AQ40" s="17"/>
    </row>
    <row r="41" spans="1:43" s="229" customFormat="1" ht="15" customHeight="1" x14ac:dyDescent="0.2">
      <c r="A41" s="127" t="s">
        <v>46</v>
      </c>
      <c r="B41" s="143" t="s">
        <v>351</v>
      </c>
      <c r="C41" s="599" t="s">
        <v>173</v>
      </c>
      <c r="D41" s="600"/>
      <c r="E41" s="111">
        <f>SUM(G41,H41,I41,L41,M41,N41,Q41,R41,S41,V41,W41,X41,AA41,AB41,AC41,AF41,AG41,AH41,AK41,AL41,AM41)</f>
        <v>3</v>
      </c>
      <c r="F41" s="110">
        <f>SUM(K41,P41,U41,Z41,AE41,AJ41,AO41)</f>
        <v>4</v>
      </c>
      <c r="G41" s="113"/>
      <c r="H41" s="108"/>
      <c r="I41" s="108"/>
      <c r="J41" s="108"/>
      <c r="K41" s="114"/>
      <c r="L41" s="113"/>
      <c r="M41" s="108"/>
      <c r="N41" s="108"/>
      <c r="O41" s="108"/>
      <c r="P41" s="114"/>
      <c r="Q41" s="113">
        <v>2</v>
      </c>
      <c r="R41" s="108">
        <v>0</v>
      </c>
      <c r="S41" s="108">
        <v>1</v>
      </c>
      <c r="T41" s="108" t="s">
        <v>15</v>
      </c>
      <c r="U41" s="114">
        <v>4</v>
      </c>
      <c r="V41" s="113"/>
      <c r="W41" s="108"/>
      <c r="X41" s="108"/>
      <c r="Y41" s="108"/>
      <c r="Z41" s="114"/>
      <c r="AA41" s="113"/>
      <c r="AB41" s="108"/>
      <c r="AC41" s="108"/>
      <c r="AD41" s="108"/>
      <c r="AE41" s="114"/>
      <c r="AF41" s="113"/>
      <c r="AG41" s="108"/>
      <c r="AH41" s="108"/>
      <c r="AI41" s="108"/>
      <c r="AJ41" s="114"/>
      <c r="AK41" s="113"/>
      <c r="AL41" s="108"/>
      <c r="AM41" s="108"/>
      <c r="AN41" s="108"/>
      <c r="AO41" s="110"/>
      <c r="AP41" s="141" t="s">
        <v>257</v>
      </c>
      <c r="AQ41" s="17"/>
    </row>
    <row r="42" spans="1:43" s="229" customFormat="1" ht="15" customHeight="1" x14ac:dyDescent="0.2">
      <c r="A42" s="127" t="s">
        <v>47</v>
      </c>
      <c r="B42" s="143" t="s">
        <v>404</v>
      </c>
      <c r="C42" s="599" t="s">
        <v>174</v>
      </c>
      <c r="D42" s="600"/>
      <c r="E42" s="111">
        <f>SUM(G42,H42,I42,L42,M42,N42,Q42,R42,S42,V42,W42,X42,AA42,AB42,AC42,AF42,AG42,AH42,AK42,AL42,AM42)</f>
        <v>2</v>
      </c>
      <c r="F42" s="110">
        <f>SUM(K42,P42,U42,Z42,AE42,AJ42,AO42)</f>
        <v>3</v>
      </c>
      <c r="G42" s="113"/>
      <c r="H42" s="108"/>
      <c r="I42" s="108"/>
      <c r="J42" s="108"/>
      <c r="K42" s="114"/>
      <c r="L42" s="113"/>
      <c r="M42" s="108"/>
      <c r="N42" s="108"/>
      <c r="O42" s="108"/>
      <c r="P42" s="114"/>
      <c r="Q42" s="113"/>
      <c r="R42" s="108"/>
      <c r="S42" s="108"/>
      <c r="T42" s="108"/>
      <c r="U42" s="114"/>
      <c r="V42" s="113">
        <v>1</v>
      </c>
      <c r="W42" s="108">
        <v>1</v>
      </c>
      <c r="X42" s="108">
        <v>0</v>
      </c>
      <c r="Y42" s="108" t="s">
        <v>15</v>
      </c>
      <c r="Z42" s="114">
        <v>3</v>
      </c>
      <c r="AA42" s="113"/>
      <c r="AB42" s="108"/>
      <c r="AC42" s="108"/>
      <c r="AD42" s="108"/>
      <c r="AE42" s="114"/>
      <c r="AF42" s="113"/>
      <c r="AG42" s="108"/>
      <c r="AH42" s="108"/>
      <c r="AI42" s="108"/>
      <c r="AJ42" s="114"/>
      <c r="AK42" s="113"/>
      <c r="AL42" s="108"/>
      <c r="AM42" s="108"/>
      <c r="AN42" s="108"/>
      <c r="AO42" s="110"/>
      <c r="AP42" s="142" t="s">
        <v>351</v>
      </c>
      <c r="AQ42" s="17"/>
    </row>
    <row r="43" spans="1:43" s="229" customFormat="1" ht="15" customHeight="1" x14ac:dyDescent="0.2">
      <c r="A43" s="127" t="s">
        <v>48</v>
      </c>
      <c r="B43" s="143" t="s">
        <v>357</v>
      </c>
      <c r="C43" s="599" t="s">
        <v>390</v>
      </c>
      <c r="D43" s="600"/>
      <c r="E43" s="111">
        <f t="shared" si="6"/>
        <v>3</v>
      </c>
      <c r="F43" s="110">
        <f t="shared" ref="F43" si="8">SUM(K43,P43,U43,Z43,AE43,AJ43,AO43)</f>
        <v>4</v>
      </c>
      <c r="G43" s="113"/>
      <c r="H43" s="108"/>
      <c r="I43" s="108"/>
      <c r="J43" s="108"/>
      <c r="K43" s="114"/>
      <c r="L43" s="113"/>
      <c r="M43" s="108"/>
      <c r="N43" s="108"/>
      <c r="O43" s="108"/>
      <c r="P43" s="114"/>
      <c r="Q43" s="113"/>
      <c r="R43" s="108"/>
      <c r="S43" s="108"/>
      <c r="T43" s="108"/>
      <c r="U43" s="114"/>
      <c r="V43" s="113">
        <v>1</v>
      </c>
      <c r="W43" s="108">
        <v>2</v>
      </c>
      <c r="X43" s="108">
        <v>0</v>
      </c>
      <c r="Y43" s="108" t="s">
        <v>81</v>
      </c>
      <c r="Z43" s="114">
        <v>4</v>
      </c>
      <c r="AA43" s="113"/>
      <c r="AB43" s="108"/>
      <c r="AC43" s="108"/>
      <c r="AD43" s="108"/>
      <c r="AE43" s="114"/>
      <c r="AF43" s="113"/>
      <c r="AG43" s="108"/>
      <c r="AH43" s="108"/>
      <c r="AI43" s="108"/>
      <c r="AJ43" s="114"/>
      <c r="AK43" s="113"/>
      <c r="AL43" s="108"/>
      <c r="AM43" s="108"/>
      <c r="AN43" s="108"/>
      <c r="AO43" s="110"/>
      <c r="AP43" s="141" t="s">
        <v>415</v>
      </c>
      <c r="AQ43" s="17"/>
    </row>
    <row r="44" spans="1:43" s="229" customFormat="1" ht="15" customHeight="1" x14ac:dyDescent="0.2">
      <c r="A44" s="127" t="s">
        <v>49</v>
      </c>
      <c r="B44" s="143" t="s">
        <v>362</v>
      </c>
      <c r="C44" s="599" t="s">
        <v>171</v>
      </c>
      <c r="D44" s="600"/>
      <c r="E44" s="111">
        <f t="shared" si="4"/>
        <v>4</v>
      </c>
      <c r="F44" s="110">
        <f t="shared" si="5"/>
        <v>5</v>
      </c>
      <c r="G44" s="113">
        <v>2</v>
      </c>
      <c r="H44" s="108">
        <v>0</v>
      </c>
      <c r="I44" s="108">
        <v>2</v>
      </c>
      <c r="J44" s="108" t="s">
        <v>15</v>
      </c>
      <c r="K44" s="114">
        <v>5</v>
      </c>
      <c r="L44" s="113"/>
      <c r="M44" s="108"/>
      <c r="N44" s="108"/>
      <c r="O44" s="108"/>
      <c r="P44" s="114"/>
      <c r="Q44" s="113"/>
      <c r="R44" s="108"/>
      <c r="S44" s="108"/>
      <c r="T44" s="108"/>
      <c r="U44" s="114"/>
      <c r="V44" s="113"/>
      <c r="W44" s="108"/>
      <c r="X44" s="108"/>
      <c r="Y44" s="108"/>
      <c r="Z44" s="114"/>
      <c r="AA44" s="113"/>
      <c r="AB44" s="108"/>
      <c r="AC44" s="108"/>
      <c r="AD44" s="108"/>
      <c r="AE44" s="114"/>
      <c r="AF44" s="113"/>
      <c r="AG44" s="108"/>
      <c r="AH44" s="108"/>
      <c r="AI44" s="108"/>
      <c r="AJ44" s="114"/>
      <c r="AK44" s="113"/>
      <c r="AL44" s="108"/>
      <c r="AM44" s="108"/>
      <c r="AN44" s="108"/>
      <c r="AO44" s="110"/>
      <c r="AP44" s="141" t="s">
        <v>257</v>
      </c>
      <c r="AQ44" s="17"/>
    </row>
    <row r="45" spans="1:43" s="229" customFormat="1" ht="15" customHeight="1" thickBot="1" x14ac:dyDescent="0.25">
      <c r="A45" s="128" t="s">
        <v>91</v>
      </c>
      <c r="B45" s="143" t="s">
        <v>363</v>
      </c>
      <c r="C45" s="641" t="s">
        <v>172</v>
      </c>
      <c r="D45" s="642"/>
      <c r="E45" s="135">
        <f>SUM(G45,H45,I45,Q45,R45,S45,V45,W45,X45,AA45,AB45,AC45,AF45,AG45,AH45,AK45,AL45,AM45,L45:N45)</f>
        <v>4</v>
      </c>
      <c r="F45" s="140">
        <f>SUM(K45,U45,Z45,AE45,AJ45,AO45,P45)</f>
        <v>5</v>
      </c>
      <c r="G45" s="137"/>
      <c r="H45" s="138"/>
      <c r="I45" s="138"/>
      <c r="J45" s="138"/>
      <c r="K45" s="118"/>
      <c r="L45" s="135">
        <v>2</v>
      </c>
      <c r="M45" s="138">
        <v>0</v>
      </c>
      <c r="N45" s="138">
        <v>2</v>
      </c>
      <c r="O45" s="138" t="s">
        <v>15</v>
      </c>
      <c r="P45" s="139">
        <v>5</v>
      </c>
      <c r="Q45" s="135"/>
      <c r="R45" s="138"/>
      <c r="S45" s="138"/>
      <c r="T45" s="138"/>
      <c r="U45" s="139"/>
      <c r="V45" s="137"/>
      <c r="W45" s="138"/>
      <c r="X45" s="138"/>
      <c r="Y45" s="138"/>
      <c r="Z45" s="139"/>
      <c r="AA45" s="137"/>
      <c r="AB45" s="138"/>
      <c r="AC45" s="138"/>
      <c r="AD45" s="138"/>
      <c r="AE45" s="139"/>
      <c r="AF45" s="137"/>
      <c r="AG45" s="138"/>
      <c r="AH45" s="138"/>
      <c r="AI45" s="138"/>
      <c r="AJ45" s="139"/>
      <c r="AK45" s="137"/>
      <c r="AL45" s="138"/>
      <c r="AM45" s="138"/>
      <c r="AN45" s="138"/>
      <c r="AO45" s="140"/>
      <c r="AP45" s="141" t="s">
        <v>257</v>
      </c>
      <c r="AQ45" s="17"/>
    </row>
    <row r="46" spans="1:43" s="229" customFormat="1" ht="15" customHeight="1" thickBot="1" x14ac:dyDescent="0.25">
      <c r="A46" s="601" t="s">
        <v>252</v>
      </c>
      <c r="B46" s="602"/>
      <c r="C46" s="602"/>
      <c r="D46" s="603"/>
      <c r="E46" s="317">
        <f>SUM(E47:E52)</f>
        <v>13</v>
      </c>
      <c r="F46" s="318">
        <f>SUM(F47:F52)</f>
        <v>18</v>
      </c>
      <c r="G46" s="319"/>
      <c r="H46" s="320"/>
      <c r="I46" s="320"/>
      <c r="J46" s="320"/>
      <c r="K46" s="321"/>
      <c r="L46" s="319"/>
      <c r="M46" s="320"/>
      <c r="N46" s="320"/>
      <c r="O46" s="320"/>
      <c r="P46" s="321"/>
      <c r="Q46" s="319"/>
      <c r="R46" s="320"/>
      <c r="S46" s="320"/>
      <c r="T46" s="320"/>
      <c r="U46" s="321"/>
      <c r="V46" s="319"/>
      <c r="W46" s="320"/>
      <c r="X46" s="320"/>
      <c r="Y46" s="320"/>
      <c r="Z46" s="321"/>
      <c r="AA46" s="319"/>
      <c r="AB46" s="320"/>
      <c r="AC46" s="320"/>
      <c r="AD46" s="320"/>
      <c r="AE46" s="321"/>
      <c r="AF46" s="319"/>
      <c r="AG46" s="320"/>
      <c r="AH46" s="320"/>
      <c r="AI46" s="320"/>
      <c r="AJ46" s="321"/>
      <c r="AK46" s="319"/>
      <c r="AL46" s="320"/>
      <c r="AM46" s="320"/>
      <c r="AN46" s="320"/>
      <c r="AO46" s="318"/>
      <c r="AP46" s="322"/>
      <c r="AQ46" s="17"/>
    </row>
    <row r="47" spans="1:43" s="229" customFormat="1" ht="15" customHeight="1" x14ac:dyDescent="0.2">
      <c r="A47" s="302" t="s">
        <v>50</v>
      </c>
      <c r="B47" s="143" t="s">
        <v>353</v>
      </c>
      <c r="C47" s="643" t="s">
        <v>85</v>
      </c>
      <c r="D47" s="644"/>
      <c r="E47" s="130">
        <f>SUM(G47,H47,I47,L47,M47,N47,Q47,R47,S47,V47,W47,X47,AA47,AB47,AC47,AF47,AG47,AH47,AK47,AL47,AM47)</f>
        <v>2</v>
      </c>
      <c r="F47" s="134">
        <f>SUM(K47,P47,U47,Z47,AE47,AJ47,AO47)</f>
        <v>3</v>
      </c>
      <c r="G47" s="131"/>
      <c r="H47" s="132"/>
      <c r="I47" s="132"/>
      <c r="J47" s="132"/>
      <c r="K47" s="133"/>
      <c r="L47" s="131"/>
      <c r="M47" s="132"/>
      <c r="N47" s="132"/>
      <c r="O47" s="132"/>
      <c r="P47" s="133"/>
      <c r="Q47" s="131">
        <v>2</v>
      </c>
      <c r="R47" s="132">
        <v>0</v>
      </c>
      <c r="S47" s="132">
        <v>0</v>
      </c>
      <c r="T47" s="132" t="s">
        <v>81</v>
      </c>
      <c r="U47" s="133">
        <v>3</v>
      </c>
      <c r="V47" s="131"/>
      <c r="W47" s="132"/>
      <c r="X47" s="132"/>
      <c r="Y47" s="132"/>
      <c r="Z47" s="133"/>
      <c r="AA47" s="131"/>
      <c r="AB47" s="132"/>
      <c r="AC47" s="132"/>
      <c r="AD47" s="132"/>
      <c r="AE47" s="133"/>
      <c r="AF47" s="131"/>
      <c r="AG47" s="132"/>
      <c r="AH47" s="132"/>
      <c r="AI47" s="132"/>
      <c r="AJ47" s="133"/>
      <c r="AK47" s="131"/>
      <c r="AL47" s="132"/>
      <c r="AM47" s="132"/>
      <c r="AN47" s="132"/>
      <c r="AO47" s="134"/>
      <c r="AP47" s="141" t="s">
        <v>257</v>
      </c>
      <c r="AQ47" s="17"/>
    </row>
    <row r="48" spans="1:43" s="229" customFormat="1" ht="15" customHeight="1" x14ac:dyDescent="0.2">
      <c r="A48" s="127" t="s">
        <v>51</v>
      </c>
      <c r="B48" s="143" t="s">
        <v>354</v>
      </c>
      <c r="C48" s="599" t="s">
        <v>169</v>
      </c>
      <c r="D48" s="600"/>
      <c r="E48" s="111">
        <f>SUM(G48,H48,I48,L48,M48,N48,Q48,R48,S48,V48,W48,X48,AA48,AB48,AC48,AF48,AG48,AH48,AK48,AL48,AM48)</f>
        <v>2</v>
      </c>
      <c r="F48" s="110">
        <f>SUM(K48,P48,U48,Z48,AE48,AJ48,AO48)</f>
        <v>3</v>
      </c>
      <c r="G48" s="113"/>
      <c r="H48" s="108"/>
      <c r="I48" s="108"/>
      <c r="J48" s="108"/>
      <c r="K48" s="114"/>
      <c r="L48" s="113"/>
      <c r="M48" s="108"/>
      <c r="N48" s="108"/>
      <c r="O48" s="108"/>
      <c r="P48" s="114"/>
      <c r="Q48" s="113"/>
      <c r="R48" s="108"/>
      <c r="S48" s="108"/>
      <c r="T48" s="108"/>
      <c r="U48" s="114"/>
      <c r="V48" s="113">
        <v>2</v>
      </c>
      <c r="W48" s="108">
        <v>0</v>
      </c>
      <c r="X48" s="108">
        <v>0</v>
      </c>
      <c r="Y48" s="108" t="s">
        <v>15</v>
      </c>
      <c r="Z48" s="114">
        <v>3</v>
      </c>
      <c r="AA48" s="113"/>
      <c r="AB48" s="108"/>
      <c r="AC48" s="108"/>
      <c r="AD48" s="108"/>
      <c r="AE48" s="114"/>
      <c r="AF48" s="113"/>
      <c r="AG48" s="108"/>
      <c r="AH48" s="108"/>
      <c r="AI48" s="108"/>
      <c r="AJ48" s="114"/>
      <c r="AK48" s="113"/>
      <c r="AL48" s="108"/>
      <c r="AM48" s="108"/>
      <c r="AN48" s="108"/>
      <c r="AO48" s="110"/>
      <c r="AP48" s="142" t="s">
        <v>353</v>
      </c>
      <c r="AQ48" s="17"/>
    </row>
    <row r="49" spans="1:44" s="229" customFormat="1" ht="15" customHeight="1" x14ac:dyDescent="0.2">
      <c r="A49" s="127" t="s">
        <v>52</v>
      </c>
      <c r="B49" s="143" t="s">
        <v>421</v>
      </c>
      <c r="C49" s="599" t="s">
        <v>420</v>
      </c>
      <c r="D49" s="600"/>
      <c r="E49" s="111">
        <f t="shared" si="4"/>
        <v>3</v>
      </c>
      <c r="F49" s="110">
        <f t="shared" si="5"/>
        <v>3</v>
      </c>
      <c r="G49" s="113"/>
      <c r="H49" s="108"/>
      <c r="I49" s="108"/>
      <c r="J49" s="108"/>
      <c r="K49" s="114"/>
      <c r="L49" s="113"/>
      <c r="M49" s="108"/>
      <c r="N49" s="108"/>
      <c r="O49" s="108"/>
      <c r="P49" s="114"/>
      <c r="Q49" s="113"/>
      <c r="R49" s="108"/>
      <c r="S49" s="108"/>
      <c r="T49" s="108"/>
      <c r="U49" s="114"/>
      <c r="V49" s="113">
        <v>1</v>
      </c>
      <c r="W49" s="108">
        <v>0</v>
      </c>
      <c r="X49" s="108">
        <v>2</v>
      </c>
      <c r="Y49" s="108" t="s">
        <v>81</v>
      </c>
      <c r="Z49" s="114">
        <v>3</v>
      </c>
      <c r="AA49" s="113"/>
      <c r="AB49" s="108"/>
      <c r="AC49" s="108"/>
      <c r="AD49" s="108"/>
      <c r="AE49" s="114"/>
      <c r="AF49" s="113"/>
      <c r="AG49" s="108"/>
      <c r="AH49" s="108"/>
      <c r="AI49" s="108"/>
      <c r="AJ49" s="114"/>
      <c r="AK49" s="113"/>
      <c r="AL49" s="108"/>
      <c r="AM49" s="108"/>
      <c r="AN49" s="108"/>
      <c r="AO49" s="110"/>
      <c r="AP49" s="141" t="s">
        <v>257</v>
      </c>
      <c r="AQ49" s="17"/>
    </row>
    <row r="50" spans="1:44" s="229" customFormat="1" ht="15" customHeight="1" x14ac:dyDescent="0.2">
      <c r="A50" s="127" t="s">
        <v>53</v>
      </c>
      <c r="B50" s="143" t="s">
        <v>364</v>
      </c>
      <c r="C50" s="599" t="s">
        <v>209</v>
      </c>
      <c r="D50" s="600"/>
      <c r="E50" s="111">
        <f t="shared" si="4"/>
        <v>2</v>
      </c>
      <c r="F50" s="110">
        <v>4</v>
      </c>
      <c r="G50" s="113"/>
      <c r="H50" s="108"/>
      <c r="I50" s="108"/>
      <c r="J50" s="108"/>
      <c r="K50" s="114"/>
      <c r="L50" s="113"/>
      <c r="M50" s="108"/>
      <c r="N50" s="108"/>
      <c r="O50" s="108"/>
      <c r="P50" s="114"/>
      <c r="Q50" s="113"/>
      <c r="R50" s="108"/>
      <c r="S50" s="108"/>
      <c r="T50" s="108"/>
      <c r="U50" s="114"/>
      <c r="V50" s="113"/>
      <c r="W50" s="108"/>
      <c r="X50" s="108"/>
      <c r="Y50" s="108"/>
      <c r="Z50" s="114"/>
      <c r="AA50" s="113"/>
      <c r="AB50" s="108"/>
      <c r="AC50" s="108"/>
      <c r="AD50" s="108"/>
      <c r="AE50" s="114"/>
      <c r="AF50" s="113">
        <v>0</v>
      </c>
      <c r="AG50" s="108">
        <v>0</v>
      </c>
      <c r="AH50" s="108">
        <v>2</v>
      </c>
      <c r="AI50" s="108" t="s">
        <v>81</v>
      </c>
      <c r="AJ50" s="114">
        <v>4</v>
      </c>
      <c r="AK50" s="113"/>
      <c r="AL50" s="108"/>
      <c r="AM50" s="108"/>
      <c r="AN50" s="108"/>
      <c r="AO50" s="110"/>
      <c r="AP50" s="141" t="s">
        <v>257</v>
      </c>
      <c r="AQ50" s="17"/>
    </row>
    <row r="51" spans="1:44" s="229" customFormat="1" ht="15" customHeight="1" x14ac:dyDescent="0.2">
      <c r="A51" s="127" t="s">
        <v>54</v>
      </c>
      <c r="B51" s="143" t="s">
        <v>355</v>
      </c>
      <c r="C51" s="599" t="s">
        <v>177</v>
      </c>
      <c r="D51" s="600"/>
      <c r="E51" s="111">
        <f t="shared" si="4"/>
        <v>2</v>
      </c>
      <c r="F51" s="110">
        <f t="shared" si="5"/>
        <v>2</v>
      </c>
      <c r="G51" s="113"/>
      <c r="H51" s="108"/>
      <c r="I51" s="108"/>
      <c r="J51" s="108"/>
      <c r="K51" s="114"/>
      <c r="L51" s="113"/>
      <c r="M51" s="108"/>
      <c r="N51" s="108"/>
      <c r="O51" s="108"/>
      <c r="P51" s="114"/>
      <c r="Q51" s="113"/>
      <c r="R51" s="108"/>
      <c r="S51" s="108"/>
      <c r="T51" s="108"/>
      <c r="U51" s="114"/>
      <c r="V51" s="113"/>
      <c r="W51" s="108"/>
      <c r="X51" s="108"/>
      <c r="Y51" s="108"/>
      <c r="Z51" s="114"/>
      <c r="AA51" s="113">
        <v>1</v>
      </c>
      <c r="AB51" s="108">
        <v>1</v>
      </c>
      <c r="AC51" s="108">
        <v>0</v>
      </c>
      <c r="AD51" s="108" t="s">
        <v>81</v>
      </c>
      <c r="AE51" s="114">
        <v>2</v>
      </c>
      <c r="AF51" s="113"/>
      <c r="AG51" s="108"/>
      <c r="AH51" s="108"/>
      <c r="AI51" s="108"/>
      <c r="AJ51" s="114"/>
      <c r="AK51" s="113"/>
      <c r="AL51" s="108"/>
      <c r="AM51" s="108"/>
      <c r="AN51" s="108"/>
      <c r="AO51" s="110"/>
      <c r="AP51" s="141" t="s">
        <v>257</v>
      </c>
      <c r="AQ51" s="17"/>
    </row>
    <row r="52" spans="1:44" s="229" customFormat="1" ht="15" customHeight="1" thickBot="1" x14ac:dyDescent="0.25">
      <c r="A52" s="128" t="s">
        <v>55</v>
      </c>
      <c r="B52" s="143" t="s">
        <v>406</v>
      </c>
      <c r="C52" s="641" t="s">
        <v>416</v>
      </c>
      <c r="D52" s="642"/>
      <c r="E52" s="324">
        <f t="shared" si="4"/>
        <v>2</v>
      </c>
      <c r="F52" s="116">
        <f t="shared" si="5"/>
        <v>3</v>
      </c>
      <c r="G52" s="117"/>
      <c r="H52" s="115"/>
      <c r="I52" s="115"/>
      <c r="J52" s="115"/>
      <c r="K52" s="118"/>
      <c r="L52" s="117"/>
      <c r="M52" s="115"/>
      <c r="N52" s="115"/>
      <c r="O52" s="115"/>
      <c r="P52" s="118"/>
      <c r="Q52" s="117"/>
      <c r="R52" s="115"/>
      <c r="S52" s="115"/>
      <c r="T52" s="115"/>
      <c r="U52" s="118"/>
      <c r="V52" s="117"/>
      <c r="W52" s="115"/>
      <c r="X52" s="115"/>
      <c r="Y52" s="115"/>
      <c r="Z52" s="118"/>
      <c r="AA52" s="117">
        <v>1</v>
      </c>
      <c r="AB52" s="115">
        <v>1</v>
      </c>
      <c r="AC52" s="115">
        <v>0</v>
      </c>
      <c r="AD52" s="115" t="s">
        <v>81</v>
      </c>
      <c r="AE52" s="118">
        <v>3</v>
      </c>
      <c r="AF52" s="117"/>
      <c r="AG52" s="115"/>
      <c r="AH52" s="115"/>
      <c r="AI52" s="115"/>
      <c r="AJ52" s="118"/>
      <c r="AK52" s="117"/>
      <c r="AL52" s="115"/>
      <c r="AM52" s="115"/>
      <c r="AN52" s="115"/>
      <c r="AO52" s="116"/>
      <c r="AP52" s="141" t="s">
        <v>257</v>
      </c>
      <c r="AQ52" s="17"/>
    </row>
    <row r="53" spans="1:44" s="229" customFormat="1" ht="15" customHeight="1" thickBot="1" x14ac:dyDescent="0.25">
      <c r="A53" s="209"/>
      <c r="B53" s="209"/>
      <c r="C53" s="90"/>
      <c r="D53" s="90"/>
      <c r="E53" s="121">
        <f>SUM(E10,E21,E28)</f>
        <v>108</v>
      </c>
      <c r="F53" s="122">
        <f>SUM(F10,F21,F28)</f>
        <v>134</v>
      </c>
      <c r="G53" s="203">
        <f>SUM(G10,G21,G28)</f>
        <v>14</v>
      </c>
      <c r="H53" s="124">
        <f>SUM(H10,H21,H28)</f>
        <v>5</v>
      </c>
      <c r="I53" s="124">
        <f>SUM(I10,I21,I28)</f>
        <v>6</v>
      </c>
      <c r="J53" s="124"/>
      <c r="K53" s="126">
        <f>SUM(K10,K21,K28)</f>
        <v>31</v>
      </c>
      <c r="L53" s="123">
        <f>SUM(L10,L21,L28)</f>
        <v>12</v>
      </c>
      <c r="M53" s="124">
        <f>SUM(M10,M21,M28)</f>
        <v>7</v>
      </c>
      <c r="N53" s="124">
        <f>SUM(N10,N21,N28)</f>
        <v>9</v>
      </c>
      <c r="O53" s="124"/>
      <c r="P53" s="126">
        <f>SUM(P10,P21,P28)</f>
        <v>33</v>
      </c>
      <c r="Q53" s="123">
        <f>SUM(Q10,Q21,Q28)</f>
        <v>11</v>
      </c>
      <c r="R53" s="124">
        <f>SUM(R10,R21,R28)</f>
        <v>5</v>
      </c>
      <c r="S53" s="124">
        <f>SUM(S10,S21,S28)</f>
        <v>6</v>
      </c>
      <c r="T53" s="124"/>
      <c r="U53" s="126">
        <f>SUM(U10,U21,U28)</f>
        <v>29</v>
      </c>
      <c r="V53" s="123">
        <f>SUM(V10,V21,V28)</f>
        <v>11</v>
      </c>
      <c r="W53" s="124">
        <f>SUM(W10,W21,W28)</f>
        <v>8</v>
      </c>
      <c r="X53" s="124">
        <f>SUM(X10,X21,X28)</f>
        <v>4</v>
      </c>
      <c r="Y53" s="124"/>
      <c r="Z53" s="125">
        <f>SUM(Z10,Z21,Z28)</f>
        <v>27</v>
      </c>
      <c r="AA53" s="123">
        <f>SUM(AA10,AA21,AA28)</f>
        <v>3</v>
      </c>
      <c r="AB53" s="124">
        <f>SUM(AB10,AB21,AB28)</f>
        <v>3</v>
      </c>
      <c r="AC53" s="124">
        <f>SUM(AC10,AC21,AC28)</f>
        <v>0</v>
      </c>
      <c r="AD53" s="124"/>
      <c r="AE53" s="125">
        <f>SUM(AE10,AE21,AE28)</f>
        <v>8</v>
      </c>
      <c r="AF53" s="123">
        <f>SUM(AF10,AF21,AF28)</f>
        <v>1</v>
      </c>
      <c r="AG53" s="124">
        <f>SUM(AG10,AG21,AG28)</f>
        <v>1</v>
      </c>
      <c r="AH53" s="124">
        <f>SUM(AH10,AH21,AH28)</f>
        <v>2</v>
      </c>
      <c r="AI53" s="124"/>
      <c r="AJ53" s="125">
        <f>SUM(AJ10,AJ21,AJ28)</f>
        <v>6</v>
      </c>
      <c r="AK53" s="123">
        <f>SUM(AK10,AK21,AK28)</f>
        <v>0</v>
      </c>
      <c r="AL53" s="124">
        <f>SUM(AL10,AL21,AL28)</f>
        <v>0</v>
      </c>
      <c r="AM53" s="124">
        <f>SUM(AM10,AM21,AM28)</f>
        <v>0</v>
      </c>
      <c r="AN53" s="124"/>
      <c r="AO53" s="125">
        <f>SUM(AO10,AO21,AO28)</f>
        <v>0</v>
      </c>
      <c r="AP53" s="12"/>
      <c r="AQ53" s="17"/>
      <c r="AR53" s="325"/>
    </row>
    <row r="54" spans="1:44" s="229" customFormat="1" ht="15" customHeight="1" x14ac:dyDescent="0.2">
      <c r="A54" s="209"/>
      <c r="B54" s="209"/>
      <c r="C54" s="16"/>
      <c r="D54" s="90"/>
      <c r="E54" s="119"/>
      <c r="F54" s="120" t="s">
        <v>16</v>
      </c>
      <c r="G54" s="10"/>
      <c r="H54" s="10"/>
      <c r="I54" s="19"/>
      <c r="J54" s="112">
        <f>COUNTIF(J11:J52,"v")</f>
        <v>5</v>
      </c>
      <c r="K54" s="277"/>
      <c r="L54" s="10"/>
      <c r="M54" s="10"/>
      <c r="N54" s="19"/>
      <c r="O54" s="112">
        <f>COUNTIF(O11:O52,"v")</f>
        <v>4</v>
      </c>
      <c r="P54" s="277"/>
      <c r="Q54" s="10"/>
      <c r="R54" s="10"/>
      <c r="S54" s="19"/>
      <c r="T54" s="112">
        <f>COUNTIF(T11:T52,"v")</f>
        <v>3</v>
      </c>
      <c r="U54" s="277"/>
      <c r="V54" s="10"/>
      <c r="W54" s="10"/>
      <c r="X54" s="19"/>
      <c r="Y54" s="112">
        <f>COUNTIF(Y11:Y52,"v")</f>
        <v>3</v>
      </c>
      <c r="Z54" s="277"/>
      <c r="AA54" s="10"/>
      <c r="AB54" s="10"/>
      <c r="AC54" s="19"/>
      <c r="AD54" s="204">
        <f>COUNTIF(AD11:AD52,"v")</f>
        <v>1</v>
      </c>
      <c r="AE54" s="277"/>
      <c r="AF54" s="10"/>
      <c r="AG54" s="10"/>
      <c r="AH54" s="19"/>
      <c r="AI54" s="112">
        <f>COUNTIF(AI11:AI52,"v")</f>
        <v>1</v>
      </c>
      <c r="AJ54" s="277"/>
      <c r="AK54" s="10"/>
      <c r="AL54" s="10"/>
      <c r="AM54" s="19"/>
      <c r="AN54" s="112">
        <f>COUNTIF(AN11:AN52,"v")</f>
        <v>0</v>
      </c>
      <c r="AO54" s="277"/>
      <c r="AP54" s="277"/>
      <c r="AQ54" s="8"/>
      <c r="AR54" s="325"/>
    </row>
    <row r="55" spans="1:44" s="229" customFormat="1" ht="15" customHeight="1" x14ac:dyDescent="0.2">
      <c r="A55" s="209"/>
      <c r="B55" s="209"/>
      <c r="C55" s="16"/>
      <c r="D55" s="90"/>
      <c r="E55" s="10"/>
      <c r="F55" s="11" t="s">
        <v>82</v>
      </c>
      <c r="G55" s="10"/>
      <c r="H55" s="10"/>
      <c r="I55" s="19"/>
      <c r="J55" s="5">
        <f>COUNTIF(J11:J52,"é")</f>
        <v>3</v>
      </c>
      <c r="K55" s="10"/>
      <c r="L55" s="10"/>
      <c r="M55" s="10"/>
      <c r="N55" s="19"/>
      <c r="O55" s="5">
        <f>COUNTIF(O11:O52,"é")</f>
        <v>4</v>
      </c>
      <c r="P55" s="10"/>
      <c r="Q55" s="10"/>
      <c r="R55" s="10"/>
      <c r="S55" s="19"/>
      <c r="T55" s="5">
        <f>COUNTIF(T11:T52,"é")</f>
        <v>5</v>
      </c>
      <c r="U55" s="10"/>
      <c r="V55" s="10"/>
      <c r="W55" s="10"/>
      <c r="X55" s="19"/>
      <c r="Y55" s="5">
        <f>COUNTIF(Y11:Y52,"é")</f>
        <v>5</v>
      </c>
      <c r="Z55" s="10"/>
      <c r="AA55" s="10"/>
      <c r="AB55" s="10"/>
      <c r="AC55" s="19"/>
      <c r="AD55" s="5">
        <f>COUNTIF(AD11:AD52,"é")</f>
        <v>2</v>
      </c>
      <c r="AE55" s="10"/>
      <c r="AF55" s="10"/>
      <c r="AG55" s="10"/>
      <c r="AH55" s="19"/>
      <c r="AI55" s="5">
        <f>COUNTIF(AI11:AI52,"é")</f>
        <v>1</v>
      </c>
      <c r="AJ55" s="10"/>
      <c r="AK55" s="10"/>
      <c r="AL55" s="10"/>
      <c r="AM55" s="19"/>
      <c r="AN55" s="5">
        <f>COUNTIF(AN11:AN52,"é")</f>
        <v>0</v>
      </c>
      <c r="AO55" s="10"/>
      <c r="AP55" s="10"/>
      <c r="AQ55" s="8"/>
      <c r="AR55" s="325"/>
    </row>
    <row r="56" spans="1:44" s="24" customFormat="1" ht="15" customHeight="1" x14ac:dyDescent="0.2">
      <c r="A56" s="3"/>
      <c r="B56" s="3"/>
      <c r="C56" s="90"/>
      <c r="D56" s="90"/>
      <c r="E56" s="15"/>
      <c r="F56" s="11" t="s">
        <v>219</v>
      </c>
      <c r="H56" s="326">
        <f>SUM(G53:I53)</f>
        <v>25</v>
      </c>
      <c r="J56" s="15"/>
      <c r="K56" s="89"/>
      <c r="L56" s="15"/>
      <c r="M56" s="15">
        <f>SUM(L53:N53)</f>
        <v>28</v>
      </c>
      <c r="N56" s="15"/>
      <c r="O56" s="15"/>
      <c r="P56" s="89"/>
      <c r="Q56" s="15"/>
      <c r="R56" s="15">
        <f>SUM(Q53:S53)</f>
        <v>22</v>
      </c>
      <c r="S56" s="15"/>
      <c r="T56" s="15"/>
      <c r="U56" s="89"/>
      <c r="V56" s="15"/>
      <c r="W56" s="15">
        <f>SUM(V53:X53)</f>
        <v>23</v>
      </c>
      <c r="X56" s="15"/>
      <c r="Y56" s="15"/>
      <c r="Z56" s="89"/>
      <c r="AA56" s="15"/>
      <c r="AB56" s="15">
        <f>SUM(AA53:AC53)</f>
        <v>6</v>
      </c>
      <c r="AC56" s="15"/>
      <c r="AD56" s="15"/>
      <c r="AE56" s="89"/>
      <c r="AF56" s="15"/>
      <c r="AG56" s="15">
        <f>SUM(AF53:AH53)</f>
        <v>4</v>
      </c>
      <c r="AH56" s="15"/>
      <c r="AI56" s="15"/>
      <c r="AJ56" s="89"/>
      <c r="AK56" s="15"/>
      <c r="AL56" s="15">
        <f>SUM(AK53:AM53)</f>
        <v>0</v>
      </c>
      <c r="AM56" s="15"/>
      <c r="AN56" s="15"/>
      <c r="AO56" s="89"/>
      <c r="AP56" s="89"/>
      <c r="AQ56" s="7"/>
      <c r="AR56" s="326"/>
    </row>
    <row r="57" spans="1:44" s="229" customFormat="1" ht="15" customHeight="1" x14ac:dyDescent="0.2">
      <c r="A57" s="209"/>
      <c r="B57" s="209"/>
      <c r="C57" s="17"/>
      <c r="D57" s="90"/>
      <c r="E57" s="206"/>
      <c r="F57" s="11" t="s">
        <v>225</v>
      </c>
      <c r="G57" s="605">
        <f>H53+I53</f>
        <v>11</v>
      </c>
      <c r="H57" s="605"/>
      <c r="I57" s="605"/>
      <c r="J57" s="206"/>
      <c r="K57" s="6"/>
      <c r="L57" s="605">
        <f>M53+N53</f>
        <v>16</v>
      </c>
      <c r="M57" s="605"/>
      <c r="N57" s="605"/>
      <c r="O57" s="206"/>
      <c r="P57" s="6"/>
      <c r="Q57" s="605">
        <f>R53+S53</f>
        <v>11</v>
      </c>
      <c r="R57" s="605"/>
      <c r="S57" s="605"/>
      <c r="T57" s="206"/>
      <c r="U57" s="6"/>
      <c r="V57" s="605">
        <f>W53+X53</f>
        <v>12</v>
      </c>
      <c r="W57" s="605"/>
      <c r="X57" s="605"/>
      <c r="Y57" s="206"/>
      <c r="Z57" s="6"/>
      <c r="AA57" s="206"/>
      <c r="AB57" s="206">
        <f>AB53+AC53</f>
        <v>3</v>
      </c>
      <c r="AC57" s="206"/>
      <c r="AD57" s="206"/>
      <c r="AE57" s="6"/>
      <c r="AF57" s="206"/>
      <c r="AG57" s="206">
        <f>AG53+AH53</f>
        <v>3</v>
      </c>
      <c r="AH57" s="206"/>
      <c r="AI57" s="206"/>
      <c r="AJ57" s="6"/>
      <c r="AK57" s="206"/>
      <c r="AL57" s="206">
        <v>0</v>
      </c>
      <c r="AM57" s="206"/>
      <c r="AN57" s="206"/>
      <c r="AO57" s="6"/>
      <c r="AP57" s="6"/>
      <c r="AQ57" s="8"/>
      <c r="AR57" s="325"/>
    </row>
    <row r="58" spans="1:44" s="229" customFormat="1" ht="15" customHeight="1" x14ac:dyDescent="0.2">
      <c r="A58" s="209"/>
      <c r="B58" s="209"/>
      <c r="D58" s="90"/>
      <c r="F58" s="11" t="s">
        <v>226</v>
      </c>
      <c r="H58" s="229">
        <f>G53</f>
        <v>14</v>
      </c>
      <c r="M58" s="229">
        <f>L53</f>
        <v>12</v>
      </c>
      <c r="R58" s="229">
        <f>Q53</f>
        <v>11</v>
      </c>
      <c r="W58" s="229">
        <f>V53</f>
        <v>11</v>
      </c>
      <c r="AB58" s="327">
        <f>AA53</f>
        <v>3</v>
      </c>
      <c r="AG58" s="327">
        <f>AF53</f>
        <v>1</v>
      </c>
      <c r="AL58" s="327">
        <f>AK53</f>
        <v>0</v>
      </c>
      <c r="AO58" s="6"/>
      <c r="AP58" s="6"/>
      <c r="AQ58" s="8"/>
      <c r="AR58" s="325"/>
    </row>
    <row r="59" spans="1:44" s="229" customFormat="1" ht="15" customHeight="1" x14ac:dyDescent="0.2">
      <c r="A59" s="209"/>
      <c r="B59" s="209"/>
      <c r="D59" s="90"/>
      <c r="AO59" s="6"/>
      <c r="AP59" s="6"/>
      <c r="AQ59" s="8"/>
      <c r="AR59" s="325"/>
    </row>
    <row r="60" spans="1:44" s="229" customFormat="1" ht="15" customHeight="1" x14ac:dyDescent="0.2">
      <c r="A60" s="209"/>
      <c r="B60" s="209"/>
      <c r="D60" s="90"/>
      <c r="AO60" s="6"/>
      <c r="AP60" s="6"/>
      <c r="AQ60" s="8"/>
      <c r="AR60" s="325"/>
    </row>
    <row r="61" spans="1:44" s="229" customFormat="1" ht="15" customHeight="1" thickBot="1" x14ac:dyDescent="0.25">
      <c r="A61" s="21"/>
      <c r="B61" s="21"/>
      <c r="C61" s="328"/>
      <c r="D61" s="328"/>
      <c r="AO61" s="6"/>
      <c r="AP61" s="6"/>
      <c r="AQ61" s="8"/>
      <c r="AR61" s="325"/>
    </row>
    <row r="62" spans="1:44" s="19" customFormat="1" ht="15" customHeight="1" thickTop="1" x14ac:dyDescent="0.25">
      <c r="A62" s="608" t="s">
        <v>259</v>
      </c>
      <c r="B62" s="609"/>
      <c r="C62" s="610"/>
      <c r="D62" s="55" t="s">
        <v>101</v>
      </c>
      <c r="E62" s="56" t="s">
        <v>27</v>
      </c>
      <c r="F62" s="57"/>
      <c r="G62" s="205"/>
      <c r="H62" s="598" t="s">
        <v>102</v>
      </c>
      <c r="I62" s="598"/>
      <c r="J62" s="598"/>
      <c r="K62" s="598"/>
      <c r="L62" s="598"/>
      <c r="M62" s="205"/>
      <c r="N62" s="205"/>
      <c r="O62" s="58"/>
      <c r="P62" s="229"/>
      <c r="Q62" s="229"/>
      <c r="R62" s="229"/>
      <c r="S62" s="229"/>
      <c r="T62" s="229"/>
      <c r="U62" s="229"/>
      <c r="V62" s="229"/>
      <c r="W62" s="229"/>
      <c r="X62" s="229"/>
      <c r="AQ62" s="329"/>
    </row>
    <row r="63" spans="1:44" s="19" customFormat="1" ht="15" customHeight="1" x14ac:dyDescent="0.25">
      <c r="A63" s="330"/>
      <c r="B63" s="65"/>
      <c r="C63" s="59" t="s">
        <v>2</v>
      </c>
      <c r="D63" s="60"/>
      <c r="E63" s="61"/>
      <c r="F63" s="607" t="s">
        <v>28</v>
      </c>
      <c r="G63" s="596"/>
      <c r="H63" s="596"/>
      <c r="I63" s="596"/>
      <c r="J63" s="597"/>
      <c r="K63" s="595" t="s">
        <v>30</v>
      </c>
      <c r="L63" s="596"/>
      <c r="M63" s="596"/>
      <c r="N63" s="596"/>
      <c r="O63" s="597"/>
      <c r="Q63" s="229"/>
      <c r="R63" s="229"/>
      <c r="S63" s="229"/>
      <c r="T63" s="229"/>
      <c r="U63" s="229"/>
      <c r="V63" s="229"/>
      <c r="W63" s="229"/>
      <c r="X63" s="229"/>
      <c r="AQ63" s="329"/>
    </row>
    <row r="64" spans="1:44" s="19" customFormat="1" ht="15" customHeight="1" x14ac:dyDescent="0.2">
      <c r="A64" s="330"/>
      <c r="B64" s="65"/>
      <c r="C64" s="62"/>
      <c r="D64" s="63"/>
      <c r="E64" s="64"/>
      <c r="F64" s="68" t="s">
        <v>10</v>
      </c>
      <c r="G64" s="69" t="s">
        <v>12</v>
      </c>
      <c r="H64" s="69" t="s">
        <v>11</v>
      </c>
      <c r="I64" s="69" t="s">
        <v>13</v>
      </c>
      <c r="J64" s="67" t="s">
        <v>14</v>
      </c>
      <c r="K64" s="68" t="s">
        <v>10</v>
      </c>
      <c r="L64" s="69" t="s">
        <v>12</v>
      </c>
      <c r="M64" s="69" t="s">
        <v>11</v>
      </c>
      <c r="N64" s="69" t="s">
        <v>13</v>
      </c>
      <c r="O64" s="67" t="s">
        <v>14</v>
      </c>
      <c r="Q64" s="229"/>
      <c r="R64" s="229"/>
      <c r="S64" s="229"/>
      <c r="T64" s="229"/>
      <c r="U64" s="229"/>
      <c r="V64" s="229"/>
      <c r="W64" s="229"/>
      <c r="X64" s="229"/>
      <c r="AQ64" s="329"/>
    </row>
    <row r="65" spans="1:43" s="19" customFormat="1" ht="15" customHeight="1" x14ac:dyDescent="0.2">
      <c r="A65" s="330"/>
      <c r="B65" s="65" t="s">
        <v>356</v>
      </c>
      <c r="C65" s="62" t="s">
        <v>89</v>
      </c>
      <c r="D65" s="63"/>
      <c r="E65" s="64"/>
      <c r="F65" s="65"/>
      <c r="G65" s="66"/>
      <c r="H65" s="66"/>
      <c r="I65" s="66"/>
      <c r="J65" s="67">
        <v>20</v>
      </c>
      <c r="K65" s="68"/>
      <c r="L65" s="69"/>
      <c r="M65" s="69"/>
      <c r="N65" s="69"/>
      <c r="O65" s="67">
        <v>20</v>
      </c>
      <c r="P65" s="2"/>
      <c r="Q65" s="229"/>
      <c r="R65" s="229"/>
      <c r="S65" s="229"/>
      <c r="T65" s="229"/>
      <c r="U65" s="229"/>
      <c r="V65" s="229"/>
      <c r="W65" s="229"/>
      <c r="X65" s="229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1"/>
      <c r="AN65" s="1"/>
      <c r="AO65" s="277"/>
      <c r="AP65" s="277"/>
      <c r="AQ65" s="329"/>
    </row>
    <row r="66" spans="1:43" s="19" customFormat="1" ht="15" customHeight="1" x14ac:dyDescent="0.2">
      <c r="A66" s="330"/>
      <c r="B66" s="65"/>
      <c r="C66" s="62" t="s">
        <v>103</v>
      </c>
      <c r="D66" s="63"/>
      <c r="E66" s="64"/>
      <c r="F66" s="65"/>
      <c r="G66" s="66"/>
      <c r="H66" s="66"/>
      <c r="I66" s="66"/>
      <c r="J66" s="67">
        <v>3</v>
      </c>
      <c r="K66" s="68"/>
      <c r="L66" s="69"/>
      <c r="M66" s="69"/>
      <c r="N66" s="69"/>
      <c r="O66" s="67">
        <v>3</v>
      </c>
      <c r="P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1"/>
      <c r="AN66" s="1"/>
      <c r="AO66" s="277"/>
      <c r="AP66" s="91" t="s">
        <v>388</v>
      </c>
      <c r="AQ66" s="329"/>
    </row>
    <row r="67" spans="1:43" s="19" customFormat="1" ht="15" x14ac:dyDescent="0.2">
      <c r="A67" s="330"/>
      <c r="B67" s="65"/>
      <c r="C67" s="62" t="s">
        <v>104</v>
      </c>
      <c r="D67" s="63"/>
      <c r="E67" s="64"/>
      <c r="F67" s="65"/>
      <c r="G67" s="66"/>
      <c r="H67" s="66"/>
      <c r="I67" s="66"/>
      <c r="J67" s="67">
        <v>3</v>
      </c>
      <c r="K67" s="68"/>
      <c r="L67" s="69"/>
      <c r="M67" s="69"/>
      <c r="N67" s="69"/>
      <c r="O67" s="67">
        <v>3</v>
      </c>
      <c r="P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1"/>
      <c r="AN67" s="1"/>
      <c r="AO67" s="277"/>
      <c r="AP67" s="91" t="s">
        <v>87</v>
      </c>
    </row>
    <row r="68" spans="1:43" ht="15" x14ac:dyDescent="0.2">
      <c r="A68" s="330"/>
      <c r="B68" s="65"/>
      <c r="C68" s="62" t="s">
        <v>105</v>
      </c>
      <c r="D68" s="63"/>
      <c r="E68" s="64"/>
      <c r="F68" s="65"/>
      <c r="G68" s="66"/>
      <c r="H68" s="66"/>
      <c r="I68" s="66"/>
      <c r="J68" s="67">
        <v>2</v>
      </c>
      <c r="K68" s="68"/>
      <c r="L68" s="69"/>
      <c r="M68" s="69"/>
      <c r="N68" s="69"/>
      <c r="O68" s="67">
        <v>2</v>
      </c>
    </row>
    <row r="69" spans="1:43" ht="15.75" thickBot="1" x14ac:dyDescent="0.25">
      <c r="A69" s="331"/>
      <c r="B69" s="73"/>
      <c r="C69" s="70" t="s">
        <v>106</v>
      </c>
      <c r="D69" s="71"/>
      <c r="E69" s="72"/>
      <c r="F69" s="73"/>
      <c r="G69" s="74"/>
      <c r="H69" s="74"/>
      <c r="I69" s="74"/>
      <c r="J69" s="75">
        <v>2</v>
      </c>
      <c r="K69" s="76"/>
      <c r="L69" s="77"/>
      <c r="M69" s="77"/>
      <c r="N69" s="77"/>
      <c r="O69" s="75">
        <v>2</v>
      </c>
    </row>
    <row r="70" spans="1:43" ht="16.5" thickBot="1" x14ac:dyDescent="0.3">
      <c r="A70" s="332"/>
      <c r="B70" s="81"/>
      <c r="C70" s="78" t="s">
        <v>98</v>
      </c>
      <c r="D70" s="79"/>
      <c r="E70" s="80"/>
      <c r="F70" s="81"/>
      <c r="G70" s="82"/>
      <c r="H70" s="82"/>
      <c r="I70" s="82"/>
      <c r="J70" s="83">
        <v>30</v>
      </c>
      <c r="K70" s="84"/>
      <c r="L70" s="85"/>
      <c r="M70" s="85"/>
      <c r="N70" s="85"/>
      <c r="O70" s="83">
        <v>30</v>
      </c>
    </row>
    <row r="71" spans="1:43" ht="16.5" thickTop="1" x14ac:dyDescent="0.2">
      <c r="A71" s="327"/>
      <c r="B71" s="327"/>
      <c r="C71" s="333"/>
      <c r="D71" s="333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</row>
    <row r="72" spans="1:43" ht="15.75" x14ac:dyDescent="0.2">
      <c r="A72" s="604" t="s">
        <v>260</v>
      </c>
      <c r="B72" s="604"/>
      <c r="C72" s="604"/>
      <c r="D72" s="604"/>
      <c r="E72" s="604"/>
      <c r="F72" s="604"/>
      <c r="G72" s="604"/>
      <c r="H72" s="604"/>
      <c r="I72" s="604"/>
      <c r="J72" s="604"/>
      <c r="K72" s="229"/>
      <c r="L72" s="229"/>
      <c r="M72" s="229"/>
      <c r="N72" s="229"/>
      <c r="O72" s="229"/>
    </row>
  </sheetData>
  <mergeCells count="64">
    <mergeCell ref="V57:X57"/>
    <mergeCell ref="G57:I57"/>
    <mergeCell ref="L57:N57"/>
    <mergeCell ref="C40:D40"/>
    <mergeCell ref="C35:D35"/>
    <mergeCell ref="C20:D20"/>
    <mergeCell ref="C22:D22"/>
    <mergeCell ref="C23:D23"/>
    <mergeCell ref="C24:D24"/>
    <mergeCell ref="A21:D21"/>
    <mergeCell ref="C25:D25"/>
    <mergeCell ref="C27:D27"/>
    <mergeCell ref="C47:D47"/>
    <mergeCell ref="C52:D52"/>
    <mergeCell ref="C43:D43"/>
    <mergeCell ref="C41:D41"/>
    <mergeCell ref="C42:D42"/>
    <mergeCell ref="C44:D44"/>
    <mergeCell ref="C45:D45"/>
    <mergeCell ref="A36:D36"/>
    <mergeCell ref="C31:D31"/>
    <mergeCell ref="A28:D28"/>
    <mergeCell ref="C26:D26"/>
    <mergeCell ref="C32:D32"/>
    <mergeCell ref="C33:D33"/>
    <mergeCell ref="C37:D37"/>
    <mergeCell ref="AF1:AQ1"/>
    <mergeCell ref="AF2:AQ2"/>
    <mergeCell ref="AF3:AQ3"/>
    <mergeCell ref="A6:AQ6"/>
    <mergeCell ref="AP7:AP8"/>
    <mergeCell ref="J3:R3"/>
    <mergeCell ref="A7:A9"/>
    <mergeCell ref="C7:D9"/>
    <mergeCell ref="E7:E9"/>
    <mergeCell ref="F7:F9"/>
    <mergeCell ref="G7:AO7"/>
    <mergeCell ref="A72:J72"/>
    <mergeCell ref="Q57:S57"/>
    <mergeCell ref="K1:Q1"/>
    <mergeCell ref="F63:J63"/>
    <mergeCell ref="A62:C62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29:D29"/>
    <mergeCell ref="A10:D10"/>
    <mergeCell ref="C30:D30"/>
    <mergeCell ref="K63:O63"/>
    <mergeCell ref="H62:L62"/>
    <mergeCell ref="C48:D48"/>
    <mergeCell ref="C49:D49"/>
    <mergeCell ref="C50:D50"/>
    <mergeCell ref="C51:D51"/>
    <mergeCell ref="A46:D46"/>
    <mergeCell ref="C38:D38"/>
    <mergeCell ref="C39:D39"/>
    <mergeCell ref="C34:D34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headerFooter>
    <oddFooter>&amp;L&amp;D&amp;C&amp;F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U107"/>
  <sheetViews>
    <sheetView showGridLines="0" topLeftCell="B1" zoomScale="96" zoomScaleNormal="96" zoomScaleSheetLayoutView="70" zoomScalePageLayoutView="80" workbookViewId="0">
      <selection activeCell="X12" sqref="X12"/>
    </sheetView>
  </sheetViews>
  <sheetFormatPr defaultColWidth="9.140625" defaultRowHeight="12.75" x14ac:dyDescent="0.2"/>
  <cols>
    <col min="1" max="1" width="5.140625" style="222" customWidth="1"/>
    <col min="2" max="2" width="23.42578125" style="222" customWidth="1"/>
    <col min="3" max="3" width="60.7109375" style="223" customWidth="1"/>
    <col min="4" max="5" width="11" style="2" customWidth="1"/>
    <col min="6" max="6" width="3.42578125" style="2" customWidth="1"/>
    <col min="7" max="7" width="4.85546875" style="2" customWidth="1"/>
    <col min="8" max="9" width="3.42578125" style="2" customWidth="1"/>
    <col min="10" max="10" width="4.85546875" style="2" customWidth="1"/>
    <col min="11" max="11" width="3.42578125" style="2" customWidth="1"/>
    <col min="12" max="12" width="4.85546875" style="2" customWidth="1"/>
    <col min="13" max="13" width="3.5703125" style="2" customWidth="1"/>
    <col min="14" max="14" width="3.42578125" style="2" customWidth="1"/>
    <col min="15" max="15" width="5.140625" style="2" customWidth="1"/>
    <col min="16" max="16" width="3.42578125" style="2" customWidth="1"/>
    <col min="17" max="17" width="4.5703125" style="2" customWidth="1"/>
    <col min="18" max="19" width="3.42578125" style="2" customWidth="1"/>
    <col min="20" max="20" width="5.85546875" style="2" customWidth="1"/>
    <col min="21" max="21" width="3.42578125" style="2" customWidth="1"/>
    <col min="22" max="22" width="5" style="2" customWidth="1"/>
    <col min="23" max="24" width="3.42578125" style="2" customWidth="1"/>
    <col min="25" max="25" width="5" style="2" customWidth="1"/>
    <col min="26" max="26" width="4.42578125" style="2" bestFit="1" customWidth="1"/>
    <col min="27" max="27" width="4.5703125" style="2" customWidth="1"/>
    <col min="28" max="29" width="3.42578125" style="2" customWidth="1"/>
    <col min="30" max="30" width="5" style="2" customWidth="1"/>
    <col min="31" max="31" width="5.42578125" style="2" customWidth="1"/>
    <col min="32" max="32" width="5.140625" style="2" customWidth="1"/>
    <col min="33" max="34" width="3.42578125" style="2" customWidth="1"/>
    <col min="35" max="35" width="4.42578125" style="2" customWidth="1"/>
    <col min="36" max="36" width="3.42578125" style="2" customWidth="1"/>
    <col min="37" max="37" width="4.42578125" style="2" customWidth="1"/>
    <col min="38" max="38" width="3.42578125" style="2" customWidth="1"/>
    <col min="39" max="39" width="4" style="2" customWidth="1"/>
    <col min="40" max="40" width="4.42578125" style="2" customWidth="1"/>
    <col min="41" max="42" width="21" style="2" customWidth="1"/>
    <col min="43" max="43" width="31.42578125" style="279" customWidth="1"/>
    <col min="44" max="45" width="9.140625" style="2" hidden="1" customWidth="1"/>
    <col min="46" max="16384" width="9.140625" style="2"/>
  </cols>
  <sheetData>
    <row r="1" spans="1:151" s="219" customFormat="1" ht="18" x14ac:dyDescent="0.2">
      <c r="A1" s="207" t="s">
        <v>88</v>
      </c>
      <c r="B1" s="207"/>
      <c r="C1" s="218"/>
      <c r="F1" s="220"/>
      <c r="G1" s="220"/>
      <c r="H1" s="220"/>
      <c r="I1" s="220"/>
      <c r="J1" s="220"/>
      <c r="K1" s="220"/>
      <c r="L1" s="219" t="s">
        <v>224</v>
      </c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Q1" s="221"/>
    </row>
    <row r="2" spans="1:151" s="219" customFormat="1" ht="18" x14ac:dyDescent="0.2">
      <c r="A2" s="207" t="s">
        <v>80</v>
      </c>
      <c r="B2" s="207"/>
      <c r="C2" s="218"/>
      <c r="F2" s="220"/>
      <c r="G2" s="220"/>
      <c r="H2" s="220"/>
      <c r="I2" s="220"/>
      <c r="J2" s="220"/>
      <c r="K2" s="220"/>
      <c r="L2" s="220"/>
      <c r="N2" s="220"/>
      <c r="O2" s="220" t="s">
        <v>75</v>
      </c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1"/>
      <c r="AC2" s="221"/>
      <c r="AD2" s="221"/>
      <c r="AE2" s="221"/>
      <c r="AF2" s="221"/>
      <c r="AG2" s="653" t="s">
        <v>460</v>
      </c>
      <c r="AH2" s="653"/>
      <c r="AI2" s="653"/>
      <c r="AJ2" s="653"/>
      <c r="AK2" s="653"/>
      <c r="AL2" s="653"/>
      <c r="AM2" s="653"/>
      <c r="AN2" s="653"/>
      <c r="AO2" s="653"/>
      <c r="AP2" s="653"/>
      <c r="AQ2" s="653"/>
      <c r="AR2" s="221"/>
    </row>
    <row r="3" spans="1:151" s="219" customFormat="1" ht="18" x14ac:dyDescent="0.2">
      <c r="A3" s="207"/>
      <c r="B3" s="207"/>
      <c r="C3" s="218"/>
      <c r="F3" s="220"/>
      <c r="G3" s="220"/>
      <c r="H3" s="220"/>
      <c r="I3" s="220"/>
      <c r="J3" s="220"/>
      <c r="K3" s="220"/>
      <c r="L3" s="220"/>
      <c r="N3" s="220"/>
      <c r="O3" s="220" t="s">
        <v>167</v>
      </c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1"/>
      <c r="AC3" s="221"/>
      <c r="AD3" s="221"/>
      <c r="AE3" s="221"/>
      <c r="AF3" s="221"/>
      <c r="AG3" s="652" t="s">
        <v>459</v>
      </c>
      <c r="AH3" s="652"/>
      <c r="AI3" s="652"/>
      <c r="AJ3" s="652"/>
      <c r="AK3" s="652"/>
      <c r="AL3" s="652"/>
      <c r="AM3" s="652"/>
      <c r="AN3" s="652"/>
      <c r="AO3" s="652"/>
      <c r="AP3" s="652"/>
      <c r="AQ3" s="652"/>
      <c r="AR3" s="2"/>
      <c r="AS3" s="2"/>
      <c r="AT3" s="2"/>
      <c r="AU3" s="2"/>
      <c r="AV3" s="2"/>
    </row>
    <row r="4" spans="1:151" ht="21.75" customHeight="1" x14ac:dyDescent="0.2">
      <c r="E4" s="606" t="s">
        <v>191</v>
      </c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  <c r="X4" s="606"/>
      <c r="Y4" s="606"/>
      <c r="Z4" s="606"/>
      <c r="AA4" s="220"/>
      <c r="AG4" s="653" t="s">
        <v>457</v>
      </c>
      <c r="AH4" s="653"/>
      <c r="AI4" s="653"/>
      <c r="AJ4" s="653"/>
      <c r="AK4" s="653"/>
      <c r="AL4" s="653"/>
      <c r="AM4" s="653"/>
      <c r="AN4" s="653"/>
      <c r="AO4" s="653"/>
      <c r="AP4" s="653"/>
      <c r="AQ4" s="653"/>
    </row>
    <row r="5" spans="1:151" ht="21.75" customHeight="1" x14ac:dyDescent="0.2">
      <c r="E5" s="665" t="s">
        <v>431</v>
      </c>
      <c r="F5" s="665"/>
      <c r="G5" s="665"/>
      <c r="H5" s="665"/>
      <c r="I5" s="665"/>
      <c r="J5" s="665"/>
      <c r="K5" s="665"/>
      <c r="L5" s="665"/>
      <c r="M5" s="665"/>
      <c r="N5" s="665"/>
      <c r="O5" s="665"/>
      <c r="P5" s="665"/>
      <c r="Q5" s="665"/>
      <c r="R5" s="665"/>
      <c r="S5" s="665"/>
      <c r="T5" s="665"/>
      <c r="U5" s="665"/>
      <c r="V5" s="665"/>
      <c r="W5" s="665"/>
      <c r="X5" s="665"/>
      <c r="Y5" s="665"/>
      <c r="Z5" s="665"/>
      <c r="AA5" s="220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</row>
    <row r="6" spans="1:151" ht="25.5" customHeight="1" thickBot="1" x14ac:dyDescent="0.25">
      <c r="A6" s="620" t="s">
        <v>26</v>
      </c>
      <c r="B6" s="620"/>
      <c r="C6" s="621"/>
      <c r="D6" s="621"/>
      <c r="E6" s="621"/>
      <c r="F6" s="621"/>
      <c r="G6" s="621"/>
      <c r="H6" s="621"/>
      <c r="I6" s="621"/>
      <c r="J6" s="621"/>
      <c r="K6" s="621"/>
      <c r="L6" s="621"/>
      <c r="M6" s="621"/>
      <c r="N6" s="621"/>
      <c r="O6" s="621"/>
      <c r="P6" s="621"/>
      <c r="Q6" s="621"/>
      <c r="R6" s="621"/>
      <c r="S6" s="621"/>
      <c r="T6" s="621"/>
      <c r="U6" s="621"/>
      <c r="V6" s="621"/>
      <c r="W6" s="621"/>
      <c r="X6" s="621"/>
      <c r="Y6" s="621"/>
      <c r="Z6" s="621"/>
      <c r="AA6" s="621"/>
      <c r="AB6" s="621"/>
      <c r="AC6" s="621"/>
      <c r="AD6" s="621"/>
      <c r="AE6" s="621"/>
      <c r="AF6" s="621"/>
      <c r="AG6" s="621"/>
      <c r="AH6" s="621"/>
      <c r="AI6" s="621"/>
      <c r="AJ6" s="621"/>
      <c r="AK6" s="621"/>
      <c r="AL6" s="621"/>
      <c r="AM6" s="621"/>
      <c r="AN6" s="621"/>
      <c r="AO6" s="621"/>
      <c r="AP6" s="621"/>
      <c r="AQ6" s="621"/>
    </row>
    <row r="7" spans="1:151" s="229" customFormat="1" ht="20.25" customHeight="1" x14ac:dyDescent="0.2">
      <c r="A7" s="624"/>
      <c r="B7" s="224"/>
      <c r="C7" s="659" t="s">
        <v>2</v>
      </c>
      <c r="D7" s="225" t="s">
        <v>0</v>
      </c>
      <c r="E7" s="661" t="s">
        <v>74</v>
      </c>
      <c r="F7" s="657" t="s">
        <v>1</v>
      </c>
      <c r="G7" s="658"/>
      <c r="H7" s="658"/>
      <c r="I7" s="658"/>
      <c r="J7" s="658"/>
      <c r="K7" s="658"/>
      <c r="L7" s="658"/>
      <c r="M7" s="658"/>
      <c r="N7" s="658"/>
      <c r="O7" s="658"/>
      <c r="P7" s="658"/>
      <c r="Q7" s="658"/>
      <c r="R7" s="658"/>
      <c r="S7" s="658"/>
      <c r="T7" s="658"/>
      <c r="U7" s="658"/>
      <c r="V7" s="658"/>
      <c r="W7" s="658"/>
      <c r="X7" s="658"/>
      <c r="Y7" s="658"/>
      <c r="Z7" s="658"/>
      <c r="AA7" s="658"/>
      <c r="AB7" s="658"/>
      <c r="AC7" s="658"/>
      <c r="AD7" s="658"/>
      <c r="AE7" s="658"/>
      <c r="AF7" s="658"/>
      <c r="AG7" s="658"/>
      <c r="AH7" s="658"/>
      <c r="AI7" s="658"/>
      <c r="AJ7" s="226"/>
      <c r="AK7" s="226"/>
      <c r="AL7" s="226"/>
      <c r="AM7" s="227"/>
      <c r="AN7" s="228"/>
      <c r="AO7" s="663" t="s">
        <v>29</v>
      </c>
    </row>
    <row r="8" spans="1:151" s="229" customFormat="1" ht="20.25" customHeight="1" thickBot="1" x14ac:dyDescent="0.25">
      <c r="A8" s="654"/>
      <c r="B8" s="230"/>
      <c r="C8" s="660"/>
      <c r="D8" s="231" t="s">
        <v>3</v>
      </c>
      <c r="E8" s="662"/>
      <c r="F8" s="232"/>
      <c r="G8" s="233"/>
      <c r="H8" s="233" t="s">
        <v>4</v>
      </c>
      <c r="I8" s="233"/>
      <c r="J8" s="234"/>
      <c r="K8" s="233"/>
      <c r="L8" s="233"/>
      <c r="M8" s="233" t="s">
        <v>5</v>
      </c>
      <c r="N8" s="233"/>
      <c r="O8" s="234"/>
      <c r="P8" s="233"/>
      <c r="Q8" s="233"/>
      <c r="R8" s="235" t="s">
        <v>6</v>
      </c>
      <c r="S8" s="233"/>
      <c r="T8" s="234"/>
      <c r="U8" s="233"/>
      <c r="V8" s="233"/>
      <c r="W8" s="235" t="s">
        <v>7</v>
      </c>
      <c r="X8" s="233"/>
      <c r="Y8" s="234"/>
      <c r="Z8" s="233"/>
      <c r="AA8" s="233"/>
      <c r="AB8" s="235" t="s">
        <v>8</v>
      </c>
      <c r="AC8" s="233"/>
      <c r="AD8" s="234"/>
      <c r="AE8" s="232"/>
      <c r="AF8" s="233"/>
      <c r="AG8" s="233" t="s">
        <v>9</v>
      </c>
      <c r="AH8" s="233"/>
      <c r="AI8" s="236"/>
      <c r="AJ8" s="232"/>
      <c r="AK8" s="233"/>
      <c r="AL8" s="233" t="s">
        <v>22</v>
      </c>
      <c r="AM8" s="233"/>
      <c r="AN8" s="234"/>
      <c r="AO8" s="664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</row>
    <row r="9" spans="1:151" ht="18.75" customHeight="1" x14ac:dyDescent="0.2">
      <c r="A9" s="237"/>
      <c r="B9" s="238"/>
      <c r="C9" s="239"/>
      <c r="D9" s="240"/>
      <c r="E9" s="241"/>
      <c r="F9" s="242" t="s">
        <v>10</v>
      </c>
      <c r="G9" s="243" t="s">
        <v>12</v>
      </c>
      <c r="H9" s="243" t="s">
        <v>11</v>
      </c>
      <c r="I9" s="243" t="s">
        <v>13</v>
      </c>
      <c r="J9" s="244" t="s">
        <v>14</v>
      </c>
      <c r="K9" s="242" t="s">
        <v>10</v>
      </c>
      <c r="L9" s="243" t="s">
        <v>12</v>
      </c>
      <c r="M9" s="243" t="s">
        <v>11</v>
      </c>
      <c r="N9" s="243" t="s">
        <v>13</v>
      </c>
      <c r="O9" s="244" t="s">
        <v>14</v>
      </c>
      <c r="P9" s="242" t="s">
        <v>10</v>
      </c>
      <c r="Q9" s="243" t="s">
        <v>12</v>
      </c>
      <c r="R9" s="243" t="s">
        <v>11</v>
      </c>
      <c r="S9" s="243" t="s">
        <v>13</v>
      </c>
      <c r="T9" s="244" t="s">
        <v>14</v>
      </c>
      <c r="U9" s="242" t="s">
        <v>10</v>
      </c>
      <c r="V9" s="243" t="s">
        <v>12</v>
      </c>
      <c r="W9" s="243" t="s">
        <v>11</v>
      </c>
      <c r="X9" s="243" t="s">
        <v>13</v>
      </c>
      <c r="Y9" s="244" t="s">
        <v>14</v>
      </c>
      <c r="Z9" s="242" t="s">
        <v>10</v>
      </c>
      <c r="AA9" s="243" t="s">
        <v>12</v>
      </c>
      <c r="AB9" s="243" t="s">
        <v>11</v>
      </c>
      <c r="AC9" s="243" t="s">
        <v>13</v>
      </c>
      <c r="AD9" s="244" t="s">
        <v>14</v>
      </c>
      <c r="AE9" s="242" t="s">
        <v>10</v>
      </c>
      <c r="AF9" s="243" t="s">
        <v>12</v>
      </c>
      <c r="AG9" s="243" t="s">
        <v>11</v>
      </c>
      <c r="AH9" s="243" t="s">
        <v>13</v>
      </c>
      <c r="AI9" s="244" t="s">
        <v>14</v>
      </c>
      <c r="AJ9" s="245" t="s">
        <v>10</v>
      </c>
      <c r="AK9" s="209" t="s">
        <v>12</v>
      </c>
      <c r="AL9" s="209" t="s">
        <v>11</v>
      </c>
      <c r="AM9" s="209" t="s">
        <v>13</v>
      </c>
      <c r="AN9" s="244" t="s">
        <v>14</v>
      </c>
      <c r="AO9" s="246" t="s">
        <v>23</v>
      </c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</row>
    <row r="10" spans="1:151" ht="15.75" customHeight="1" x14ac:dyDescent="0.2">
      <c r="A10" s="655" t="s">
        <v>100</v>
      </c>
      <c r="B10" s="656"/>
      <c r="C10" s="656"/>
      <c r="D10" s="165">
        <f t="shared" ref="D10:AN10" si="0">SUM(D11:D27)</f>
        <v>45</v>
      </c>
      <c r="E10" s="247">
        <f t="shared" si="0"/>
        <v>51</v>
      </c>
      <c r="F10" s="165">
        <f t="shared" si="0"/>
        <v>0</v>
      </c>
      <c r="G10" s="173">
        <f t="shared" si="0"/>
        <v>0</v>
      </c>
      <c r="H10" s="173">
        <f t="shared" si="0"/>
        <v>0</v>
      </c>
      <c r="I10" s="173">
        <f t="shared" si="0"/>
        <v>0</v>
      </c>
      <c r="J10" s="247">
        <f t="shared" si="0"/>
        <v>0</v>
      </c>
      <c r="K10" s="165">
        <f t="shared" si="0"/>
        <v>0</v>
      </c>
      <c r="L10" s="173">
        <f t="shared" si="0"/>
        <v>0</v>
      </c>
      <c r="M10" s="173">
        <f t="shared" si="0"/>
        <v>0</v>
      </c>
      <c r="N10" s="173">
        <f t="shared" si="0"/>
        <v>0</v>
      </c>
      <c r="O10" s="247">
        <f t="shared" si="0"/>
        <v>0</v>
      </c>
      <c r="P10" s="165">
        <f t="shared" si="0"/>
        <v>0</v>
      </c>
      <c r="Q10" s="173">
        <f t="shared" si="0"/>
        <v>0</v>
      </c>
      <c r="R10" s="173">
        <f t="shared" si="0"/>
        <v>0</v>
      </c>
      <c r="S10" s="173">
        <f t="shared" si="0"/>
        <v>0</v>
      </c>
      <c r="T10" s="247">
        <f t="shared" si="0"/>
        <v>0</v>
      </c>
      <c r="U10" s="165">
        <f t="shared" si="0"/>
        <v>1</v>
      </c>
      <c r="V10" s="173">
        <f t="shared" si="0"/>
        <v>0</v>
      </c>
      <c r="W10" s="173">
        <f t="shared" si="0"/>
        <v>3</v>
      </c>
      <c r="X10" s="173">
        <f t="shared" si="0"/>
        <v>0</v>
      </c>
      <c r="Y10" s="247">
        <f t="shared" si="0"/>
        <v>4</v>
      </c>
      <c r="Z10" s="165">
        <f t="shared" si="0"/>
        <v>4</v>
      </c>
      <c r="AA10" s="173">
        <f t="shared" si="0"/>
        <v>2</v>
      </c>
      <c r="AB10" s="173">
        <f t="shared" si="0"/>
        <v>5</v>
      </c>
      <c r="AC10" s="173">
        <f t="shared" si="0"/>
        <v>0</v>
      </c>
      <c r="AD10" s="247">
        <f t="shared" si="0"/>
        <v>14</v>
      </c>
      <c r="AE10" s="165">
        <f t="shared" si="0"/>
        <v>6</v>
      </c>
      <c r="AF10" s="173">
        <f t="shared" si="0"/>
        <v>0</v>
      </c>
      <c r="AG10" s="173">
        <f t="shared" si="0"/>
        <v>9</v>
      </c>
      <c r="AH10" s="173">
        <f t="shared" si="0"/>
        <v>0</v>
      </c>
      <c r="AI10" s="247">
        <f t="shared" si="0"/>
        <v>17</v>
      </c>
      <c r="AJ10" s="165">
        <f t="shared" si="0"/>
        <v>6</v>
      </c>
      <c r="AK10" s="173">
        <f t="shared" si="0"/>
        <v>2</v>
      </c>
      <c r="AL10" s="173">
        <f t="shared" si="0"/>
        <v>7</v>
      </c>
      <c r="AM10" s="173">
        <f t="shared" si="0"/>
        <v>0</v>
      </c>
      <c r="AN10" s="247">
        <f t="shared" si="0"/>
        <v>16</v>
      </c>
      <c r="AO10" s="248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</row>
    <row r="11" spans="1:151" ht="15.75" customHeight="1" x14ac:dyDescent="0.2">
      <c r="A11" s="165" t="s">
        <v>222</v>
      </c>
      <c r="B11" s="166" t="s">
        <v>296</v>
      </c>
      <c r="C11" s="166" t="s">
        <v>190</v>
      </c>
      <c r="D11" s="167">
        <f t="shared" ref="D11:D27" si="1">SUM(F11:H11,K11:M11,P11:R11,U11:W11,Z11:AB11,AE11:AG11,AJ11:AL11)</f>
        <v>4</v>
      </c>
      <c r="E11" s="168">
        <f>SUM(J11,O11,T11,Y11,AD11,AI11,AN11)</f>
        <v>4</v>
      </c>
      <c r="F11" s="167"/>
      <c r="G11" s="167"/>
      <c r="H11" s="167"/>
      <c r="I11" s="167"/>
      <c r="J11" s="168"/>
      <c r="K11" s="167"/>
      <c r="L11" s="167"/>
      <c r="M11" s="167"/>
      <c r="N11" s="167"/>
      <c r="O11" s="168"/>
      <c r="P11" s="167"/>
      <c r="Q11" s="167"/>
      <c r="R11" s="167"/>
      <c r="S11" s="167"/>
      <c r="T11" s="168"/>
      <c r="U11" s="167">
        <v>1</v>
      </c>
      <c r="V11" s="167">
        <v>0</v>
      </c>
      <c r="W11" s="167">
        <v>3</v>
      </c>
      <c r="X11" s="167" t="s">
        <v>15</v>
      </c>
      <c r="Y11" s="168">
        <v>4</v>
      </c>
      <c r="Z11" s="167"/>
      <c r="AA11" s="167"/>
      <c r="AB11" s="167"/>
      <c r="AC11" s="167"/>
      <c r="AD11" s="168"/>
      <c r="AE11" s="167"/>
      <c r="AF11" s="167"/>
      <c r="AG11" s="167"/>
      <c r="AH11" s="167"/>
      <c r="AI11" s="168"/>
      <c r="AJ11" s="167"/>
      <c r="AK11" s="167"/>
      <c r="AL11" s="167"/>
      <c r="AM11" s="167"/>
      <c r="AN11" s="169"/>
      <c r="AO11" s="142" t="s">
        <v>279</v>
      </c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</row>
    <row r="12" spans="1:151" ht="18" customHeight="1" x14ac:dyDescent="0.2">
      <c r="A12" s="165" t="s">
        <v>223</v>
      </c>
      <c r="B12" s="166" t="s">
        <v>297</v>
      </c>
      <c r="C12" s="166" t="s">
        <v>434</v>
      </c>
      <c r="D12" s="167">
        <f t="shared" si="1"/>
        <v>4</v>
      </c>
      <c r="E12" s="168">
        <f>SUM(J12,O12,T12,Y12,AD12,AI12,AN12)</f>
        <v>4</v>
      </c>
      <c r="F12" s="167"/>
      <c r="G12" s="167"/>
      <c r="H12" s="167"/>
      <c r="I12" s="167"/>
      <c r="J12" s="168"/>
      <c r="K12" s="167"/>
      <c r="L12" s="167"/>
      <c r="M12" s="167"/>
      <c r="N12" s="167"/>
      <c r="O12" s="168"/>
      <c r="P12" s="167"/>
      <c r="Q12" s="167"/>
      <c r="R12" s="167"/>
      <c r="S12" s="167"/>
      <c r="T12" s="168"/>
      <c r="U12" s="167"/>
      <c r="V12" s="167"/>
      <c r="W12" s="167"/>
      <c r="X12" s="167"/>
      <c r="Y12" s="168"/>
      <c r="Z12" s="167">
        <v>1</v>
      </c>
      <c r="AA12" s="167">
        <v>0</v>
      </c>
      <c r="AB12" s="167">
        <v>3</v>
      </c>
      <c r="AC12" s="167" t="s">
        <v>81</v>
      </c>
      <c r="AD12" s="168">
        <v>4</v>
      </c>
      <c r="AE12" s="167"/>
      <c r="AF12" s="167"/>
      <c r="AG12" s="167"/>
      <c r="AH12" s="167"/>
      <c r="AI12" s="168"/>
      <c r="AJ12" s="167"/>
      <c r="AK12" s="167"/>
      <c r="AL12" s="167"/>
      <c r="AM12" s="167"/>
      <c r="AN12" s="169"/>
      <c r="AO12" s="142" t="s">
        <v>257</v>
      </c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</row>
    <row r="13" spans="1:151" ht="18" customHeight="1" x14ac:dyDescent="0.2">
      <c r="A13" s="165" t="s">
        <v>92</v>
      </c>
      <c r="B13" s="166" t="s">
        <v>298</v>
      </c>
      <c r="C13" s="166" t="s">
        <v>189</v>
      </c>
      <c r="D13" s="167">
        <f t="shared" si="1"/>
        <v>3</v>
      </c>
      <c r="E13" s="168">
        <f>SUM(J13,O13,T13,Y13,AD13,AI13,AN13)</f>
        <v>3</v>
      </c>
      <c r="F13" s="167"/>
      <c r="G13" s="167"/>
      <c r="H13" s="167"/>
      <c r="I13" s="167"/>
      <c r="J13" s="168"/>
      <c r="K13" s="167"/>
      <c r="L13" s="167"/>
      <c r="M13" s="167"/>
      <c r="N13" s="167"/>
      <c r="O13" s="168"/>
      <c r="P13" s="167"/>
      <c r="Q13" s="167"/>
      <c r="R13" s="167"/>
      <c r="S13" s="167"/>
      <c r="T13" s="168"/>
      <c r="U13" s="167"/>
      <c r="V13" s="167"/>
      <c r="W13" s="167"/>
      <c r="X13" s="167"/>
      <c r="Y13" s="168"/>
      <c r="Z13" s="167"/>
      <c r="AA13" s="167"/>
      <c r="AB13" s="167"/>
      <c r="AC13" s="167"/>
      <c r="AD13" s="168"/>
      <c r="AE13" s="167">
        <v>1</v>
      </c>
      <c r="AF13" s="167">
        <v>0</v>
      </c>
      <c r="AG13" s="167">
        <v>2</v>
      </c>
      <c r="AH13" s="167" t="s">
        <v>15</v>
      </c>
      <c r="AI13" s="168">
        <v>3</v>
      </c>
      <c r="AJ13" s="167"/>
      <c r="AK13" s="167"/>
      <c r="AL13" s="167"/>
      <c r="AM13" s="167"/>
      <c r="AN13" s="169"/>
      <c r="AO13" s="142" t="s">
        <v>297</v>
      </c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</row>
    <row r="14" spans="1:151" ht="18" customHeight="1" x14ac:dyDescent="0.2">
      <c r="A14" s="165" t="s">
        <v>90</v>
      </c>
      <c r="B14" s="166" t="s">
        <v>299</v>
      </c>
      <c r="C14" s="166" t="s">
        <v>188</v>
      </c>
      <c r="D14" s="167">
        <f t="shared" si="1"/>
        <v>3</v>
      </c>
      <c r="E14" s="168">
        <f>SUM(J14,O14,T14,Y14,AD14,AI14,AN14)</f>
        <v>3</v>
      </c>
      <c r="F14" s="167"/>
      <c r="G14" s="167"/>
      <c r="H14" s="167"/>
      <c r="I14" s="167"/>
      <c r="J14" s="168"/>
      <c r="K14" s="167"/>
      <c r="L14" s="167"/>
      <c r="M14" s="167"/>
      <c r="N14" s="167"/>
      <c r="O14" s="168"/>
      <c r="P14" s="167"/>
      <c r="Q14" s="167"/>
      <c r="R14" s="167"/>
      <c r="S14" s="167"/>
      <c r="T14" s="168"/>
      <c r="U14" s="167"/>
      <c r="V14" s="167"/>
      <c r="W14" s="167"/>
      <c r="X14" s="167"/>
      <c r="Y14" s="168"/>
      <c r="Z14" s="167"/>
      <c r="AA14" s="167"/>
      <c r="AB14" s="167"/>
      <c r="AC14" s="167"/>
      <c r="AD14" s="168"/>
      <c r="AE14" s="167"/>
      <c r="AF14" s="167"/>
      <c r="AG14" s="167"/>
      <c r="AH14" s="167"/>
      <c r="AI14" s="168"/>
      <c r="AJ14" s="167">
        <v>0</v>
      </c>
      <c r="AK14" s="167">
        <v>0</v>
      </c>
      <c r="AL14" s="167">
        <v>3</v>
      </c>
      <c r="AM14" s="167" t="s">
        <v>81</v>
      </c>
      <c r="AN14" s="169">
        <v>3</v>
      </c>
      <c r="AO14" s="142" t="s">
        <v>298</v>
      </c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</row>
    <row r="15" spans="1:151" ht="18" customHeight="1" x14ac:dyDescent="0.2">
      <c r="A15" s="165" t="s">
        <v>86</v>
      </c>
      <c r="B15" s="166" t="s">
        <v>300</v>
      </c>
      <c r="C15" s="166" t="s">
        <v>187</v>
      </c>
      <c r="D15" s="167">
        <f t="shared" si="1"/>
        <v>2</v>
      </c>
      <c r="E15" s="168">
        <f t="shared" ref="E15:E28" si="2">SUM(J15,O15,T15,Y15,AD15,AI15,AN15)</f>
        <v>3</v>
      </c>
      <c r="F15" s="167"/>
      <c r="G15" s="167"/>
      <c r="H15" s="167"/>
      <c r="I15" s="167"/>
      <c r="J15" s="168"/>
      <c r="K15" s="167"/>
      <c r="L15" s="167"/>
      <c r="M15" s="167"/>
      <c r="N15" s="167"/>
      <c r="O15" s="168"/>
      <c r="P15" s="167"/>
      <c r="Q15" s="167"/>
      <c r="R15" s="167"/>
      <c r="S15" s="167"/>
      <c r="T15" s="168"/>
      <c r="U15" s="167"/>
      <c r="V15" s="167"/>
      <c r="W15" s="167"/>
      <c r="X15" s="167"/>
      <c r="Y15" s="168"/>
      <c r="Z15" s="167">
        <v>1</v>
      </c>
      <c r="AA15" s="167">
        <v>1</v>
      </c>
      <c r="AB15" s="167">
        <v>0</v>
      </c>
      <c r="AC15" s="167" t="s">
        <v>15</v>
      </c>
      <c r="AD15" s="168">
        <v>3</v>
      </c>
      <c r="AE15" s="170"/>
      <c r="AF15" s="170"/>
      <c r="AG15" s="170"/>
      <c r="AH15" s="170"/>
      <c r="AI15" s="171"/>
      <c r="AJ15" s="167"/>
      <c r="AK15" s="167"/>
      <c r="AL15" s="167"/>
      <c r="AM15" s="167"/>
      <c r="AN15" s="169"/>
      <c r="AO15" s="142" t="s">
        <v>257</v>
      </c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</row>
    <row r="16" spans="1:151" ht="18" customHeight="1" x14ac:dyDescent="0.2">
      <c r="A16" s="165" t="s">
        <v>79</v>
      </c>
      <c r="B16" s="166" t="s">
        <v>301</v>
      </c>
      <c r="C16" s="166" t="s">
        <v>186</v>
      </c>
      <c r="D16" s="167">
        <f t="shared" si="1"/>
        <v>3</v>
      </c>
      <c r="E16" s="168">
        <f t="shared" si="2"/>
        <v>3</v>
      </c>
      <c r="F16" s="167"/>
      <c r="G16" s="167"/>
      <c r="H16" s="167"/>
      <c r="I16" s="167"/>
      <c r="J16" s="168"/>
      <c r="K16" s="167"/>
      <c r="L16" s="167"/>
      <c r="M16" s="167"/>
      <c r="N16" s="167"/>
      <c r="O16" s="168"/>
      <c r="P16" s="167"/>
      <c r="Q16" s="167"/>
      <c r="R16" s="167"/>
      <c r="S16" s="167"/>
      <c r="T16" s="168"/>
      <c r="U16" s="167"/>
      <c r="V16" s="167"/>
      <c r="W16" s="167"/>
      <c r="X16" s="167"/>
      <c r="Y16" s="168"/>
      <c r="Z16" s="167"/>
      <c r="AA16" s="167"/>
      <c r="AB16" s="167"/>
      <c r="AC16" s="167"/>
      <c r="AD16" s="168"/>
      <c r="AE16" s="167">
        <v>1</v>
      </c>
      <c r="AF16" s="167">
        <v>0</v>
      </c>
      <c r="AG16" s="167">
        <v>2</v>
      </c>
      <c r="AH16" s="167" t="s">
        <v>81</v>
      </c>
      <c r="AI16" s="168">
        <v>3</v>
      </c>
      <c r="AJ16" s="167"/>
      <c r="AK16" s="167"/>
      <c r="AL16" s="167"/>
      <c r="AM16" s="167"/>
      <c r="AN16" s="169"/>
      <c r="AO16" s="142" t="s">
        <v>300</v>
      </c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</row>
    <row r="17" spans="1:151" ht="18" customHeight="1" x14ac:dyDescent="0.2">
      <c r="A17" s="165" t="s">
        <v>56</v>
      </c>
      <c r="B17" s="166" t="s">
        <v>302</v>
      </c>
      <c r="C17" s="166" t="s">
        <v>185</v>
      </c>
      <c r="D17" s="167">
        <f t="shared" si="1"/>
        <v>3</v>
      </c>
      <c r="E17" s="168">
        <f t="shared" si="2"/>
        <v>3</v>
      </c>
      <c r="F17" s="167"/>
      <c r="G17" s="167"/>
      <c r="H17" s="167"/>
      <c r="I17" s="167" t="s">
        <v>25</v>
      </c>
      <c r="J17" s="168"/>
      <c r="K17" s="167"/>
      <c r="L17" s="167"/>
      <c r="M17" s="167"/>
      <c r="N17" s="167"/>
      <c r="O17" s="168"/>
      <c r="P17" s="167"/>
      <c r="Q17" s="167"/>
      <c r="R17" s="167"/>
      <c r="S17" s="167"/>
      <c r="T17" s="168"/>
      <c r="U17" s="167"/>
      <c r="V17" s="167"/>
      <c r="W17" s="167"/>
      <c r="X17" s="167"/>
      <c r="Y17" s="168"/>
      <c r="Z17" s="167"/>
      <c r="AA17" s="167"/>
      <c r="AB17" s="167"/>
      <c r="AC17" s="167"/>
      <c r="AD17" s="168"/>
      <c r="AE17" s="167"/>
      <c r="AF17" s="167"/>
      <c r="AG17" s="167"/>
      <c r="AH17" s="167"/>
      <c r="AI17" s="168"/>
      <c r="AJ17" s="167">
        <v>2</v>
      </c>
      <c r="AK17" s="167">
        <v>0</v>
      </c>
      <c r="AL17" s="167">
        <v>1</v>
      </c>
      <c r="AM17" s="167" t="s">
        <v>15</v>
      </c>
      <c r="AN17" s="169">
        <v>3</v>
      </c>
      <c r="AO17" s="142" t="s">
        <v>301</v>
      </c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</row>
    <row r="18" spans="1:151" ht="18" customHeight="1" x14ac:dyDescent="0.2">
      <c r="A18" s="165" t="s">
        <v>57</v>
      </c>
      <c r="B18" s="166" t="s">
        <v>303</v>
      </c>
      <c r="C18" s="166" t="s">
        <v>261</v>
      </c>
      <c r="D18" s="167">
        <f t="shared" si="1"/>
        <v>2</v>
      </c>
      <c r="E18" s="168">
        <f t="shared" si="2"/>
        <v>3</v>
      </c>
      <c r="F18" s="167"/>
      <c r="G18" s="167"/>
      <c r="H18" s="167"/>
      <c r="I18" s="167"/>
      <c r="J18" s="168"/>
      <c r="K18" s="167"/>
      <c r="L18" s="167"/>
      <c r="M18" s="167"/>
      <c r="N18" s="167"/>
      <c r="O18" s="168"/>
      <c r="P18" s="167"/>
      <c r="Q18" s="167"/>
      <c r="R18" s="167"/>
      <c r="S18" s="167"/>
      <c r="T18" s="168"/>
      <c r="U18" s="167"/>
      <c r="V18" s="167"/>
      <c r="W18" s="167"/>
      <c r="X18" s="167"/>
      <c r="Y18" s="168"/>
      <c r="Z18" s="167">
        <v>1</v>
      </c>
      <c r="AA18" s="167">
        <v>1</v>
      </c>
      <c r="AB18" s="167">
        <v>0</v>
      </c>
      <c r="AC18" s="167" t="s">
        <v>15</v>
      </c>
      <c r="AD18" s="168">
        <v>3</v>
      </c>
      <c r="AE18" s="170"/>
      <c r="AF18" s="170"/>
      <c r="AG18" s="170"/>
      <c r="AH18" s="170"/>
      <c r="AI18" s="171"/>
      <c r="AJ18" s="167"/>
      <c r="AK18" s="167"/>
      <c r="AL18" s="167"/>
      <c r="AM18" s="167"/>
      <c r="AN18" s="169"/>
      <c r="AO18" s="142" t="s">
        <v>257</v>
      </c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</row>
    <row r="19" spans="1:151" ht="18" customHeight="1" x14ac:dyDescent="0.2">
      <c r="A19" s="165" t="s">
        <v>58</v>
      </c>
      <c r="B19" s="166" t="s">
        <v>304</v>
      </c>
      <c r="C19" s="166" t="s">
        <v>184</v>
      </c>
      <c r="D19" s="167">
        <f t="shared" si="1"/>
        <v>3</v>
      </c>
      <c r="E19" s="168">
        <f t="shared" si="2"/>
        <v>4</v>
      </c>
      <c r="F19" s="167"/>
      <c r="G19" s="167"/>
      <c r="H19" s="167"/>
      <c r="I19" s="167"/>
      <c r="J19" s="168"/>
      <c r="K19" s="167"/>
      <c r="L19" s="167"/>
      <c r="M19" s="167"/>
      <c r="N19" s="167"/>
      <c r="O19" s="168"/>
      <c r="P19" s="167"/>
      <c r="Q19" s="167"/>
      <c r="R19" s="167"/>
      <c r="S19" s="167"/>
      <c r="T19" s="168"/>
      <c r="U19" s="167"/>
      <c r="V19" s="167"/>
      <c r="W19" s="167"/>
      <c r="X19" s="167"/>
      <c r="Y19" s="168"/>
      <c r="Z19" s="167"/>
      <c r="AA19" s="167"/>
      <c r="AB19" s="167"/>
      <c r="AC19" s="167"/>
      <c r="AD19" s="168"/>
      <c r="AE19" s="167">
        <v>2</v>
      </c>
      <c r="AF19" s="167">
        <v>0</v>
      </c>
      <c r="AG19" s="167">
        <v>1</v>
      </c>
      <c r="AH19" s="167" t="s">
        <v>81</v>
      </c>
      <c r="AI19" s="168">
        <v>4</v>
      </c>
      <c r="AJ19" s="167"/>
      <c r="AK19" s="167"/>
      <c r="AL19" s="167"/>
      <c r="AM19" s="167"/>
      <c r="AN19" s="169"/>
      <c r="AO19" s="142" t="s">
        <v>303</v>
      </c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</row>
    <row r="20" spans="1:151" ht="18" customHeight="1" x14ac:dyDescent="0.2">
      <c r="A20" s="165" t="s">
        <v>59</v>
      </c>
      <c r="B20" s="166" t="s">
        <v>305</v>
      </c>
      <c r="C20" s="166" t="s">
        <v>183</v>
      </c>
      <c r="D20" s="167">
        <f t="shared" si="1"/>
        <v>3</v>
      </c>
      <c r="E20" s="168">
        <f t="shared" si="2"/>
        <v>3</v>
      </c>
      <c r="F20" s="167"/>
      <c r="G20" s="167"/>
      <c r="H20" s="167"/>
      <c r="I20" s="167"/>
      <c r="J20" s="168"/>
      <c r="K20" s="167"/>
      <c r="L20" s="167"/>
      <c r="M20" s="167"/>
      <c r="N20" s="167"/>
      <c r="O20" s="168"/>
      <c r="P20" s="167"/>
      <c r="Q20" s="167"/>
      <c r="R20" s="167"/>
      <c r="S20" s="167"/>
      <c r="T20" s="168"/>
      <c r="U20" s="167"/>
      <c r="V20" s="167"/>
      <c r="W20" s="167"/>
      <c r="X20" s="167"/>
      <c r="Y20" s="168"/>
      <c r="Z20" s="167"/>
      <c r="AA20" s="167"/>
      <c r="AB20" s="167"/>
      <c r="AC20" s="167"/>
      <c r="AD20" s="168"/>
      <c r="AE20" s="167"/>
      <c r="AF20" s="167"/>
      <c r="AG20" s="167"/>
      <c r="AH20" s="167"/>
      <c r="AI20" s="168"/>
      <c r="AJ20" s="167">
        <v>2</v>
      </c>
      <c r="AK20" s="167">
        <v>0</v>
      </c>
      <c r="AL20" s="167">
        <v>1</v>
      </c>
      <c r="AM20" s="167" t="s">
        <v>15</v>
      </c>
      <c r="AN20" s="169">
        <v>3</v>
      </c>
      <c r="AO20" s="142" t="s">
        <v>304</v>
      </c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</row>
    <row r="21" spans="1:151" ht="15" customHeight="1" x14ac:dyDescent="0.2">
      <c r="A21" s="165" t="s">
        <v>60</v>
      </c>
      <c r="B21" s="166" t="s">
        <v>407</v>
      </c>
      <c r="C21" s="166" t="s">
        <v>246</v>
      </c>
      <c r="D21" s="167">
        <f t="shared" si="1"/>
        <v>2</v>
      </c>
      <c r="E21" s="168">
        <f t="shared" si="2"/>
        <v>2</v>
      </c>
      <c r="F21" s="167"/>
      <c r="G21" s="167"/>
      <c r="H21" s="167"/>
      <c r="I21" s="167"/>
      <c r="J21" s="168"/>
      <c r="K21" s="167"/>
      <c r="L21" s="167"/>
      <c r="M21" s="167"/>
      <c r="N21" s="167"/>
      <c r="O21" s="168"/>
      <c r="P21" s="167"/>
      <c r="Q21" s="167"/>
      <c r="R21" s="167"/>
      <c r="S21" s="167"/>
      <c r="T21" s="168"/>
      <c r="U21" s="167"/>
      <c r="V21" s="167"/>
      <c r="W21" s="167"/>
      <c r="X21" s="167"/>
      <c r="Y21" s="168"/>
      <c r="Z21" s="167"/>
      <c r="AA21" s="167"/>
      <c r="AB21" s="167"/>
      <c r="AC21" s="167"/>
      <c r="AD21" s="167"/>
      <c r="AE21" s="167">
        <v>2</v>
      </c>
      <c r="AF21" s="167">
        <v>0</v>
      </c>
      <c r="AG21" s="167">
        <v>0</v>
      </c>
      <c r="AH21" s="167" t="s">
        <v>15</v>
      </c>
      <c r="AI21" s="167">
        <v>2</v>
      </c>
      <c r="AJ21" s="167"/>
      <c r="AK21" s="167"/>
      <c r="AL21" s="167"/>
      <c r="AM21" s="167"/>
      <c r="AN21" s="172"/>
      <c r="AO21" s="142" t="s">
        <v>303</v>
      </c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</row>
    <row r="22" spans="1:151" ht="15.75" x14ac:dyDescent="0.2">
      <c r="A22" s="165" t="s">
        <v>61</v>
      </c>
      <c r="B22" s="166" t="s">
        <v>306</v>
      </c>
      <c r="C22" s="166" t="s">
        <v>182</v>
      </c>
      <c r="D22" s="167">
        <f t="shared" si="1"/>
        <v>2</v>
      </c>
      <c r="E22" s="168">
        <f t="shared" si="2"/>
        <v>2</v>
      </c>
      <c r="F22" s="167"/>
      <c r="G22" s="167"/>
      <c r="H22" s="167"/>
      <c r="I22" s="167"/>
      <c r="J22" s="168"/>
      <c r="K22" s="167"/>
      <c r="L22" s="167"/>
      <c r="M22" s="167"/>
      <c r="N22" s="167"/>
      <c r="O22" s="168"/>
      <c r="P22" s="167"/>
      <c r="Q22" s="167"/>
      <c r="R22" s="167"/>
      <c r="S22" s="167"/>
      <c r="T22" s="168"/>
      <c r="U22" s="167"/>
      <c r="V22" s="167"/>
      <c r="W22" s="167"/>
      <c r="X22" s="167"/>
      <c r="Y22" s="168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>
        <v>0</v>
      </c>
      <c r="AK22" s="167">
        <v>2</v>
      </c>
      <c r="AL22" s="167">
        <v>0</v>
      </c>
      <c r="AM22" s="167" t="s">
        <v>81</v>
      </c>
      <c r="AN22" s="172">
        <v>2</v>
      </c>
      <c r="AO22" s="142" t="s">
        <v>301</v>
      </c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</row>
    <row r="23" spans="1:151" ht="15.75" x14ac:dyDescent="0.2">
      <c r="A23" s="165" t="s">
        <v>62</v>
      </c>
      <c r="B23" s="166" t="s">
        <v>307</v>
      </c>
      <c r="C23" s="166" t="s">
        <v>181</v>
      </c>
      <c r="D23" s="167">
        <f t="shared" si="1"/>
        <v>2</v>
      </c>
      <c r="E23" s="168">
        <f t="shared" si="2"/>
        <v>2</v>
      </c>
      <c r="F23" s="167"/>
      <c r="G23" s="167"/>
      <c r="H23" s="167"/>
      <c r="I23" s="167"/>
      <c r="J23" s="168"/>
      <c r="K23" s="167"/>
      <c r="L23" s="167"/>
      <c r="M23" s="167"/>
      <c r="N23" s="167"/>
      <c r="O23" s="168"/>
      <c r="P23" s="167"/>
      <c r="Q23" s="167"/>
      <c r="R23" s="167"/>
      <c r="S23" s="167"/>
      <c r="T23" s="168"/>
      <c r="U23" s="167"/>
      <c r="V23" s="167"/>
      <c r="W23" s="167"/>
      <c r="X23" s="167"/>
      <c r="Y23" s="168"/>
      <c r="Z23" s="167"/>
      <c r="AA23" s="167"/>
      <c r="AB23" s="167"/>
      <c r="AC23" s="167"/>
      <c r="AD23" s="167"/>
      <c r="AE23" s="167">
        <v>0</v>
      </c>
      <c r="AF23" s="167">
        <v>0</v>
      </c>
      <c r="AG23" s="167">
        <v>2</v>
      </c>
      <c r="AH23" s="167" t="s">
        <v>81</v>
      </c>
      <c r="AI23" s="167">
        <v>2</v>
      </c>
      <c r="AJ23" s="167"/>
      <c r="AK23" s="167"/>
      <c r="AL23" s="167"/>
      <c r="AM23" s="167"/>
      <c r="AN23" s="172"/>
      <c r="AO23" s="142" t="s">
        <v>301</v>
      </c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</row>
    <row r="24" spans="1:151" ht="15.75" x14ac:dyDescent="0.2">
      <c r="A24" s="165" t="s">
        <v>63</v>
      </c>
      <c r="B24" s="166" t="s">
        <v>308</v>
      </c>
      <c r="C24" s="166" t="s">
        <v>180</v>
      </c>
      <c r="D24" s="167">
        <f t="shared" si="1"/>
        <v>2</v>
      </c>
      <c r="E24" s="168">
        <f t="shared" si="2"/>
        <v>2</v>
      </c>
      <c r="F24" s="167"/>
      <c r="G24" s="167"/>
      <c r="H24" s="167"/>
      <c r="I24" s="167"/>
      <c r="J24" s="168"/>
      <c r="K24" s="167"/>
      <c r="L24" s="167"/>
      <c r="M24" s="167"/>
      <c r="N24" s="167"/>
      <c r="O24" s="168"/>
      <c r="P24" s="167"/>
      <c r="Q24" s="167"/>
      <c r="R24" s="167"/>
      <c r="S24" s="167"/>
      <c r="T24" s="168"/>
      <c r="U24" s="167"/>
      <c r="V24" s="167"/>
      <c r="W24" s="167"/>
      <c r="X24" s="167"/>
      <c r="Y24" s="168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>
        <v>0</v>
      </c>
      <c r="AK24" s="167">
        <v>0</v>
      </c>
      <c r="AL24" s="167">
        <v>2</v>
      </c>
      <c r="AM24" s="167" t="s">
        <v>81</v>
      </c>
      <c r="AN24" s="172">
        <v>2</v>
      </c>
      <c r="AO24" s="142" t="s">
        <v>307</v>
      </c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</row>
    <row r="25" spans="1:151" ht="15.75" x14ac:dyDescent="0.2">
      <c r="A25" s="165" t="s">
        <v>94</v>
      </c>
      <c r="B25" s="166" t="s">
        <v>408</v>
      </c>
      <c r="C25" s="166" t="s">
        <v>262</v>
      </c>
      <c r="D25" s="167">
        <f t="shared" si="1"/>
        <v>2</v>
      </c>
      <c r="E25" s="168">
        <f t="shared" si="2"/>
        <v>3</v>
      </c>
      <c r="F25" s="167"/>
      <c r="G25" s="167"/>
      <c r="H25" s="167"/>
      <c r="I25" s="167"/>
      <c r="J25" s="168"/>
      <c r="K25" s="167"/>
      <c r="L25" s="167"/>
      <c r="M25" s="167"/>
      <c r="N25" s="167"/>
      <c r="O25" s="168"/>
      <c r="P25" s="167"/>
      <c r="Q25" s="167"/>
      <c r="R25" s="167"/>
      <c r="S25" s="167"/>
      <c r="T25" s="168"/>
      <c r="U25" s="167"/>
      <c r="V25" s="167"/>
      <c r="W25" s="167"/>
      <c r="X25" s="167"/>
      <c r="Y25" s="168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>
        <v>2</v>
      </c>
      <c r="AK25" s="167">
        <v>0</v>
      </c>
      <c r="AL25" s="167">
        <v>0</v>
      </c>
      <c r="AM25" s="167" t="s">
        <v>15</v>
      </c>
      <c r="AN25" s="172">
        <v>3</v>
      </c>
      <c r="AO25" s="142" t="s">
        <v>257</v>
      </c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</row>
    <row r="26" spans="1:151" ht="15.75" x14ac:dyDescent="0.2">
      <c r="A26" s="165" t="s">
        <v>64</v>
      </c>
      <c r="B26" s="166" t="s">
        <v>409</v>
      </c>
      <c r="C26" s="166" t="s">
        <v>179</v>
      </c>
      <c r="D26" s="167">
        <f t="shared" si="1"/>
        <v>3</v>
      </c>
      <c r="E26" s="168">
        <f t="shared" si="2"/>
        <v>4</v>
      </c>
      <c r="F26" s="167"/>
      <c r="G26" s="167"/>
      <c r="H26" s="167"/>
      <c r="I26" s="167"/>
      <c r="J26" s="168"/>
      <c r="K26" s="167"/>
      <c r="L26" s="167"/>
      <c r="M26" s="167"/>
      <c r="N26" s="167"/>
      <c r="O26" s="168"/>
      <c r="P26" s="167"/>
      <c r="Q26" s="167"/>
      <c r="R26" s="167"/>
      <c r="S26" s="167"/>
      <c r="T26" s="168"/>
      <c r="U26" s="167"/>
      <c r="V26" s="167"/>
      <c r="W26" s="167"/>
      <c r="X26" s="167"/>
      <c r="Y26" s="168"/>
      <c r="Z26" s="167">
        <v>1</v>
      </c>
      <c r="AA26" s="167">
        <v>0</v>
      </c>
      <c r="AB26" s="167">
        <v>2</v>
      </c>
      <c r="AC26" s="167" t="s">
        <v>81</v>
      </c>
      <c r="AD26" s="167">
        <v>4</v>
      </c>
      <c r="AE26" s="167"/>
      <c r="AF26" s="167"/>
      <c r="AG26" s="167"/>
      <c r="AH26" s="167"/>
      <c r="AI26" s="167"/>
      <c r="AJ26" s="167"/>
      <c r="AK26" s="167"/>
      <c r="AL26" s="167"/>
      <c r="AM26" s="167"/>
      <c r="AN26" s="172"/>
      <c r="AO26" s="142" t="s">
        <v>296</v>
      </c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</row>
    <row r="27" spans="1:151" s="249" customFormat="1" ht="16.5" thickBot="1" x14ac:dyDescent="0.25">
      <c r="A27" s="165" t="s">
        <v>65</v>
      </c>
      <c r="B27" s="166" t="s">
        <v>309</v>
      </c>
      <c r="C27" s="166" t="s">
        <v>178</v>
      </c>
      <c r="D27" s="167">
        <f t="shared" si="1"/>
        <v>2</v>
      </c>
      <c r="E27" s="168">
        <f t="shared" si="2"/>
        <v>3</v>
      </c>
      <c r="F27" s="167"/>
      <c r="G27" s="167"/>
      <c r="H27" s="167"/>
      <c r="I27" s="167"/>
      <c r="J27" s="168"/>
      <c r="K27" s="167"/>
      <c r="L27" s="167"/>
      <c r="M27" s="167"/>
      <c r="N27" s="167"/>
      <c r="O27" s="168"/>
      <c r="P27" s="167"/>
      <c r="Q27" s="167"/>
      <c r="R27" s="167"/>
      <c r="S27" s="167"/>
      <c r="T27" s="168"/>
      <c r="U27" s="167"/>
      <c r="V27" s="167"/>
      <c r="W27" s="167"/>
      <c r="X27" s="167"/>
      <c r="Y27" s="168"/>
      <c r="Z27" s="167"/>
      <c r="AA27" s="167"/>
      <c r="AB27" s="167"/>
      <c r="AC27" s="167"/>
      <c r="AD27" s="167"/>
      <c r="AE27" s="167">
        <v>0</v>
      </c>
      <c r="AF27" s="167">
        <v>0</v>
      </c>
      <c r="AG27" s="167">
        <v>2</v>
      </c>
      <c r="AH27" s="167" t="s">
        <v>81</v>
      </c>
      <c r="AI27" s="167">
        <v>3</v>
      </c>
      <c r="AJ27" s="167"/>
      <c r="AK27" s="167"/>
      <c r="AL27" s="167"/>
      <c r="AM27" s="167"/>
      <c r="AN27" s="172"/>
      <c r="AO27" s="142" t="s">
        <v>257</v>
      </c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</row>
    <row r="28" spans="1:151" ht="18" customHeight="1" x14ac:dyDescent="0.2">
      <c r="A28" s="650" t="s">
        <v>83</v>
      </c>
      <c r="B28" s="651"/>
      <c r="C28" s="651"/>
      <c r="D28" s="173">
        <f>SUM(F28:H28,K28:M28,P28:R28,U28:W28,Z28:AB28,AE28:AG28,AJ28:AL28)</f>
        <v>10</v>
      </c>
      <c r="E28" s="250">
        <f t="shared" si="2"/>
        <v>10</v>
      </c>
      <c r="F28" s="173"/>
      <c r="G28" s="173"/>
      <c r="H28" s="173"/>
      <c r="I28" s="173"/>
      <c r="J28" s="250"/>
      <c r="K28" s="173"/>
      <c r="L28" s="173"/>
      <c r="M28" s="173"/>
      <c r="N28" s="173"/>
      <c r="O28" s="250"/>
      <c r="P28" s="173"/>
      <c r="Q28" s="173"/>
      <c r="R28" s="173"/>
      <c r="S28" s="173"/>
      <c r="T28" s="250"/>
      <c r="U28" s="173"/>
      <c r="V28" s="173"/>
      <c r="W28" s="173"/>
      <c r="X28" s="173"/>
      <c r="Y28" s="250"/>
      <c r="Z28" s="173">
        <f>SUM(Z29:Z34)</f>
        <v>0</v>
      </c>
      <c r="AA28" s="173">
        <f>SUM(AA29:AA34)</f>
        <v>6</v>
      </c>
      <c r="AB28" s="173">
        <f>SUM(AB29:AB34)</f>
        <v>0</v>
      </c>
      <c r="AC28" s="173"/>
      <c r="AD28" s="250">
        <f>SUM(AD29:AD34)</f>
        <v>6</v>
      </c>
      <c r="AE28" s="173">
        <f>SUM(AE29:AE34)</f>
        <v>0</v>
      </c>
      <c r="AF28" s="173">
        <f>SUM(AF29:AF34)</f>
        <v>4</v>
      </c>
      <c r="AG28" s="173">
        <f>SUM(AG29:AG34)</f>
        <v>0</v>
      </c>
      <c r="AH28" s="173"/>
      <c r="AI28" s="250">
        <f>SUM(AI29:AI34)</f>
        <v>4</v>
      </c>
      <c r="AJ28" s="173"/>
      <c r="AK28" s="173"/>
      <c r="AL28" s="173"/>
      <c r="AM28" s="173"/>
      <c r="AN28" s="247"/>
      <c r="AO28" s="251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</row>
    <row r="29" spans="1:151" ht="18" customHeight="1" x14ac:dyDescent="0.2">
      <c r="A29" s="165" t="s">
        <v>77</v>
      </c>
      <c r="B29" s="173"/>
      <c r="C29" s="174" t="s">
        <v>267</v>
      </c>
      <c r="D29" s="167">
        <v>2</v>
      </c>
      <c r="E29" s="168">
        <v>2</v>
      </c>
      <c r="F29" s="167"/>
      <c r="G29" s="167"/>
      <c r="H29" s="167"/>
      <c r="I29" s="167"/>
      <c r="J29" s="168"/>
      <c r="K29" s="167"/>
      <c r="L29" s="167"/>
      <c r="M29" s="167"/>
      <c r="N29" s="167"/>
      <c r="O29" s="168"/>
      <c r="P29" s="167"/>
      <c r="Q29" s="167"/>
      <c r="R29" s="167"/>
      <c r="S29" s="167"/>
      <c r="T29" s="168"/>
      <c r="U29" s="167"/>
      <c r="V29" s="167"/>
      <c r="W29" s="167"/>
      <c r="X29" s="167"/>
      <c r="Y29" s="168"/>
      <c r="Z29" s="167">
        <v>0</v>
      </c>
      <c r="AA29" s="167">
        <v>2</v>
      </c>
      <c r="AB29" s="167">
        <v>0</v>
      </c>
      <c r="AC29" s="167" t="s">
        <v>81</v>
      </c>
      <c r="AD29" s="167">
        <v>2</v>
      </c>
      <c r="AE29" s="167"/>
      <c r="AF29" s="167"/>
      <c r="AG29" s="167"/>
      <c r="AH29" s="167"/>
      <c r="AI29" s="167"/>
      <c r="AJ29" s="167"/>
      <c r="AK29" s="167"/>
      <c r="AL29" s="167"/>
      <c r="AM29" s="167"/>
      <c r="AN29" s="172"/>
      <c r="AO29" s="252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</row>
    <row r="30" spans="1:151" ht="18" customHeight="1" x14ac:dyDescent="0.2">
      <c r="A30" s="165" t="s">
        <v>95</v>
      </c>
      <c r="B30" s="173"/>
      <c r="C30" s="174" t="s">
        <v>268</v>
      </c>
      <c r="D30" s="167">
        <v>2</v>
      </c>
      <c r="E30" s="168">
        <v>2</v>
      </c>
      <c r="F30" s="167"/>
      <c r="G30" s="167"/>
      <c r="H30" s="167"/>
      <c r="I30" s="167"/>
      <c r="J30" s="168"/>
      <c r="K30" s="167"/>
      <c r="L30" s="167"/>
      <c r="M30" s="167"/>
      <c r="N30" s="167"/>
      <c r="O30" s="168"/>
      <c r="P30" s="167"/>
      <c r="Q30" s="167"/>
      <c r="R30" s="167"/>
      <c r="S30" s="167"/>
      <c r="T30" s="168"/>
      <c r="U30" s="167"/>
      <c r="V30" s="167"/>
      <c r="W30" s="167"/>
      <c r="X30" s="167"/>
      <c r="Y30" s="168"/>
      <c r="Z30" s="167">
        <v>0</v>
      </c>
      <c r="AA30" s="167">
        <v>2</v>
      </c>
      <c r="AB30" s="167">
        <v>0</v>
      </c>
      <c r="AC30" s="167" t="s">
        <v>81</v>
      </c>
      <c r="AD30" s="167">
        <v>2</v>
      </c>
      <c r="AE30" s="167"/>
      <c r="AF30" s="167"/>
      <c r="AG30" s="167"/>
      <c r="AH30" s="167"/>
      <c r="AI30" s="167"/>
      <c r="AJ30" s="167"/>
      <c r="AK30" s="167"/>
      <c r="AL30" s="167"/>
      <c r="AM30" s="167"/>
      <c r="AN30" s="172"/>
      <c r="AO30" s="253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</row>
    <row r="31" spans="1:151" ht="18" customHeight="1" x14ac:dyDescent="0.2">
      <c r="A31" s="165" t="s">
        <v>192</v>
      </c>
      <c r="B31" s="173"/>
      <c r="C31" s="174" t="s">
        <v>269</v>
      </c>
      <c r="D31" s="167">
        <v>2</v>
      </c>
      <c r="E31" s="168">
        <v>2</v>
      </c>
      <c r="F31" s="167"/>
      <c r="G31" s="167"/>
      <c r="H31" s="167"/>
      <c r="I31" s="167"/>
      <c r="J31" s="168"/>
      <c r="K31" s="167"/>
      <c r="L31" s="167"/>
      <c r="M31" s="167"/>
      <c r="N31" s="167"/>
      <c r="O31" s="168"/>
      <c r="P31" s="167"/>
      <c r="Q31" s="167"/>
      <c r="R31" s="167"/>
      <c r="S31" s="167"/>
      <c r="T31" s="168"/>
      <c r="U31" s="167"/>
      <c r="V31" s="167"/>
      <c r="W31" s="167"/>
      <c r="X31" s="167"/>
      <c r="Y31" s="168"/>
      <c r="Z31" s="167">
        <v>0</v>
      </c>
      <c r="AA31" s="167">
        <v>2</v>
      </c>
      <c r="AB31" s="167">
        <v>0</v>
      </c>
      <c r="AC31" s="167" t="s">
        <v>81</v>
      </c>
      <c r="AD31" s="167">
        <v>2</v>
      </c>
      <c r="AE31" s="167"/>
      <c r="AF31" s="167"/>
      <c r="AG31" s="167"/>
      <c r="AH31" s="167"/>
      <c r="AI31" s="167"/>
      <c r="AJ31" s="167"/>
      <c r="AK31" s="167"/>
      <c r="AL31" s="167"/>
      <c r="AM31" s="167"/>
      <c r="AN31" s="172"/>
      <c r="AO31" s="253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</row>
    <row r="32" spans="1:151" ht="18" customHeight="1" x14ac:dyDescent="0.2">
      <c r="A32" s="165" t="s">
        <v>236</v>
      </c>
      <c r="B32" s="173"/>
      <c r="C32" s="174" t="s">
        <v>270</v>
      </c>
      <c r="D32" s="167">
        <v>2</v>
      </c>
      <c r="E32" s="168">
        <v>2</v>
      </c>
      <c r="F32" s="167"/>
      <c r="G32" s="167"/>
      <c r="H32" s="167"/>
      <c r="I32" s="167"/>
      <c r="J32" s="168"/>
      <c r="K32" s="167"/>
      <c r="L32" s="167"/>
      <c r="M32" s="167"/>
      <c r="N32" s="167"/>
      <c r="O32" s="168"/>
      <c r="P32" s="167"/>
      <c r="Q32" s="167"/>
      <c r="R32" s="167"/>
      <c r="S32" s="167"/>
      <c r="T32" s="168"/>
      <c r="U32" s="167"/>
      <c r="V32" s="167"/>
      <c r="W32" s="167"/>
      <c r="X32" s="167"/>
      <c r="Y32" s="168"/>
      <c r="Z32" s="167"/>
      <c r="AA32" s="167"/>
      <c r="AB32" s="167"/>
      <c r="AC32" s="167"/>
      <c r="AD32" s="167"/>
      <c r="AE32" s="167">
        <v>0</v>
      </c>
      <c r="AF32" s="167">
        <v>2</v>
      </c>
      <c r="AG32" s="167">
        <v>0</v>
      </c>
      <c r="AH32" s="167" t="s">
        <v>81</v>
      </c>
      <c r="AI32" s="167">
        <v>2</v>
      </c>
      <c r="AJ32" s="167"/>
      <c r="AK32" s="167"/>
      <c r="AL32" s="167"/>
      <c r="AM32" s="167"/>
      <c r="AN32" s="172"/>
      <c r="AO32" s="253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</row>
    <row r="33" spans="1:151" ht="18" customHeight="1" x14ac:dyDescent="0.2">
      <c r="A33" s="165" t="s">
        <v>237</v>
      </c>
      <c r="B33" s="173"/>
      <c r="C33" s="174" t="s">
        <v>271</v>
      </c>
      <c r="D33" s="167">
        <v>2</v>
      </c>
      <c r="E33" s="168">
        <v>2</v>
      </c>
      <c r="F33" s="167"/>
      <c r="G33" s="167"/>
      <c r="H33" s="167"/>
      <c r="I33" s="167"/>
      <c r="J33" s="168"/>
      <c r="K33" s="167"/>
      <c r="L33" s="167"/>
      <c r="M33" s="167"/>
      <c r="N33" s="167"/>
      <c r="O33" s="168"/>
      <c r="P33" s="167"/>
      <c r="Q33" s="167"/>
      <c r="R33" s="167"/>
      <c r="S33" s="167"/>
      <c r="T33" s="168"/>
      <c r="U33" s="167"/>
      <c r="V33" s="167"/>
      <c r="W33" s="167"/>
      <c r="X33" s="167"/>
      <c r="Y33" s="168"/>
      <c r="Z33" s="167"/>
      <c r="AA33" s="167"/>
      <c r="AB33" s="167"/>
      <c r="AC33" s="167"/>
      <c r="AD33" s="167"/>
      <c r="AE33" s="167">
        <v>0</v>
      </c>
      <c r="AF33" s="167">
        <v>2</v>
      </c>
      <c r="AG33" s="167">
        <v>0</v>
      </c>
      <c r="AH33" s="167" t="s">
        <v>81</v>
      </c>
      <c r="AI33" s="167">
        <v>2</v>
      </c>
      <c r="AJ33" s="167"/>
      <c r="AK33" s="167"/>
      <c r="AL33" s="167"/>
      <c r="AM33" s="167"/>
      <c r="AN33" s="172"/>
      <c r="AO33" s="253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</row>
    <row r="34" spans="1:151" s="213" customFormat="1" ht="24" customHeight="1" thickBot="1" x14ac:dyDescent="0.25">
      <c r="A34" s="254"/>
      <c r="B34" s="255"/>
      <c r="C34" s="175" t="s">
        <v>272</v>
      </c>
      <c r="D34" s="250">
        <f>SUM(AL34)</f>
        <v>13</v>
      </c>
      <c r="E34" s="250">
        <f>SUM(J34,O34,T34:U34,Y34,AD34,AI34:AJ34,AN34)</f>
        <v>15</v>
      </c>
      <c r="F34" s="255"/>
      <c r="G34" s="255"/>
      <c r="H34" s="255"/>
      <c r="I34" s="255"/>
      <c r="J34" s="256"/>
      <c r="K34" s="255"/>
      <c r="L34" s="255"/>
      <c r="M34" s="255"/>
      <c r="N34" s="255"/>
      <c r="O34" s="256"/>
      <c r="P34" s="255"/>
      <c r="Q34" s="255"/>
      <c r="R34" s="255"/>
      <c r="S34" s="255"/>
      <c r="T34" s="256"/>
      <c r="U34" s="255"/>
      <c r="V34" s="255"/>
      <c r="W34" s="255"/>
      <c r="X34" s="255"/>
      <c r="Y34" s="256"/>
      <c r="Z34" s="255"/>
      <c r="AA34" s="255"/>
      <c r="AB34" s="255"/>
      <c r="AC34" s="255"/>
      <c r="AD34" s="256"/>
      <c r="AE34" s="255"/>
      <c r="AF34" s="255"/>
      <c r="AG34" s="255"/>
      <c r="AH34" s="255"/>
      <c r="AI34" s="256"/>
      <c r="AJ34" s="255"/>
      <c r="AK34" s="255"/>
      <c r="AL34" s="255">
        <v>13</v>
      </c>
      <c r="AM34" s="255" t="s">
        <v>210</v>
      </c>
      <c r="AN34" s="257">
        <v>15</v>
      </c>
      <c r="AO34" s="258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</row>
    <row r="35" spans="1:151" ht="20.25" customHeight="1" thickTop="1" x14ac:dyDescent="0.2">
      <c r="A35" s="259"/>
      <c r="B35" s="260"/>
      <c r="C35" s="261" t="s">
        <v>17</v>
      </c>
      <c r="D35" s="262">
        <f>D10+D28+D34+'BSc E ALAP'!E53</f>
        <v>176</v>
      </c>
      <c r="E35" s="262">
        <f>J35+O35+T35+Y35+AD35+AI35+AN35</f>
        <v>210</v>
      </c>
      <c r="F35" s="263"/>
      <c r="G35" s="263"/>
      <c r="H35" s="263"/>
      <c r="I35" s="263"/>
      <c r="J35" s="262">
        <f>'BSc E ALAP'!K53</f>
        <v>31</v>
      </c>
      <c r="K35" s="263"/>
      <c r="L35" s="263"/>
      <c r="M35" s="263"/>
      <c r="N35" s="263"/>
      <c r="O35" s="262">
        <f>'BSc E ALAP'!P53</f>
        <v>33</v>
      </c>
      <c r="P35" s="173"/>
      <c r="Q35" s="173"/>
      <c r="R35" s="173"/>
      <c r="S35" s="173"/>
      <c r="T35" s="262">
        <f>'BSc E ALAP'!U53</f>
        <v>29</v>
      </c>
      <c r="U35" s="173"/>
      <c r="V35" s="173"/>
      <c r="W35" s="173"/>
      <c r="X35" s="173"/>
      <c r="Y35" s="262">
        <f>'BSc E ALAP'!Z53+Y10</f>
        <v>31</v>
      </c>
      <c r="Z35" s="263"/>
      <c r="AA35" s="263"/>
      <c r="AB35" s="263"/>
      <c r="AC35" s="263"/>
      <c r="AD35" s="262">
        <f>'BSc E ALAP'!AE53+AD10+AD28</f>
        <v>28</v>
      </c>
      <c r="AE35" s="173"/>
      <c r="AF35" s="173"/>
      <c r="AG35" s="173"/>
      <c r="AH35" s="173"/>
      <c r="AI35" s="262">
        <f>'BSc E ALAP'!AJ53+AI10+AI28</f>
        <v>27</v>
      </c>
      <c r="AJ35" s="173"/>
      <c r="AK35" s="173"/>
      <c r="AL35" s="173"/>
      <c r="AM35" s="173"/>
      <c r="AN35" s="264">
        <f>'BSc E ALAP'!AO53+AN10+AN34</f>
        <v>31</v>
      </c>
      <c r="AO35" s="22"/>
      <c r="AP35" s="20"/>
      <c r="AQ35" s="21"/>
      <c r="AR35" s="19"/>
      <c r="AS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</row>
    <row r="36" spans="1:151" s="213" customFormat="1" ht="18" customHeight="1" x14ac:dyDescent="0.2">
      <c r="A36" s="649" t="s">
        <v>240</v>
      </c>
      <c r="B36" s="265"/>
      <c r="C36" s="175" t="s">
        <v>24</v>
      </c>
      <c r="D36" s="176">
        <f>SUM(G36,L36,Q36,V36,AA36,AF36,AK36)</f>
        <v>176</v>
      </c>
      <c r="E36" s="177"/>
      <c r="F36" s="178"/>
      <c r="G36" s="176">
        <f>'BSc E ALAP'!H56</f>
        <v>25</v>
      </c>
      <c r="H36" s="178"/>
      <c r="I36" s="176"/>
      <c r="J36" s="179"/>
      <c r="K36" s="178"/>
      <c r="L36" s="176">
        <f>'BSc E ALAP'!M56</f>
        <v>28</v>
      </c>
      <c r="M36" s="178"/>
      <c r="N36" s="178"/>
      <c r="O36" s="179"/>
      <c r="P36" s="178"/>
      <c r="Q36" s="176">
        <f>'BSc E ALAP'!R56</f>
        <v>22</v>
      </c>
      <c r="R36" s="178"/>
      <c r="S36" s="178"/>
      <c r="T36" s="179"/>
      <c r="U36" s="178"/>
      <c r="V36" s="176">
        <f>'BSc E ALAP'!W56+U10+V10+W10</f>
        <v>27</v>
      </c>
      <c r="W36" s="178"/>
      <c r="X36" s="178"/>
      <c r="Y36" s="180"/>
      <c r="Z36" s="178"/>
      <c r="AA36" s="176">
        <f>'BSc E ALAP'!AB56+Z10+AA10+AB10+Z28+AA28+AB28</f>
        <v>23</v>
      </c>
      <c r="AB36" s="178"/>
      <c r="AC36" s="176"/>
      <c r="AD36" s="180"/>
      <c r="AE36" s="178"/>
      <c r="AF36" s="176">
        <f>'BSc E ALAP'!AG56+AE10+AF10+AG10+AE28+AF28+AG28</f>
        <v>23</v>
      </c>
      <c r="AG36" s="178"/>
      <c r="AH36" s="178"/>
      <c r="AI36" s="179"/>
      <c r="AJ36" s="178"/>
      <c r="AK36" s="176">
        <f>'BSc E ALAP'!AL56+AJ10+AK10+AL10+AL34</f>
        <v>28</v>
      </c>
      <c r="AL36" s="178"/>
      <c r="AM36" s="178"/>
      <c r="AN36" s="181"/>
      <c r="AO36" s="4"/>
      <c r="AP36" s="13"/>
      <c r="AQ36" s="13"/>
      <c r="AR36" s="16"/>
      <c r="AS36" s="16"/>
      <c r="AT36" s="23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</row>
    <row r="37" spans="1:151" s="213" customFormat="1" ht="18" customHeight="1" x14ac:dyDescent="0.2">
      <c r="A37" s="649"/>
      <c r="B37" s="265"/>
      <c r="C37" s="175" t="s">
        <v>239</v>
      </c>
      <c r="D37" s="176">
        <f>G37+L37+Q37+V37+AA37+AF37+AK37</f>
        <v>107</v>
      </c>
      <c r="E37" s="177"/>
      <c r="F37" s="178"/>
      <c r="G37" s="266">
        <f>'BSc E ALAP'!G57:I57</f>
        <v>11</v>
      </c>
      <c r="H37" s="178"/>
      <c r="I37" s="176"/>
      <c r="J37" s="179"/>
      <c r="K37" s="178"/>
      <c r="L37" s="267">
        <f>'BSc E ALAP'!L57:N57</f>
        <v>16</v>
      </c>
      <c r="M37" s="178"/>
      <c r="N37" s="178"/>
      <c r="O37" s="179"/>
      <c r="P37" s="178"/>
      <c r="Q37" s="267">
        <f>'BSc E ALAP'!Q57:S57</f>
        <v>11</v>
      </c>
      <c r="R37" s="178"/>
      <c r="S37" s="178"/>
      <c r="T37" s="179"/>
      <c r="U37" s="178"/>
      <c r="V37" s="267">
        <f>'BSc E ALAP'!V57:X57+V10+W10</f>
        <v>15</v>
      </c>
      <c r="W37" s="178"/>
      <c r="X37" s="178"/>
      <c r="Y37" s="180"/>
      <c r="Z37" s="178"/>
      <c r="AA37" s="266">
        <f>'BSc E ALAP'!AB57+AA10+AB10+AA28+AB28</f>
        <v>16</v>
      </c>
      <c r="AB37" s="178"/>
      <c r="AC37" s="176"/>
      <c r="AD37" s="180"/>
      <c r="AE37" s="178"/>
      <c r="AF37" s="267">
        <f>'BSc E ALAP'!AG57+AF10+AG10+AF28+AG28</f>
        <v>16</v>
      </c>
      <c r="AG37" s="178"/>
      <c r="AH37" s="178"/>
      <c r="AI37" s="179"/>
      <c r="AJ37" s="178"/>
      <c r="AK37" s="267">
        <f>'BSc E ALAP'!AL57+AK10+AL10+AL34</f>
        <v>22</v>
      </c>
      <c r="AL37" s="178"/>
      <c r="AM37" s="178"/>
      <c r="AN37" s="181"/>
      <c r="AO37" s="4"/>
      <c r="AP37" s="13"/>
      <c r="AQ37" s="13"/>
      <c r="AR37" s="16"/>
      <c r="AS37" s="16"/>
      <c r="AT37" s="23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</row>
    <row r="38" spans="1:151" s="213" customFormat="1" ht="18" customHeight="1" x14ac:dyDescent="0.2">
      <c r="A38" s="649"/>
      <c r="B38" s="265"/>
      <c r="C38" s="175" t="s">
        <v>245</v>
      </c>
      <c r="D38" s="176">
        <f>(D37/D35)*100</f>
        <v>60.79545454545454</v>
      </c>
      <c r="E38" s="177"/>
      <c r="F38" s="178"/>
      <c r="G38" s="266"/>
      <c r="H38" s="178"/>
      <c r="I38" s="176"/>
      <c r="J38" s="179"/>
      <c r="K38" s="178"/>
      <c r="L38" s="267"/>
      <c r="M38" s="178"/>
      <c r="N38" s="178"/>
      <c r="O38" s="179"/>
      <c r="P38" s="178"/>
      <c r="Q38" s="267"/>
      <c r="R38" s="178"/>
      <c r="S38" s="178"/>
      <c r="T38" s="179"/>
      <c r="U38" s="178"/>
      <c r="V38" s="267"/>
      <c r="W38" s="178"/>
      <c r="X38" s="178"/>
      <c r="Y38" s="180"/>
      <c r="Z38" s="178"/>
      <c r="AA38" s="266"/>
      <c r="AB38" s="178"/>
      <c r="AC38" s="176"/>
      <c r="AD38" s="180"/>
      <c r="AE38" s="178"/>
      <c r="AF38" s="267"/>
      <c r="AG38" s="178"/>
      <c r="AH38" s="178"/>
      <c r="AI38" s="179"/>
      <c r="AJ38" s="178"/>
      <c r="AK38" s="267"/>
      <c r="AL38" s="178"/>
      <c r="AM38" s="178"/>
      <c r="AN38" s="181"/>
      <c r="AO38" s="4"/>
      <c r="AP38" s="13"/>
      <c r="AQ38" s="13"/>
      <c r="AR38" s="16"/>
      <c r="AS38" s="16"/>
      <c r="AT38" s="23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</row>
    <row r="39" spans="1:151" s="213" customFormat="1" ht="18" customHeight="1" x14ac:dyDescent="0.2">
      <c r="A39" s="649"/>
      <c r="B39" s="265"/>
      <c r="C39" s="175" t="s">
        <v>16</v>
      </c>
      <c r="D39" s="177"/>
      <c r="E39" s="177"/>
      <c r="F39" s="268"/>
      <c r="G39" s="268"/>
      <c r="H39" s="268"/>
      <c r="I39" s="267">
        <f>'BSc E ALAP'!J54+COUNTIF(I$11:I$33,"v")</f>
        <v>5</v>
      </c>
      <c r="J39" s="216"/>
      <c r="K39" s="198"/>
      <c r="L39" s="198"/>
      <c r="M39" s="198"/>
      <c r="N39" s="267">
        <f>'BSc E ALAP'!O54+COUNTIF(N$11:N$33,"v")</f>
        <v>4</v>
      </c>
      <c r="O39" s="216"/>
      <c r="P39" s="198"/>
      <c r="Q39" s="198"/>
      <c r="R39" s="198"/>
      <c r="S39" s="267">
        <f>'BSc E ALAP'!T54+COUNTIF(S$11:S$33,"v")</f>
        <v>3</v>
      </c>
      <c r="T39" s="216"/>
      <c r="U39" s="198"/>
      <c r="V39" s="198"/>
      <c r="W39" s="198"/>
      <c r="X39" s="267">
        <f>'BSc E ALAP'!Y54+COUNTIF(X$11:X$33,"v")</f>
        <v>4</v>
      </c>
      <c r="Y39" s="217"/>
      <c r="Z39" s="268"/>
      <c r="AA39" s="268"/>
      <c r="AB39" s="268"/>
      <c r="AC39" s="267">
        <f>'BSc E ALAP'!AD54+COUNTIF(AC$11:AC$33,"v")</f>
        <v>3</v>
      </c>
      <c r="AD39" s="217"/>
      <c r="AE39" s="198"/>
      <c r="AF39" s="198"/>
      <c r="AG39" s="198"/>
      <c r="AH39" s="267">
        <f>'BSc E ALAP'!AI54+COUNTIF(AH$11:AH$33,"v")</f>
        <v>3</v>
      </c>
      <c r="AI39" s="216"/>
      <c r="AJ39" s="198"/>
      <c r="AK39" s="198"/>
      <c r="AL39" s="198"/>
      <c r="AM39" s="267">
        <f>'BSc E ALAP'!AN54+COUNTIF(AM$11:AM$33,"v")</f>
        <v>3</v>
      </c>
      <c r="AN39" s="212"/>
      <c r="AO39" s="4"/>
      <c r="AP39" s="13"/>
      <c r="AQ39" s="13"/>
    </row>
    <row r="40" spans="1:151" s="213" customFormat="1" ht="18" customHeight="1" x14ac:dyDescent="0.2">
      <c r="A40" s="649"/>
      <c r="B40" s="265"/>
      <c r="C40" s="175" t="s">
        <v>82</v>
      </c>
      <c r="D40" s="177"/>
      <c r="E40" s="177"/>
      <c r="F40" s="268"/>
      <c r="G40" s="268"/>
      <c r="H40" s="268"/>
      <c r="I40" s="267">
        <f>'BSc E ALAP'!J55+COUNTIF(I$11:I$33,"é")</f>
        <v>3</v>
      </c>
      <c r="J40" s="216"/>
      <c r="K40" s="198"/>
      <c r="L40" s="198"/>
      <c r="M40" s="198"/>
      <c r="N40" s="267">
        <f>'BSc E ALAP'!O55+COUNTIF(N$11:N$33,"é")</f>
        <v>4</v>
      </c>
      <c r="O40" s="216"/>
      <c r="P40" s="198"/>
      <c r="Q40" s="198"/>
      <c r="R40" s="198"/>
      <c r="S40" s="267">
        <f>'BSc E ALAP'!T55+COUNTIF(S$11:S$33,"é")</f>
        <v>5</v>
      </c>
      <c r="T40" s="216"/>
      <c r="U40" s="198"/>
      <c r="V40" s="198"/>
      <c r="W40" s="198"/>
      <c r="X40" s="267">
        <f>'BSc E ALAP'!Y55+COUNTIF(X$11:X$33,"é")</f>
        <v>5</v>
      </c>
      <c r="Y40" s="217"/>
      <c r="Z40" s="268"/>
      <c r="AA40" s="268"/>
      <c r="AB40" s="268"/>
      <c r="AC40" s="267">
        <f>'BSc E ALAP'!AD55+COUNTIF(AC$11:AC$33,"é")</f>
        <v>7</v>
      </c>
      <c r="AD40" s="217"/>
      <c r="AE40" s="198"/>
      <c r="AF40" s="198"/>
      <c r="AG40" s="198"/>
      <c r="AH40" s="267">
        <f>'BSc E ALAP'!AI55+COUNTIF(AH$11:AH$33,"é")</f>
        <v>7</v>
      </c>
      <c r="AI40" s="216"/>
      <c r="AJ40" s="198"/>
      <c r="AK40" s="198"/>
      <c r="AL40" s="198"/>
      <c r="AM40" s="267">
        <f>'BSc E ALAP'!AN55+COUNTIF(AM$11:AM$33,"é")</f>
        <v>3</v>
      </c>
      <c r="AN40" s="212"/>
      <c r="AO40" s="4"/>
      <c r="AP40" s="13"/>
      <c r="AQ40" s="13"/>
    </row>
    <row r="41" spans="1:151" s="213" customFormat="1" ht="18" customHeight="1" x14ac:dyDescent="0.2">
      <c r="A41" s="647" t="s">
        <v>238</v>
      </c>
      <c r="B41" s="214"/>
      <c r="C41" s="215" t="s">
        <v>19</v>
      </c>
      <c r="D41" s="198">
        <v>2</v>
      </c>
      <c r="E41" s="216">
        <v>0</v>
      </c>
      <c r="F41" s="198"/>
      <c r="G41" s="198"/>
      <c r="H41" s="198"/>
      <c r="I41" s="198"/>
      <c r="J41" s="216"/>
      <c r="K41" s="198">
        <v>0</v>
      </c>
      <c r="L41" s="198">
        <v>2</v>
      </c>
      <c r="M41" s="198">
        <v>0</v>
      </c>
      <c r="N41" s="198" t="s">
        <v>20</v>
      </c>
      <c r="O41" s="216">
        <v>0</v>
      </c>
      <c r="P41" s="198"/>
      <c r="Q41" s="198"/>
      <c r="R41" s="198"/>
      <c r="S41" s="198"/>
      <c r="T41" s="216"/>
      <c r="U41" s="198"/>
      <c r="V41" s="198"/>
      <c r="W41" s="198"/>
      <c r="X41" s="198"/>
      <c r="Y41" s="217"/>
      <c r="Z41" s="198"/>
      <c r="AA41" s="198"/>
      <c r="AB41" s="198"/>
      <c r="AC41" s="198"/>
      <c r="AD41" s="217"/>
      <c r="AE41" s="198"/>
      <c r="AF41" s="198"/>
      <c r="AG41" s="198"/>
      <c r="AH41" s="198"/>
      <c r="AI41" s="216"/>
      <c r="AJ41" s="198"/>
      <c r="AK41" s="198"/>
      <c r="AL41" s="198"/>
      <c r="AM41" s="198"/>
      <c r="AN41" s="212"/>
      <c r="AO41" s="4"/>
      <c r="AP41" s="13"/>
      <c r="AQ41" s="13"/>
    </row>
    <row r="42" spans="1:151" s="213" customFormat="1" ht="18" customHeight="1" x14ac:dyDescent="0.2">
      <c r="A42" s="647"/>
      <c r="B42" s="214"/>
      <c r="C42" s="215" t="s">
        <v>21</v>
      </c>
      <c r="D42" s="198">
        <v>2</v>
      </c>
      <c r="E42" s="216">
        <v>0</v>
      </c>
      <c r="F42" s="198"/>
      <c r="G42" s="198"/>
      <c r="H42" s="198"/>
      <c r="I42" s="198"/>
      <c r="J42" s="216"/>
      <c r="K42" s="198"/>
      <c r="L42" s="198"/>
      <c r="M42" s="198"/>
      <c r="N42" s="198"/>
      <c r="O42" s="216"/>
      <c r="P42" s="198">
        <v>0</v>
      </c>
      <c r="Q42" s="198">
        <v>2</v>
      </c>
      <c r="R42" s="198">
        <v>0</v>
      </c>
      <c r="S42" s="198" t="s">
        <v>20</v>
      </c>
      <c r="T42" s="216">
        <v>0</v>
      </c>
      <c r="U42" s="198"/>
      <c r="V42" s="198"/>
      <c r="W42" s="198"/>
      <c r="X42" s="198"/>
      <c r="Y42" s="217"/>
      <c r="Z42" s="198"/>
      <c r="AA42" s="198"/>
      <c r="AB42" s="198"/>
      <c r="AC42" s="198"/>
      <c r="AD42" s="217"/>
      <c r="AE42" s="198"/>
      <c r="AF42" s="198"/>
      <c r="AG42" s="198"/>
      <c r="AH42" s="198"/>
      <c r="AI42" s="216"/>
      <c r="AJ42" s="198"/>
      <c r="AK42" s="198"/>
      <c r="AL42" s="198"/>
      <c r="AM42" s="198"/>
      <c r="AN42" s="212"/>
      <c r="AO42" s="4"/>
      <c r="AP42" s="13"/>
      <c r="AQ42" s="13"/>
    </row>
    <row r="43" spans="1:151" s="213" customFormat="1" ht="18" customHeight="1" x14ac:dyDescent="0.2">
      <c r="A43" s="647"/>
      <c r="B43" s="214"/>
      <c r="C43" s="215" t="s">
        <v>397</v>
      </c>
      <c r="D43" s="198">
        <v>1</v>
      </c>
      <c r="E43" s="216">
        <v>0</v>
      </c>
      <c r="F43" s="198">
        <v>0</v>
      </c>
      <c r="G43" s="198">
        <v>1</v>
      </c>
      <c r="H43" s="198">
        <v>0</v>
      </c>
      <c r="I43" s="198" t="s">
        <v>210</v>
      </c>
      <c r="J43" s="216">
        <v>0</v>
      </c>
      <c r="K43" s="198"/>
      <c r="L43" s="198"/>
      <c r="M43" s="198"/>
      <c r="N43" s="198"/>
      <c r="O43" s="216"/>
      <c r="P43" s="198"/>
      <c r="Q43" s="198"/>
      <c r="R43" s="198"/>
      <c r="S43" s="198"/>
      <c r="T43" s="216"/>
      <c r="U43" s="198"/>
      <c r="V43" s="198"/>
      <c r="W43" s="198"/>
      <c r="X43" s="198"/>
      <c r="Y43" s="217"/>
      <c r="Z43" s="198"/>
      <c r="AA43" s="198"/>
      <c r="AB43" s="198"/>
      <c r="AC43" s="198"/>
      <c r="AD43" s="217"/>
      <c r="AE43" s="198"/>
      <c r="AF43" s="198"/>
      <c r="AG43" s="198"/>
      <c r="AH43" s="198"/>
      <c r="AI43" s="216"/>
      <c r="AJ43" s="198"/>
      <c r="AK43" s="198"/>
      <c r="AL43" s="198"/>
      <c r="AM43" s="198"/>
      <c r="AN43" s="212"/>
      <c r="AO43" s="4"/>
      <c r="AP43" s="13"/>
      <c r="AQ43" s="13"/>
    </row>
    <row r="44" spans="1:151" s="213" customFormat="1" ht="18" customHeight="1" x14ac:dyDescent="0.2">
      <c r="A44" s="647"/>
      <c r="B44" s="214"/>
      <c r="C44" s="215" t="s">
        <v>398</v>
      </c>
      <c r="D44" s="198">
        <v>1</v>
      </c>
      <c r="E44" s="216">
        <v>0</v>
      </c>
      <c r="F44" s="198"/>
      <c r="G44" s="198"/>
      <c r="H44" s="198"/>
      <c r="I44" s="198"/>
      <c r="J44" s="216">
        <v>0</v>
      </c>
      <c r="K44" s="198">
        <v>0</v>
      </c>
      <c r="L44" s="198">
        <v>1</v>
      </c>
      <c r="M44" s="198">
        <v>0</v>
      </c>
      <c r="N44" s="198" t="s">
        <v>210</v>
      </c>
      <c r="O44" s="216">
        <v>0</v>
      </c>
      <c r="P44" s="198"/>
      <c r="Q44" s="198"/>
      <c r="R44" s="198"/>
      <c r="S44" s="198"/>
      <c r="T44" s="216"/>
      <c r="U44" s="198"/>
      <c r="V44" s="198"/>
      <c r="W44" s="198"/>
      <c r="X44" s="198"/>
      <c r="Y44" s="217"/>
      <c r="Z44" s="198"/>
      <c r="AA44" s="198"/>
      <c r="AB44" s="198"/>
      <c r="AC44" s="198"/>
      <c r="AD44" s="217"/>
      <c r="AE44" s="198"/>
      <c r="AF44" s="198"/>
      <c r="AG44" s="198"/>
      <c r="AH44" s="198"/>
      <c r="AI44" s="216"/>
      <c r="AJ44" s="198"/>
      <c r="AK44" s="198"/>
      <c r="AL44" s="198"/>
      <c r="AM44" s="198"/>
      <c r="AN44" s="212"/>
      <c r="AO44" s="4"/>
      <c r="AP44" s="13"/>
      <c r="AQ44" s="13"/>
    </row>
    <row r="45" spans="1:151" s="213" customFormat="1" ht="18" customHeight="1" x14ac:dyDescent="0.2">
      <c r="A45" s="647"/>
      <c r="B45" s="214"/>
      <c r="C45" s="215" t="s">
        <v>241</v>
      </c>
      <c r="D45" s="198">
        <v>2</v>
      </c>
      <c r="E45" s="216">
        <v>2</v>
      </c>
      <c r="F45" s="198"/>
      <c r="G45" s="198"/>
      <c r="H45" s="198"/>
      <c r="I45" s="198"/>
      <c r="J45" s="216"/>
      <c r="K45" s="198"/>
      <c r="L45" s="198"/>
      <c r="M45" s="198"/>
      <c r="N45" s="198"/>
      <c r="O45" s="216"/>
      <c r="P45" s="198">
        <v>0</v>
      </c>
      <c r="Q45" s="198">
        <v>2</v>
      </c>
      <c r="R45" s="198">
        <v>0</v>
      </c>
      <c r="S45" s="198" t="s">
        <v>81</v>
      </c>
      <c r="T45" s="168">
        <v>2</v>
      </c>
      <c r="U45" s="269" t="s">
        <v>84</v>
      </c>
      <c r="V45" s="198"/>
      <c r="W45" s="198"/>
      <c r="X45" s="198"/>
      <c r="Y45" s="217"/>
      <c r="Z45" s="198"/>
      <c r="AA45" s="198"/>
      <c r="AB45" s="198"/>
      <c r="AC45" s="198"/>
      <c r="AD45" s="217"/>
      <c r="AE45" s="198"/>
      <c r="AF45" s="198"/>
      <c r="AG45" s="198"/>
      <c r="AH45" s="198"/>
      <c r="AI45" s="216"/>
      <c r="AJ45" s="198"/>
      <c r="AK45" s="198"/>
      <c r="AL45" s="198"/>
      <c r="AM45" s="198"/>
      <c r="AN45" s="212"/>
      <c r="AO45" s="4"/>
      <c r="AP45" s="13"/>
      <c r="AQ45" s="13"/>
    </row>
    <row r="46" spans="1:151" s="213" customFormat="1" ht="18" customHeight="1" x14ac:dyDescent="0.2">
      <c r="A46" s="647"/>
      <c r="B46" s="214"/>
      <c r="C46" s="215" t="s">
        <v>242</v>
      </c>
      <c r="D46" s="198">
        <v>2</v>
      </c>
      <c r="E46" s="216">
        <v>2</v>
      </c>
      <c r="F46" s="198"/>
      <c r="G46" s="198"/>
      <c r="H46" s="198"/>
      <c r="I46" s="198"/>
      <c r="J46" s="216"/>
      <c r="K46" s="198"/>
      <c r="L46" s="198"/>
      <c r="M46" s="198"/>
      <c r="N46" s="198"/>
      <c r="O46" s="216"/>
      <c r="P46" s="198">
        <v>0</v>
      </c>
      <c r="Q46" s="198">
        <v>2</v>
      </c>
      <c r="R46" s="198">
        <v>0</v>
      </c>
      <c r="S46" s="198" t="s">
        <v>81</v>
      </c>
      <c r="T46" s="168">
        <v>2</v>
      </c>
      <c r="U46" s="269" t="s">
        <v>84</v>
      </c>
      <c r="V46" s="198"/>
      <c r="W46" s="198"/>
      <c r="X46" s="198"/>
      <c r="Y46" s="217"/>
      <c r="Z46" s="198"/>
      <c r="AA46" s="198"/>
      <c r="AB46" s="198"/>
      <c r="AC46" s="198"/>
      <c r="AD46" s="217"/>
      <c r="AE46" s="198"/>
      <c r="AF46" s="198"/>
      <c r="AG46" s="198"/>
      <c r="AH46" s="198"/>
      <c r="AI46" s="216"/>
      <c r="AJ46" s="198"/>
      <c r="AK46" s="198"/>
      <c r="AL46" s="198"/>
      <c r="AM46" s="198"/>
      <c r="AN46" s="212"/>
      <c r="AO46" s="4"/>
      <c r="AP46" s="13"/>
      <c r="AQ46" s="13"/>
    </row>
    <row r="47" spans="1:151" s="213" customFormat="1" ht="18" customHeight="1" thickBot="1" x14ac:dyDescent="0.25">
      <c r="A47" s="648"/>
      <c r="B47" s="270"/>
      <c r="C47" s="182" t="s">
        <v>89</v>
      </c>
      <c r="D47" s="271" t="s">
        <v>93</v>
      </c>
      <c r="E47" s="271">
        <v>0</v>
      </c>
      <c r="F47" s="200"/>
      <c r="G47" s="200"/>
      <c r="H47" s="200"/>
      <c r="I47" s="200"/>
      <c r="J47" s="272"/>
      <c r="K47" s="200"/>
      <c r="L47" s="200"/>
      <c r="M47" s="200"/>
      <c r="N47" s="200"/>
      <c r="O47" s="272"/>
      <c r="P47" s="200"/>
      <c r="Q47" s="200"/>
      <c r="R47" s="200"/>
      <c r="S47" s="200"/>
      <c r="T47" s="272"/>
      <c r="U47" s="200"/>
      <c r="V47" s="200"/>
      <c r="W47" s="200"/>
      <c r="X47" s="200"/>
      <c r="Y47" s="273"/>
      <c r="Z47" s="200"/>
      <c r="AA47" s="200"/>
      <c r="AB47" s="200"/>
      <c r="AC47" s="200"/>
      <c r="AD47" s="273"/>
      <c r="AE47" s="668" t="s">
        <v>93</v>
      </c>
      <c r="AF47" s="669"/>
      <c r="AG47" s="669"/>
      <c r="AH47" s="669"/>
      <c r="AI47" s="669"/>
      <c r="AJ47" s="200"/>
      <c r="AK47" s="200"/>
      <c r="AL47" s="200"/>
      <c r="AM47" s="200"/>
      <c r="AN47" s="274"/>
      <c r="AO47" s="4"/>
      <c r="AP47" s="13"/>
      <c r="AQ47" s="13"/>
    </row>
    <row r="48" spans="1:151" ht="12.75" customHeight="1" x14ac:dyDescent="0.2">
      <c r="C48" s="275"/>
      <c r="D48" s="276"/>
      <c r="E48" s="276"/>
      <c r="F48" s="1"/>
      <c r="G48" s="1"/>
      <c r="H48" s="1"/>
      <c r="I48" s="1"/>
      <c r="J48" s="277"/>
      <c r="K48" s="277"/>
      <c r="L48" s="277"/>
      <c r="M48" s="277"/>
      <c r="N48" s="1"/>
      <c r="O48" s="277"/>
      <c r="P48" s="277"/>
      <c r="Q48" s="277"/>
      <c r="R48" s="277"/>
      <c r="S48" s="1"/>
      <c r="T48" s="277"/>
      <c r="U48" s="277"/>
      <c r="V48" s="277"/>
      <c r="W48" s="277"/>
      <c r="X48" s="1"/>
      <c r="Y48" s="277"/>
      <c r="Z48" s="277"/>
      <c r="AA48" s="277"/>
      <c r="AB48" s="277"/>
      <c r="AC48" s="1"/>
      <c r="AD48" s="277"/>
      <c r="AE48" s="1"/>
      <c r="AF48" s="1"/>
      <c r="AG48" s="1"/>
      <c r="AH48" s="1"/>
      <c r="AI48" s="277"/>
      <c r="AJ48" s="1"/>
      <c r="AK48" s="1"/>
      <c r="AL48" s="1"/>
      <c r="AM48" s="1"/>
      <c r="AN48" s="277"/>
      <c r="AO48" s="278"/>
      <c r="AP48" s="278"/>
      <c r="AQ48" s="278"/>
      <c r="AS48" s="19"/>
    </row>
    <row r="49" spans="1:45" ht="18" customHeight="1" x14ac:dyDescent="0.2">
      <c r="A49" s="21"/>
      <c r="B49" s="210" t="s">
        <v>78</v>
      </c>
      <c r="C49" s="24"/>
      <c r="D49" s="24"/>
      <c r="E49" s="24"/>
      <c r="F49" s="24"/>
      <c r="G49" s="24"/>
      <c r="H49" s="24"/>
      <c r="I49" s="24"/>
      <c r="J49" s="24"/>
      <c r="K49" s="24"/>
      <c r="L49" s="277"/>
      <c r="M49" s="277"/>
      <c r="N49" s="666"/>
      <c r="O49" s="667"/>
      <c r="P49" s="667"/>
      <c r="Q49" s="277"/>
      <c r="R49" s="277"/>
      <c r="S49" s="1"/>
      <c r="T49" s="277"/>
      <c r="U49" s="277"/>
      <c r="V49" s="277"/>
      <c r="W49" s="277"/>
      <c r="X49" s="1"/>
      <c r="Y49" s="277"/>
      <c r="Z49" s="277"/>
      <c r="AA49" s="277"/>
      <c r="AB49" s="277"/>
      <c r="AC49" s="1"/>
      <c r="AD49" s="277"/>
      <c r="AE49" s="1"/>
      <c r="AF49" s="1"/>
      <c r="AG49" s="1"/>
      <c r="AH49" s="1"/>
      <c r="AI49" s="277"/>
      <c r="AJ49" s="1"/>
      <c r="AK49" s="1"/>
      <c r="AL49" s="1"/>
      <c r="AM49" s="1"/>
      <c r="AN49" s="277"/>
      <c r="AO49" s="278"/>
      <c r="AQ49" s="19"/>
    </row>
    <row r="50" spans="1:45" ht="15" customHeight="1" x14ac:dyDescent="0.2">
      <c r="A50" s="2"/>
      <c r="B50" s="210" t="s">
        <v>454</v>
      </c>
      <c r="C50" s="24"/>
      <c r="D50" s="24"/>
      <c r="E50" s="24"/>
      <c r="F50" s="24"/>
      <c r="G50" s="24"/>
      <c r="H50" s="24"/>
      <c r="I50" s="24"/>
      <c r="J50" s="24"/>
      <c r="K50" s="280"/>
      <c r="L50" s="280"/>
      <c r="M50" s="280"/>
      <c r="N50" s="280"/>
      <c r="O50" s="280"/>
      <c r="P50" s="280"/>
      <c r="Q50" s="277"/>
      <c r="R50" s="277"/>
      <c r="S50" s="1"/>
      <c r="T50" s="277"/>
      <c r="U50" s="277"/>
      <c r="V50" s="277"/>
      <c r="W50" s="277"/>
      <c r="X50" s="1"/>
      <c r="Y50" s="277"/>
      <c r="Z50" s="277"/>
      <c r="AA50" s="277"/>
      <c r="AB50" s="277"/>
      <c r="AC50" s="1"/>
      <c r="AD50" s="277"/>
      <c r="AE50" s="1"/>
      <c r="AF50" s="1"/>
      <c r="AG50" s="1"/>
      <c r="AH50" s="1"/>
      <c r="AI50" s="277"/>
      <c r="AJ50" s="1"/>
      <c r="AK50" s="1"/>
      <c r="AL50" s="1"/>
      <c r="AM50" s="1"/>
      <c r="AN50" s="277"/>
      <c r="AO50" s="278"/>
      <c r="AQ50" s="1"/>
    </row>
    <row r="51" spans="1:45" ht="15" customHeight="1" x14ac:dyDescent="0.2">
      <c r="A51" s="2"/>
      <c r="B51" s="210" t="s">
        <v>395</v>
      </c>
      <c r="C51" s="24"/>
      <c r="D51" s="24"/>
      <c r="E51" s="24"/>
      <c r="F51" s="24"/>
      <c r="G51" s="24"/>
      <c r="H51" s="24"/>
      <c r="I51" s="24"/>
      <c r="J51" s="24"/>
      <c r="K51" s="280"/>
      <c r="L51" s="280"/>
      <c r="M51" s="280"/>
      <c r="N51" s="280"/>
      <c r="O51" s="277"/>
      <c r="P51" s="277"/>
      <c r="Q51" s="277"/>
      <c r="R51" s="277"/>
      <c r="S51" s="277"/>
      <c r="T51" s="277"/>
      <c r="U51" s="277"/>
      <c r="V51" s="277"/>
      <c r="W51" s="277"/>
      <c r="X51" s="1"/>
      <c r="Y51" s="277"/>
      <c r="Z51" s="277"/>
      <c r="AA51" s="277"/>
      <c r="AB51" s="277"/>
      <c r="AC51" s="1"/>
      <c r="AD51" s="277"/>
      <c r="AE51" s="1"/>
      <c r="AF51" s="1"/>
      <c r="AG51" s="1"/>
      <c r="AH51" s="1"/>
      <c r="AI51" s="277"/>
      <c r="AJ51" s="1"/>
      <c r="AK51" s="1"/>
      <c r="AL51" s="1"/>
      <c r="AM51" s="1"/>
      <c r="AN51" s="277"/>
      <c r="AO51" s="278"/>
      <c r="AQ51" s="19"/>
    </row>
    <row r="52" spans="1:45" ht="12.75" customHeight="1" x14ac:dyDescent="0.2">
      <c r="A52" s="21"/>
      <c r="B52" s="21"/>
      <c r="C52" s="275"/>
      <c r="D52" s="276"/>
      <c r="E52" s="276"/>
      <c r="F52" s="1"/>
      <c r="G52" s="1"/>
      <c r="H52" s="1"/>
      <c r="I52" s="1"/>
      <c r="J52" s="277"/>
      <c r="K52" s="277"/>
      <c r="L52" s="277"/>
      <c r="M52" s="277"/>
      <c r="N52" s="1"/>
      <c r="O52" s="277"/>
      <c r="P52" s="277"/>
      <c r="Q52" s="277"/>
      <c r="R52" s="277"/>
      <c r="S52" s="1"/>
      <c r="T52" s="277"/>
      <c r="U52" s="277"/>
      <c r="V52" s="277"/>
      <c r="W52" s="277"/>
      <c r="X52" s="1"/>
      <c r="Y52" s="277"/>
      <c r="Z52" s="277"/>
      <c r="AA52" s="277"/>
      <c r="AB52" s="277"/>
      <c r="AC52" s="1"/>
      <c r="AD52" s="277"/>
      <c r="AE52" s="1"/>
      <c r="AF52" s="1"/>
      <c r="AG52" s="1"/>
      <c r="AH52" s="1"/>
      <c r="AI52" s="277"/>
      <c r="AJ52" s="1"/>
      <c r="AK52" s="1"/>
      <c r="AL52" s="1"/>
      <c r="AM52" s="1"/>
      <c r="AN52" s="277"/>
      <c r="AO52" s="278"/>
      <c r="AP52" s="278"/>
      <c r="AQ52" s="278"/>
    </row>
    <row r="55" spans="1:45" ht="12.75" customHeight="1" x14ac:dyDescent="0.2">
      <c r="C55" s="275"/>
      <c r="D55" s="276"/>
      <c r="E55" s="276"/>
      <c r="F55" s="1"/>
      <c r="G55" s="1"/>
      <c r="H55" s="1"/>
      <c r="I55" s="1"/>
      <c r="J55" s="277"/>
      <c r="K55" s="277"/>
      <c r="L55" s="277"/>
      <c r="M55" s="277"/>
      <c r="N55" s="1"/>
      <c r="O55" s="277"/>
      <c r="P55" s="277"/>
      <c r="Q55" s="277"/>
      <c r="R55" s="277"/>
      <c r="S55" s="1"/>
      <c r="T55" s="277"/>
      <c r="U55" s="277"/>
      <c r="V55" s="277"/>
      <c r="W55" s="277"/>
      <c r="X55" s="1"/>
      <c r="Y55" s="277"/>
      <c r="Z55" s="277"/>
      <c r="AA55" s="277"/>
      <c r="AB55" s="277"/>
      <c r="AC55" s="1"/>
      <c r="AD55" s="277"/>
      <c r="AE55" s="1"/>
      <c r="AF55" s="1"/>
      <c r="AG55" s="1"/>
      <c r="AH55" s="1"/>
      <c r="AI55" s="277"/>
      <c r="AJ55" s="1"/>
      <c r="AK55" s="1"/>
      <c r="AL55" s="1"/>
      <c r="AM55" s="1"/>
      <c r="AN55" s="277"/>
      <c r="AO55" s="277"/>
      <c r="AP55" s="277"/>
      <c r="AQ55" s="278"/>
      <c r="AS55" s="19"/>
    </row>
    <row r="56" spans="1:45" ht="12.75" customHeight="1" x14ac:dyDescent="0.2">
      <c r="C56" s="275"/>
      <c r="D56" s="276"/>
      <c r="E56" s="276"/>
      <c r="F56" s="1"/>
      <c r="G56" s="1"/>
      <c r="H56" s="1"/>
      <c r="I56" s="1"/>
      <c r="J56" s="277"/>
      <c r="K56" s="1"/>
      <c r="L56" s="277"/>
      <c r="M56" s="277"/>
      <c r="N56" s="277"/>
      <c r="O56" s="277"/>
      <c r="P56" s="277"/>
      <c r="Q56" s="277"/>
      <c r="R56" s="277"/>
      <c r="S56" s="1"/>
      <c r="T56" s="277"/>
      <c r="U56" s="277"/>
      <c r="V56" s="277"/>
      <c r="W56" s="277"/>
      <c r="X56" s="1"/>
      <c r="Y56" s="277"/>
      <c r="Z56" s="277"/>
      <c r="AA56" s="277"/>
      <c r="AB56" s="277" t="s">
        <v>388</v>
      </c>
      <c r="AC56" s="1"/>
      <c r="AD56" s="277"/>
      <c r="AE56" s="1"/>
      <c r="AF56" s="1"/>
      <c r="AG56" s="1"/>
      <c r="AH56" s="1"/>
      <c r="AI56" s="277"/>
      <c r="AJ56" s="1"/>
      <c r="AK56" s="1"/>
      <c r="AL56" s="1"/>
      <c r="AM56" s="1"/>
      <c r="AN56" s="277"/>
      <c r="AO56" s="277"/>
      <c r="AP56" s="277"/>
      <c r="AQ56" s="278"/>
      <c r="AS56" s="19"/>
    </row>
    <row r="57" spans="1:45" ht="12.75" customHeight="1" x14ac:dyDescent="0.2">
      <c r="C57" s="275"/>
      <c r="D57" s="276"/>
      <c r="E57" s="276"/>
      <c r="F57" s="1"/>
      <c r="G57" s="1"/>
      <c r="H57" s="1"/>
      <c r="I57" s="1"/>
      <c r="J57" s="277"/>
      <c r="K57" s="1"/>
      <c r="L57" s="277"/>
      <c r="M57" s="9"/>
      <c r="N57" s="277"/>
      <c r="O57" s="277"/>
      <c r="P57" s="277"/>
      <c r="Q57" s="277"/>
      <c r="R57" s="277"/>
      <c r="X57" s="1"/>
      <c r="Y57" s="277"/>
      <c r="Z57" s="277" t="s">
        <v>87</v>
      </c>
      <c r="AA57" s="277"/>
      <c r="AB57" s="277"/>
      <c r="AC57" s="1"/>
      <c r="AD57" s="277"/>
      <c r="AE57" s="1"/>
      <c r="AF57" s="1"/>
      <c r="AG57" s="1"/>
      <c r="AH57" s="1"/>
      <c r="AI57" s="277"/>
      <c r="AJ57" s="1"/>
      <c r="AK57" s="1"/>
      <c r="AL57" s="1"/>
      <c r="AM57" s="1"/>
      <c r="AN57" s="277"/>
      <c r="AO57" s="277"/>
      <c r="AP57" s="277"/>
      <c r="AQ57" s="278"/>
      <c r="AS57" s="19"/>
    </row>
    <row r="58" spans="1:45" ht="12.75" customHeight="1" x14ac:dyDescent="0.2">
      <c r="C58" s="275"/>
      <c r="D58" s="276"/>
      <c r="E58" s="276"/>
      <c r="F58" s="1"/>
      <c r="G58" s="1"/>
      <c r="H58" s="1"/>
      <c r="I58" s="1"/>
      <c r="J58" s="277"/>
      <c r="K58" s="1"/>
      <c r="L58" s="277"/>
      <c r="M58" s="9"/>
      <c r="N58" s="277"/>
      <c r="O58" s="277"/>
      <c r="P58" s="277"/>
      <c r="Q58" s="277"/>
      <c r="R58" s="277"/>
      <c r="X58" s="1"/>
      <c r="Y58" s="277"/>
      <c r="Z58" s="277"/>
      <c r="AA58" s="277"/>
      <c r="AB58" s="277"/>
      <c r="AC58" s="1"/>
      <c r="AD58" s="277"/>
      <c r="AE58" s="1"/>
      <c r="AF58" s="1"/>
      <c r="AG58" s="1"/>
      <c r="AH58" s="1"/>
      <c r="AI58" s="277"/>
      <c r="AJ58" s="1"/>
      <c r="AK58" s="1"/>
      <c r="AL58" s="1"/>
      <c r="AM58" s="1"/>
      <c r="AN58" s="277"/>
      <c r="AO58" s="277"/>
      <c r="AP58" s="277"/>
      <c r="AQ58" s="278"/>
      <c r="AS58" s="19"/>
    </row>
    <row r="59" spans="1:45" ht="12.75" customHeight="1" x14ac:dyDescent="0.2">
      <c r="D59" s="276"/>
      <c r="E59" s="276"/>
      <c r="F59" s="1"/>
      <c r="G59" s="1"/>
      <c r="H59" s="1"/>
      <c r="I59" s="1"/>
      <c r="J59" s="277"/>
      <c r="K59" s="1"/>
      <c r="L59" s="277"/>
      <c r="M59" s="277"/>
      <c r="N59" s="277"/>
      <c r="O59" s="277"/>
      <c r="P59" s="277"/>
      <c r="Q59" s="277"/>
      <c r="R59" s="277"/>
      <c r="X59" s="1"/>
      <c r="Y59" s="277"/>
      <c r="Z59" s="277"/>
      <c r="AA59" s="277"/>
      <c r="AB59" s="277"/>
      <c r="AC59" s="1"/>
      <c r="AD59" s="277"/>
      <c r="AE59" s="1"/>
      <c r="AF59" s="1"/>
      <c r="AG59" s="1"/>
      <c r="AH59" s="1"/>
      <c r="AI59" s="277"/>
      <c r="AJ59" s="1"/>
      <c r="AK59" s="1"/>
      <c r="AL59" s="1"/>
      <c r="AM59" s="1"/>
      <c r="AN59" s="277"/>
      <c r="AO59" s="277"/>
      <c r="AP59" s="277"/>
      <c r="AQ59" s="278"/>
      <c r="AS59" s="19"/>
    </row>
    <row r="60" spans="1:45" ht="12.75" customHeight="1" x14ac:dyDescent="0.2">
      <c r="D60" s="276"/>
      <c r="E60" s="276"/>
      <c r="F60" s="1"/>
      <c r="G60" s="1"/>
      <c r="H60" s="1"/>
      <c r="I60" s="1"/>
      <c r="J60" s="277"/>
      <c r="K60" s="277"/>
      <c r="L60" s="277"/>
      <c r="M60" s="277"/>
      <c r="N60" s="1"/>
      <c r="O60" s="277"/>
      <c r="P60" s="277"/>
      <c r="Q60" s="277"/>
      <c r="R60" s="277"/>
      <c r="X60" s="1"/>
      <c r="Y60" s="277"/>
      <c r="Z60" s="277"/>
      <c r="AA60" s="277"/>
      <c r="AB60" s="277"/>
      <c r="AC60" s="1"/>
      <c r="AD60" s="277"/>
      <c r="AE60" s="1"/>
      <c r="AF60" s="1"/>
      <c r="AG60" s="1"/>
      <c r="AH60" s="1"/>
      <c r="AI60" s="277"/>
      <c r="AJ60" s="1"/>
      <c r="AK60" s="1"/>
      <c r="AL60" s="1"/>
      <c r="AM60" s="1"/>
      <c r="AN60" s="277"/>
      <c r="AO60" s="277"/>
      <c r="AP60" s="277"/>
      <c r="AQ60" s="278"/>
      <c r="AS60" s="19"/>
    </row>
    <row r="73" spans="42:43" ht="15.75" customHeight="1" x14ac:dyDescent="0.2"/>
    <row r="74" spans="42:43" ht="12.75" customHeight="1" x14ac:dyDescent="0.2">
      <c r="AP74" s="279"/>
      <c r="AQ74" s="2"/>
    </row>
    <row r="75" spans="42:43" ht="13.5" customHeight="1" x14ac:dyDescent="0.2">
      <c r="AQ75" s="2"/>
    </row>
    <row r="76" spans="42:43" x14ac:dyDescent="0.2">
      <c r="AQ76" s="2"/>
    </row>
    <row r="77" spans="42:43" x14ac:dyDescent="0.2">
      <c r="AQ77" s="2"/>
    </row>
    <row r="78" spans="42:43" x14ac:dyDescent="0.2">
      <c r="AQ78" s="2"/>
    </row>
    <row r="79" spans="42:43" x14ac:dyDescent="0.2">
      <c r="AQ79" s="2"/>
    </row>
    <row r="80" spans="42:43" x14ac:dyDescent="0.2">
      <c r="AQ80" s="2"/>
    </row>
    <row r="81" spans="43:43" x14ac:dyDescent="0.2">
      <c r="AQ81" s="2"/>
    </row>
    <row r="82" spans="43:43" x14ac:dyDescent="0.2">
      <c r="AQ82" s="2"/>
    </row>
    <row r="83" spans="43:43" x14ac:dyDescent="0.2">
      <c r="AQ83" s="2"/>
    </row>
    <row r="84" spans="43:43" x14ac:dyDescent="0.2">
      <c r="AQ84" s="2"/>
    </row>
    <row r="86" spans="43:43" ht="15" customHeight="1" x14ac:dyDescent="0.2"/>
    <row r="87" spans="43:43" ht="15" customHeight="1" x14ac:dyDescent="0.2"/>
    <row r="107" spans="5:18" ht="15.75" x14ac:dyDescent="0.2">
      <c r="E107" s="229"/>
      <c r="F107" s="229"/>
      <c r="G107" s="229"/>
      <c r="H107" s="229"/>
      <c r="I107" s="229"/>
      <c r="J107" s="229"/>
      <c r="K107" s="229"/>
      <c r="L107" s="229"/>
      <c r="M107" s="24"/>
      <c r="N107" s="24"/>
      <c r="O107" s="24"/>
      <c r="P107" s="24"/>
      <c r="Q107" s="24"/>
      <c r="R107" s="15"/>
    </row>
  </sheetData>
  <mergeCells count="17">
    <mergeCell ref="AG2:AQ2"/>
    <mergeCell ref="E4:Z4"/>
    <mergeCell ref="E5:Z5"/>
    <mergeCell ref="N49:P49"/>
    <mergeCell ref="AE47:AI47"/>
    <mergeCell ref="A41:A47"/>
    <mergeCell ref="A36:A40"/>
    <mergeCell ref="A28:C28"/>
    <mergeCell ref="AG3:AQ3"/>
    <mergeCell ref="AG4:AQ4"/>
    <mergeCell ref="A6:AQ6"/>
    <mergeCell ref="A7:A8"/>
    <mergeCell ref="A10:C10"/>
    <mergeCell ref="F7:AI7"/>
    <mergeCell ref="C7:C8"/>
    <mergeCell ref="E7:E8"/>
    <mergeCell ref="AO7:AO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&amp;L&amp;D&amp;C&amp;F</oddFooter>
  </headerFooter>
  <rowBreaks count="1" manualBreakCount="1">
    <brk id="6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U108"/>
  <sheetViews>
    <sheetView showGridLines="0" topLeftCell="A25" zoomScale="81" zoomScaleNormal="81" zoomScaleSheetLayoutView="70" zoomScalePageLayoutView="80" workbookViewId="0">
      <selection activeCell="A7" sqref="A7:AQ7"/>
    </sheetView>
  </sheetViews>
  <sheetFormatPr defaultColWidth="9.140625" defaultRowHeight="12.75" x14ac:dyDescent="0.2"/>
  <cols>
    <col min="1" max="1" width="5.140625" style="222" customWidth="1"/>
    <col min="2" max="2" width="20.140625" style="222" customWidth="1"/>
    <col min="3" max="3" width="58.42578125" style="223" customWidth="1"/>
    <col min="4" max="4" width="10" style="2" customWidth="1"/>
    <col min="5" max="5" width="8.85546875" style="2" bestFit="1" customWidth="1"/>
    <col min="6" max="6" width="3.42578125" style="2" customWidth="1"/>
    <col min="7" max="7" width="4.85546875" style="2" customWidth="1"/>
    <col min="8" max="9" width="3.42578125" style="2" customWidth="1"/>
    <col min="10" max="10" width="4.85546875" style="2" customWidth="1"/>
    <col min="11" max="11" width="3.42578125" style="2" customWidth="1"/>
    <col min="12" max="12" width="4.85546875" style="2" customWidth="1"/>
    <col min="13" max="13" width="3.5703125" style="2" customWidth="1"/>
    <col min="14" max="14" width="3.42578125" style="2" customWidth="1"/>
    <col min="15" max="15" width="5.140625" style="2" customWidth="1"/>
    <col min="16" max="16" width="3.42578125" style="2" customWidth="1"/>
    <col min="17" max="17" width="4.5703125" style="2" customWidth="1"/>
    <col min="18" max="19" width="3.42578125" style="2" customWidth="1"/>
    <col min="20" max="20" width="5.85546875" style="2" customWidth="1"/>
    <col min="21" max="21" width="3.42578125" style="2" customWidth="1"/>
    <col min="22" max="22" width="5" style="2" customWidth="1"/>
    <col min="23" max="24" width="3.42578125" style="2" customWidth="1"/>
    <col min="25" max="25" width="5" style="2" customWidth="1"/>
    <col min="26" max="26" width="4.42578125" style="2" bestFit="1" customWidth="1"/>
    <col min="27" max="27" width="4.5703125" style="2" customWidth="1"/>
    <col min="28" max="29" width="3.42578125" style="2" customWidth="1"/>
    <col min="30" max="30" width="5" style="2" customWidth="1"/>
    <col min="31" max="31" width="5.42578125" style="2" customWidth="1"/>
    <col min="32" max="32" width="5.140625" style="2" customWidth="1"/>
    <col min="33" max="34" width="3.42578125" style="2" customWidth="1"/>
    <col min="35" max="35" width="4.42578125" style="2" customWidth="1"/>
    <col min="36" max="36" width="3.42578125" style="2" customWidth="1"/>
    <col min="37" max="37" width="4.42578125" style="2" customWidth="1"/>
    <col min="38" max="38" width="3.42578125" style="2" customWidth="1"/>
    <col min="39" max="39" width="4" style="2" customWidth="1"/>
    <col min="40" max="40" width="4.42578125" style="2" customWidth="1"/>
    <col min="41" max="42" width="21" style="2" customWidth="1"/>
    <col min="43" max="43" width="31.42578125" style="279" customWidth="1"/>
    <col min="44" max="45" width="9.140625" style="2" hidden="1" customWidth="1"/>
    <col min="46" max="16384" width="9.140625" style="2"/>
  </cols>
  <sheetData>
    <row r="1" spans="1:151" s="219" customFormat="1" ht="18" x14ac:dyDescent="0.2">
      <c r="A1" s="207" t="s">
        <v>88</v>
      </c>
      <c r="B1" s="207"/>
      <c r="C1" s="218"/>
      <c r="F1" s="220"/>
      <c r="G1" s="220"/>
      <c r="H1" s="220"/>
      <c r="I1" s="220"/>
      <c r="J1" s="220"/>
      <c r="K1" s="220"/>
      <c r="L1" s="219" t="s">
        <v>224</v>
      </c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Q1" s="221"/>
    </row>
    <row r="2" spans="1:151" s="219" customFormat="1" ht="18" x14ac:dyDescent="0.2">
      <c r="A2" s="207" t="s">
        <v>80</v>
      </c>
      <c r="B2" s="207"/>
      <c r="C2" s="218"/>
      <c r="F2" s="220"/>
      <c r="G2" s="220"/>
      <c r="H2" s="220"/>
      <c r="I2" s="220"/>
      <c r="J2" s="220"/>
      <c r="K2" s="220"/>
      <c r="L2" s="220"/>
      <c r="N2" s="220"/>
      <c r="O2" s="220" t="s">
        <v>75</v>
      </c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1"/>
      <c r="AC2" s="221"/>
      <c r="AD2" s="221"/>
      <c r="AE2" s="221"/>
      <c r="AF2" s="221"/>
      <c r="AG2" s="653" t="s">
        <v>461</v>
      </c>
      <c r="AH2" s="653"/>
      <c r="AI2" s="653"/>
      <c r="AJ2" s="653"/>
      <c r="AK2" s="653"/>
      <c r="AL2" s="653"/>
      <c r="AM2" s="653"/>
      <c r="AN2" s="653"/>
      <c r="AO2" s="653"/>
      <c r="AP2" s="653"/>
      <c r="AQ2" s="653"/>
      <c r="AR2" s="221"/>
    </row>
    <row r="3" spans="1:151" s="219" customFormat="1" ht="18" x14ac:dyDescent="0.2">
      <c r="A3" s="207"/>
      <c r="B3" s="207"/>
      <c r="C3" s="218"/>
      <c r="F3" s="220"/>
      <c r="G3" s="220"/>
      <c r="H3" s="220"/>
      <c r="I3" s="220"/>
      <c r="J3" s="220"/>
      <c r="K3" s="220"/>
      <c r="L3" s="220"/>
      <c r="N3" s="220"/>
      <c r="O3" s="220" t="s">
        <v>167</v>
      </c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1"/>
      <c r="AC3" s="221"/>
      <c r="AD3" s="221"/>
      <c r="AE3" s="221"/>
      <c r="AF3" s="221"/>
      <c r="AG3" s="652" t="s">
        <v>459</v>
      </c>
      <c r="AH3" s="652"/>
      <c r="AI3" s="652"/>
      <c r="AJ3" s="652"/>
      <c r="AK3" s="652"/>
      <c r="AL3" s="652"/>
      <c r="AM3" s="652"/>
      <c r="AN3" s="652"/>
      <c r="AO3" s="652"/>
      <c r="AP3" s="652"/>
      <c r="AQ3" s="652"/>
      <c r="AR3" s="2"/>
      <c r="AS3" s="2"/>
      <c r="AT3" s="2"/>
      <c r="AU3" s="2"/>
      <c r="AV3" s="2"/>
    </row>
    <row r="4" spans="1:151" ht="21.75" customHeight="1" x14ac:dyDescent="0.2">
      <c r="E4" s="606" t="s">
        <v>243</v>
      </c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  <c r="X4" s="606"/>
      <c r="Y4" s="606"/>
      <c r="Z4" s="220"/>
      <c r="AA4" s="220"/>
      <c r="AG4" s="653" t="s">
        <v>456</v>
      </c>
      <c r="AH4" s="653"/>
      <c r="AI4" s="653"/>
      <c r="AJ4" s="653"/>
      <c r="AK4" s="653"/>
      <c r="AL4" s="653"/>
      <c r="AM4" s="653"/>
      <c r="AN4" s="653"/>
      <c r="AO4" s="653"/>
      <c r="AP4" s="653"/>
      <c r="AQ4" s="653"/>
    </row>
    <row r="5" spans="1:151" ht="21.75" customHeight="1" x14ac:dyDescent="0.2">
      <c r="F5" s="220"/>
      <c r="G5" s="220"/>
      <c r="H5" s="220"/>
      <c r="I5" s="665" t="s">
        <v>255</v>
      </c>
      <c r="J5" s="665"/>
      <c r="K5" s="665"/>
      <c r="L5" s="665"/>
      <c r="M5" s="665"/>
      <c r="N5" s="665"/>
      <c r="O5" s="665"/>
      <c r="P5" s="665"/>
      <c r="Q5" s="665"/>
      <c r="R5" s="665"/>
      <c r="S5" s="665"/>
      <c r="T5" s="665"/>
      <c r="U5" s="665"/>
      <c r="V5" s="220"/>
      <c r="W5" s="220"/>
      <c r="X5" s="220"/>
      <c r="Y5" s="220"/>
      <c r="Z5" s="220"/>
      <c r="AA5" s="220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</row>
    <row r="6" spans="1:151" ht="21.75" customHeight="1" x14ac:dyDescent="0.2">
      <c r="F6" s="220"/>
      <c r="G6" s="220"/>
      <c r="H6" s="220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20"/>
      <c r="W6" s="220"/>
      <c r="X6" s="220"/>
      <c r="Y6" s="220"/>
      <c r="Z6" s="220"/>
      <c r="AA6" s="220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</row>
    <row r="7" spans="1:151" ht="25.5" customHeight="1" thickBot="1" x14ac:dyDescent="0.25">
      <c r="A7" s="620" t="s">
        <v>26</v>
      </c>
      <c r="B7" s="620"/>
      <c r="C7" s="621"/>
      <c r="D7" s="621"/>
      <c r="E7" s="621"/>
      <c r="F7" s="621"/>
      <c r="G7" s="621"/>
      <c r="H7" s="621"/>
      <c r="I7" s="621"/>
      <c r="J7" s="621"/>
      <c r="K7" s="621"/>
      <c r="L7" s="621"/>
      <c r="M7" s="621"/>
      <c r="N7" s="621"/>
      <c r="O7" s="621"/>
      <c r="P7" s="621"/>
      <c r="Q7" s="621"/>
      <c r="R7" s="621"/>
      <c r="S7" s="621"/>
      <c r="T7" s="621"/>
      <c r="U7" s="621"/>
      <c r="V7" s="621"/>
      <c r="W7" s="621"/>
      <c r="X7" s="621"/>
      <c r="Y7" s="621"/>
      <c r="Z7" s="621"/>
      <c r="AA7" s="621"/>
      <c r="AB7" s="621"/>
      <c r="AC7" s="621"/>
      <c r="AD7" s="621"/>
      <c r="AE7" s="621"/>
      <c r="AF7" s="621"/>
      <c r="AG7" s="621"/>
      <c r="AH7" s="621"/>
      <c r="AI7" s="621"/>
      <c r="AJ7" s="621"/>
      <c r="AK7" s="621"/>
      <c r="AL7" s="621"/>
      <c r="AM7" s="621"/>
      <c r="AN7" s="621"/>
      <c r="AO7" s="621"/>
      <c r="AP7" s="621"/>
      <c r="AQ7" s="621"/>
    </row>
    <row r="8" spans="1:151" s="229" customFormat="1" ht="20.25" customHeight="1" x14ac:dyDescent="0.2">
      <c r="A8" s="624"/>
      <c r="B8" s="224"/>
      <c r="C8" s="659" t="s">
        <v>2</v>
      </c>
      <c r="D8" s="225" t="s">
        <v>0</v>
      </c>
      <c r="E8" s="661" t="s">
        <v>74</v>
      </c>
      <c r="F8" s="657" t="s">
        <v>1</v>
      </c>
      <c r="G8" s="658"/>
      <c r="H8" s="658"/>
      <c r="I8" s="658"/>
      <c r="J8" s="658"/>
      <c r="K8" s="658"/>
      <c r="L8" s="658"/>
      <c r="M8" s="658"/>
      <c r="N8" s="658"/>
      <c r="O8" s="658"/>
      <c r="P8" s="658"/>
      <c r="Q8" s="658"/>
      <c r="R8" s="658"/>
      <c r="S8" s="658"/>
      <c r="T8" s="658"/>
      <c r="U8" s="658"/>
      <c r="V8" s="658"/>
      <c r="W8" s="658"/>
      <c r="X8" s="658"/>
      <c r="Y8" s="658"/>
      <c r="Z8" s="658"/>
      <c r="AA8" s="658"/>
      <c r="AB8" s="658"/>
      <c r="AC8" s="658"/>
      <c r="AD8" s="658"/>
      <c r="AE8" s="658"/>
      <c r="AF8" s="658"/>
      <c r="AG8" s="658"/>
      <c r="AH8" s="658"/>
      <c r="AI8" s="658"/>
      <c r="AJ8" s="226"/>
      <c r="AK8" s="226"/>
      <c r="AL8" s="226"/>
      <c r="AM8" s="227"/>
      <c r="AN8" s="228"/>
      <c r="AO8" s="663" t="s">
        <v>29</v>
      </c>
    </row>
    <row r="9" spans="1:151" s="229" customFormat="1" ht="20.25" customHeight="1" thickBot="1" x14ac:dyDescent="0.25">
      <c r="A9" s="654"/>
      <c r="B9" s="230"/>
      <c r="C9" s="660"/>
      <c r="D9" s="231" t="s">
        <v>3</v>
      </c>
      <c r="E9" s="662"/>
      <c r="F9" s="232"/>
      <c r="G9" s="233"/>
      <c r="H9" s="233" t="s">
        <v>4</v>
      </c>
      <c r="I9" s="233"/>
      <c r="J9" s="234"/>
      <c r="K9" s="233"/>
      <c r="L9" s="233"/>
      <c r="M9" s="233" t="s">
        <v>5</v>
      </c>
      <c r="N9" s="233"/>
      <c r="O9" s="234"/>
      <c r="P9" s="233"/>
      <c r="Q9" s="233"/>
      <c r="R9" s="235" t="s">
        <v>6</v>
      </c>
      <c r="S9" s="233"/>
      <c r="T9" s="234"/>
      <c r="U9" s="233"/>
      <c r="V9" s="233"/>
      <c r="W9" s="235" t="s">
        <v>7</v>
      </c>
      <c r="X9" s="233"/>
      <c r="Y9" s="234"/>
      <c r="Z9" s="233"/>
      <c r="AA9" s="233"/>
      <c r="AB9" s="235" t="s">
        <v>8</v>
      </c>
      <c r="AC9" s="233"/>
      <c r="AD9" s="234"/>
      <c r="AE9" s="232"/>
      <c r="AF9" s="233"/>
      <c r="AG9" s="233" t="s">
        <v>9</v>
      </c>
      <c r="AH9" s="233"/>
      <c r="AI9" s="236"/>
      <c r="AJ9" s="232"/>
      <c r="AK9" s="233"/>
      <c r="AL9" s="233" t="s">
        <v>22</v>
      </c>
      <c r="AM9" s="233"/>
      <c r="AN9" s="234"/>
      <c r="AO9" s="664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</row>
    <row r="10" spans="1:151" ht="18.75" customHeight="1" x14ac:dyDescent="0.2">
      <c r="A10" s="237"/>
      <c r="B10" s="238"/>
      <c r="C10" s="239"/>
      <c r="D10" s="240"/>
      <c r="E10" s="241"/>
      <c r="F10" s="242" t="s">
        <v>10</v>
      </c>
      <c r="G10" s="243" t="s">
        <v>12</v>
      </c>
      <c r="H10" s="243" t="s">
        <v>11</v>
      </c>
      <c r="I10" s="243" t="s">
        <v>13</v>
      </c>
      <c r="J10" s="244" t="s">
        <v>14</v>
      </c>
      <c r="K10" s="242" t="s">
        <v>10</v>
      </c>
      <c r="L10" s="243" t="s">
        <v>12</v>
      </c>
      <c r="M10" s="243" t="s">
        <v>11</v>
      </c>
      <c r="N10" s="243" t="s">
        <v>13</v>
      </c>
      <c r="O10" s="244" t="s">
        <v>14</v>
      </c>
      <c r="P10" s="242" t="s">
        <v>10</v>
      </c>
      <c r="Q10" s="243" t="s">
        <v>12</v>
      </c>
      <c r="R10" s="243" t="s">
        <v>11</v>
      </c>
      <c r="S10" s="243" t="s">
        <v>13</v>
      </c>
      <c r="T10" s="244" t="s">
        <v>14</v>
      </c>
      <c r="U10" s="242" t="s">
        <v>10</v>
      </c>
      <c r="V10" s="243" t="s">
        <v>12</v>
      </c>
      <c r="W10" s="243" t="s">
        <v>11</v>
      </c>
      <c r="X10" s="243" t="s">
        <v>13</v>
      </c>
      <c r="Y10" s="244" t="s">
        <v>14</v>
      </c>
      <c r="Z10" s="242" t="s">
        <v>10</v>
      </c>
      <c r="AA10" s="243" t="s">
        <v>12</v>
      </c>
      <c r="AB10" s="243" t="s">
        <v>11</v>
      </c>
      <c r="AC10" s="243" t="s">
        <v>13</v>
      </c>
      <c r="AD10" s="244" t="s">
        <v>14</v>
      </c>
      <c r="AE10" s="242" t="s">
        <v>10</v>
      </c>
      <c r="AF10" s="243" t="s">
        <v>12</v>
      </c>
      <c r="AG10" s="243" t="s">
        <v>11</v>
      </c>
      <c r="AH10" s="243" t="s">
        <v>13</v>
      </c>
      <c r="AI10" s="244" t="s">
        <v>14</v>
      </c>
      <c r="AJ10" s="245" t="s">
        <v>10</v>
      </c>
      <c r="AK10" s="209" t="s">
        <v>12</v>
      </c>
      <c r="AL10" s="209" t="s">
        <v>11</v>
      </c>
      <c r="AM10" s="209" t="s">
        <v>13</v>
      </c>
      <c r="AN10" s="244" t="s">
        <v>14</v>
      </c>
      <c r="AO10" s="246" t="s">
        <v>23</v>
      </c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</row>
    <row r="11" spans="1:151" ht="15.75" customHeight="1" x14ac:dyDescent="0.2">
      <c r="A11" s="655" t="s">
        <v>100</v>
      </c>
      <c r="B11" s="656"/>
      <c r="C11" s="656"/>
      <c r="D11" s="165">
        <f t="shared" ref="D11:AN11" si="0">SUM(D12:D28)</f>
        <v>45</v>
      </c>
      <c r="E11" s="247">
        <f t="shared" si="0"/>
        <v>51</v>
      </c>
      <c r="F11" s="165">
        <f t="shared" si="0"/>
        <v>0</v>
      </c>
      <c r="G11" s="173">
        <f t="shared" si="0"/>
        <v>0</v>
      </c>
      <c r="H11" s="173">
        <f t="shared" si="0"/>
        <v>0</v>
      </c>
      <c r="I11" s="173">
        <f t="shared" si="0"/>
        <v>0</v>
      </c>
      <c r="J11" s="247">
        <f t="shared" si="0"/>
        <v>0</v>
      </c>
      <c r="K11" s="165">
        <f t="shared" si="0"/>
        <v>0</v>
      </c>
      <c r="L11" s="173">
        <f t="shared" si="0"/>
        <v>0</v>
      </c>
      <c r="M11" s="173">
        <f t="shared" si="0"/>
        <v>0</v>
      </c>
      <c r="N11" s="173">
        <f t="shared" si="0"/>
        <v>0</v>
      </c>
      <c r="O11" s="247">
        <f t="shared" si="0"/>
        <v>0</v>
      </c>
      <c r="P11" s="165">
        <f t="shared" si="0"/>
        <v>0</v>
      </c>
      <c r="Q11" s="173">
        <f t="shared" si="0"/>
        <v>0</v>
      </c>
      <c r="R11" s="173">
        <f t="shared" si="0"/>
        <v>0</v>
      </c>
      <c r="S11" s="173">
        <f t="shared" si="0"/>
        <v>0</v>
      </c>
      <c r="T11" s="247">
        <f t="shared" si="0"/>
        <v>0</v>
      </c>
      <c r="U11" s="165">
        <f t="shared" si="0"/>
        <v>1</v>
      </c>
      <c r="V11" s="173">
        <f t="shared" si="0"/>
        <v>2</v>
      </c>
      <c r="W11" s="173">
        <f t="shared" si="0"/>
        <v>0</v>
      </c>
      <c r="X11" s="173">
        <f t="shared" si="0"/>
        <v>0</v>
      </c>
      <c r="Y11" s="247">
        <f t="shared" si="0"/>
        <v>3</v>
      </c>
      <c r="Z11" s="165">
        <f t="shared" si="0"/>
        <v>4</v>
      </c>
      <c r="AA11" s="173">
        <f t="shared" si="0"/>
        <v>8</v>
      </c>
      <c r="AB11" s="173">
        <f t="shared" si="0"/>
        <v>2</v>
      </c>
      <c r="AC11" s="173">
        <f t="shared" si="0"/>
        <v>0</v>
      </c>
      <c r="AD11" s="247">
        <f t="shared" si="0"/>
        <v>15</v>
      </c>
      <c r="AE11" s="165">
        <f t="shared" si="0"/>
        <v>4</v>
      </c>
      <c r="AF11" s="173">
        <f t="shared" si="0"/>
        <v>6</v>
      </c>
      <c r="AG11" s="173">
        <f t="shared" si="0"/>
        <v>7</v>
      </c>
      <c r="AH11" s="173">
        <f t="shared" si="0"/>
        <v>0</v>
      </c>
      <c r="AI11" s="247">
        <f t="shared" si="0"/>
        <v>20</v>
      </c>
      <c r="AJ11" s="165">
        <f t="shared" si="0"/>
        <v>5</v>
      </c>
      <c r="AK11" s="173">
        <f t="shared" si="0"/>
        <v>1</v>
      </c>
      <c r="AL11" s="173">
        <f t="shared" si="0"/>
        <v>5</v>
      </c>
      <c r="AM11" s="173">
        <f t="shared" si="0"/>
        <v>0</v>
      </c>
      <c r="AN11" s="247">
        <f t="shared" si="0"/>
        <v>13</v>
      </c>
      <c r="AO11" s="248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</row>
    <row r="12" spans="1:151" ht="15.75" customHeight="1" x14ac:dyDescent="0.2">
      <c r="A12" s="165" t="s">
        <v>222</v>
      </c>
      <c r="B12" s="183" t="s">
        <v>280</v>
      </c>
      <c r="C12" s="183" t="s">
        <v>234</v>
      </c>
      <c r="D12" s="167">
        <f t="shared" ref="D12:D29" si="1">SUM(F12:H12,K12:M12,P12:R12,U12:W12,Z12:AB12,AE12:AG12,AJ12:AL12)</f>
        <v>3</v>
      </c>
      <c r="E12" s="168">
        <f>SUM(J12,O12,T12,Y12,AD12,AI12,AN12)</f>
        <v>3</v>
      </c>
      <c r="F12" s="167"/>
      <c r="G12" s="167"/>
      <c r="H12" s="167"/>
      <c r="I12" s="167"/>
      <c r="J12" s="168"/>
      <c r="K12" s="167"/>
      <c r="L12" s="167"/>
      <c r="M12" s="167"/>
      <c r="N12" s="167"/>
      <c r="O12" s="168"/>
      <c r="P12" s="167"/>
      <c r="Q12" s="167"/>
      <c r="R12" s="167"/>
      <c r="S12" s="167"/>
      <c r="T12" s="168"/>
      <c r="U12" s="167">
        <v>1</v>
      </c>
      <c r="V12" s="167">
        <v>2</v>
      </c>
      <c r="W12" s="167">
        <v>0</v>
      </c>
      <c r="X12" s="167" t="s">
        <v>81</v>
      </c>
      <c r="Y12" s="168">
        <v>3</v>
      </c>
      <c r="Z12" s="167"/>
      <c r="AA12" s="167"/>
      <c r="AB12" s="167"/>
      <c r="AC12" s="167"/>
      <c r="AD12" s="168"/>
      <c r="AE12" s="167"/>
      <c r="AF12" s="167"/>
      <c r="AG12" s="167"/>
      <c r="AH12" s="167"/>
      <c r="AI12" s="168"/>
      <c r="AJ12" s="167"/>
      <c r="AK12" s="167"/>
      <c r="AL12" s="167"/>
      <c r="AM12" s="167"/>
      <c r="AN12" s="169"/>
      <c r="AO12" s="142" t="s">
        <v>279</v>
      </c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</row>
    <row r="13" spans="1:151" ht="18" customHeight="1" x14ac:dyDescent="0.2">
      <c r="A13" s="165" t="s">
        <v>223</v>
      </c>
      <c r="B13" s="184" t="s">
        <v>329</v>
      </c>
      <c r="C13" s="183" t="s">
        <v>203</v>
      </c>
      <c r="D13" s="167">
        <f t="shared" si="1"/>
        <v>3</v>
      </c>
      <c r="E13" s="168">
        <f>SUM(J13,O13,T13,Y13,AD13,AI13,AN13)</f>
        <v>4</v>
      </c>
      <c r="F13" s="167"/>
      <c r="G13" s="167"/>
      <c r="H13" s="167"/>
      <c r="I13" s="167"/>
      <c r="J13" s="168"/>
      <c r="K13" s="167"/>
      <c r="L13" s="167"/>
      <c r="M13" s="167"/>
      <c r="N13" s="167"/>
      <c r="O13" s="168"/>
      <c r="P13" s="167"/>
      <c r="Q13" s="167"/>
      <c r="R13" s="167"/>
      <c r="S13" s="167"/>
      <c r="T13" s="168"/>
      <c r="U13" s="167"/>
      <c r="V13" s="167"/>
      <c r="W13" s="167"/>
      <c r="X13" s="167"/>
      <c r="Y13" s="168"/>
      <c r="Z13" s="167">
        <v>0</v>
      </c>
      <c r="AA13" s="167">
        <v>3</v>
      </c>
      <c r="AB13" s="167">
        <v>0</v>
      </c>
      <c r="AC13" s="167" t="s">
        <v>81</v>
      </c>
      <c r="AD13" s="168">
        <v>4</v>
      </c>
      <c r="AE13" s="167"/>
      <c r="AF13" s="167"/>
      <c r="AG13" s="167"/>
      <c r="AH13" s="167"/>
      <c r="AI13" s="168"/>
      <c r="AJ13" s="167"/>
      <c r="AK13" s="167"/>
      <c r="AL13" s="167"/>
      <c r="AM13" s="167"/>
      <c r="AN13" s="169"/>
      <c r="AO13" s="142" t="s">
        <v>257</v>
      </c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</row>
    <row r="14" spans="1:151" ht="18" customHeight="1" x14ac:dyDescent="0.2">
      <c r="A14" s="165" t="s">
        <v>92</v>
      </c>
      <c r="B14" s="184" t="s">
        <v>330</v>
      </c>
      <c r="C14" s="183" t="s">
        <v>202</v>
      </c>
      <c r="D14" s="167">
        <f t="shared" si="1"/>
        <v>3</v>
      </c>
      <c r="E14" s="168">
        <f>SUM(J14,O14,T14,Y14,AD14,AI14,AN14)</f>
        <v>3</v>
      </c>
      <c r="F14" s="167"/>
      <c r="G14" s="167"/>
      <c r="H14" s="167"/>
      <c r="I14" s="167"/>
      <c r="J14" s="168"/>
      <c r="K14" s="167"/>
      <c r="L14" s="167"/>
      <c r="M14" s="167"/>
      <c r="N14" s="167"/>
      <c r="O14" s="168"/>
      <c r="P14" s="167"/>
      <c r="Q14" s="167"/>
      <c r="R14" s="167"/>
      <c r="S14" s="167"/>
      <c r="T14" s="168"/>
      <c r="U14" s="167"/>
      <c r="V14" s="167"/>
      <c r="W14" s="167"/>
      <c r="X14" s="167"/>
      <c r="Y14" s="168"/>
      <c r="Z14" s="167"/>
      <c r="AA14" s="167"/>
      <c r="AB14" s="167"/>
      <c r="AC14" s="167"/>
      <c r="AD14" s="168"/>
      <c r="AE14" s="167">
        <v>1</v>
      </c>
      <c r="AF14" s="167">
        <v>2</v>
      </c>
      <c r="AG14" s="167">
        <v>0</v>
      </c>
      <c r="AH14" s="167" t="s">
        <v>15</v>
      </c>
      <c r="AI14" s="168">
        <v>3</v>
      </c>
      <c r="AJ14" s="167"/>
      <c r="AK14" s="167"/>
      <c r="AL14" s="167"/>
      <c r="AM14" s="167"/>
      <c r="AN14" s="169"/>
      <c r="AO14" s="142" t="s">
        <v>329</v>
      </c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</row>
    <row r="15" spans="1:151" ht="18" customHeight="1" x14ac:dyDescent="0.2">
      <c r="A15" s="165" t="s">
        <v>90</v>
      </c>
      <c r="B15" s="184" t="s">
        <v>331</v>
      </c>
      <c r="C15" s="183" t="s">
        <v>201</v>
      </c>
      <c r="D15" s="167">
        <f t="shared" si="1"/>
        <v>3</v>
      </c>
      <c r="E15" s="168">
        <f>SUM(J15,O15,T15,Y15,AD15,AI15,AN15)</f>
        <v>3</v>
      </c>
      <c r="F15" s="167"/>
      <c r="G15" s="167"/>
      <c r="H15" s="167"/>
      <c r="I15" s="167"/>
      <c r="J15" s="168"/>
      <c r="K15" s="167"/>
      <c r="L15" s="167"/>
      <c r="M15" s="167"/>
      <c r="N15" s="167"/>
      <c r="O15" s="168"/>
      <c r="P15" s="167"/>
      <c r="Q15" s="167"/>
      <c r="R15" s="167"/>
      <c r="S15" s="167"/>
      <c r="T15" s="168"/>
      <c r="U15" s="167"/>
      <c r="V15" s="167"/>
      <c r="W15" s="167"/>
      <c r="X15" s="167"/>
      <c r="Y15" s="168"/>
      <c r="Z15" s="167">
        <v>1</v>
      </c>
      <c r="AA15" s="167">
        <v>2</v>
      </c>
      <c r="AB15" s="167">
        <v>0</v>
      </c>
      <c r="AC15" s="167" t="s">
        <v>15</v>
      </c>
      <c r="AD15" s="168">
        <v>3</v>
      </c>
      <c r="AE15" s="167"/>
      <c r="AF15" s="167"/>
      <c r="AG15" s="167"/>
      <c r="AH15" s="167"/>
      <c r="AI15" s="168"/>
      <c r="AJ15" s="167"/>
      <c r="AK15" s="167"/>
      <c r="AL15" s="167"/>
      <c r="AM15" s="167"/>
      <c r="AN15" s="169"/>
      <c r="AO15" s="142" t="s">
        <v>257</v>
      </c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</row>
    <row r="16" spans="1:151" ht="18" customHeight="1" x14ac:dyDescent="0.2">
      <c r="A16" s="165" t="s">
        <v>86</v>
      </c>
      <c r="B16" s="184" t="s">
        <v>366</v>
      </c>
      <c r="C16" s="183" t="s">
        <v>264</v>
      </c>
      <c r="D16" s="167">
        <f t="shared" si="1"/>
        <v>5</v>
      </c>
      <c r="E16" s="168">
        <f t="shared" ref="E16:E29" si="2">SUM(J16,O16,T16,Y16,AD16,AI16,AN16)</f>
        <v>5</v>
      </c>
      <c r="F16" s="167"/>
      <c r="G16" s="167"/>
      <c r="H16" s="167"/>
      <c r="I16" s="167"/>
      <c r="J16" s="168"/>
      <c r="K16" s="167"/>
      <c r="L16" s="167"/>
      <c r="M16" s="167"/>
      <c r="N16" s="167"/>
      <c r="O16" s="168"/>
      <c r="P16" s="167"/>
      <c r="Q16" s="167"/>
      <c r="R16" s="167"/>
      <c r="S16" s="167"/>
      <c r="T16" s="168"/>
      <c r="U16" s="167"/>
      <c r="V16" s="167"/>
      <c r="W16" s="167"/>
      <c r="X16" s="167"/>
      <c r="Y16" s="168"/>
      <c r="Z16" s="167">
        <v>2</v>
      </c>
      <c r="AA16" s="167">
        <v>3</v>
      </c>
      <c r="AB16" s="167">
        <v>0</v>
      </c>
      <c r="AC16" s="167" t="s">
        <v>81</v>
      </c>
      <c r="AD16" s="168">
        <v>5</v>
      </c>
      <c r="AE16" s="170"/>
      <c r="AF16" s="170"/>
      <c r="AG16" s="170"/>
      <c r="AH16" s="170"/>
      <c r="AI16" s="171"/>
      <c r="AJ16" s="167"/>
      <c r="AK16" s="167"/>
      <c r="AL16" s="167"/>
      <c r="AM16" s="167"/>
      <c r="AN16" s="169"/>
      <c r="AO16" s="185" t="s">
        <v>257</v>
      </c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</row>
    <row r="17" spans="1:151" ht="18" customHeight="1" x14ac:dyDescent="0.2">
      <c r="A17" s="165" t="s">
        <v>79</v>
      </c>
      <c r="B17" s="184" t="s">
        <v>332</v>
      </c>
      <c r="C17" s="183" t="s">
        <v>265</v>
      </c>
      <c r="D17" s="167">
        <f t="shared" si="1"/>
        <v>3</v>
      </c>
      <c r="E17" s="168">
        <f t="shared" si="2"/>
        <v>4</v>
      </c>
      <c r="F17" s="167"/>
      <c r="G17" s="167"/>
      <c r="H17" s="167"/>
      <c r="I17" s="167"/>
      <c r="J17" s="168"/>
      <c r="K17" s="167"/>
      <c r="L17" s="167"/>
      <c r="M17" s="167"/>
      <c r="N17" s="167"/>
      <c r="O17" s="168"/>
      <c r="P17" s="167"/>
      <c r="Q17" s="167"/>
      <c r="R17" s="167"/>
      <c r="S17" s="167"/>
      <c r="T17" s="168"/>
      <c r="U17" s="167"/>
      <c r="V17" s="167"/>
      <c r="W17" s="167"/>
      <c r="X17" s="167"/>
      <c r="Y17" s="168"/>
      <c r="Z17" s="167"/>
      <c r="AA17" s="167"/>
      <c r="AB17" s="167"/>
      <c r="AC17" s="167"/>
      <c r="AD17" s="168"/>
      <c r="AE17" s="167">
        <v>1</v>
      </c>
      <c r="AF17" s="167">
        <v>2</v>
      </c>
      <c r="AG17" s="167">
        <v>0</v>
      </c>
      <c r="AH17" s="167" t="s">
        <v>81</v>
      </c>
      <c r="AI17" s="168">
        <v>4</v>
      </c>
      <c r="AJ17" s="167"/>
      <c r="AK17" s="167"/>
      <c r="AL17" s="167"/>
      <c r="AM17" s="167"/>
      <c r="AN17" s="169"/>
      <c r="AO17" s="142" t="s">
        <v>366</v>
      </c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</row>
    <row r="18" spans="1:151" ht="18" customHeight="1" x14ac:dyDescent="0.2">
      <c r="A18" s="165" t="s">
        <v>56</v>
      </c>
      <c r="B18" s="184" t="s">
        <v>333</v>
      </c>
      <c r="C18" s="183" t="s">
        <v>266</v>
      </c>
      <c r="D18" s="167">
        <f t="shared" si="1"/>
        <v>3</v>
      </c>
      <c r="E18" s="168">
        <f t="shared" si="2"/>
        <v>3</v>
      </c>
      <c r="F18" s="167"/>
      <c r="G18" s="167"/>
      <c r="H18" s="167"/>
      <c r="I18" s="167" t="s">
        <v>25</v>
      </c>
      <c r="J18" s="168"/>
      <c r="K18" s="167"/>
      <c r="L18" s="167"/>
      <c r="M18" s="167"/>
      <c r="N18" s="167"/>
      <c r="O18" s="168"/>
      <c r="P18" s="167"/>
      <c r="Q18" s="167"/>
      <c r="R18" s="167"/>
      <c r="S18" s="167"/>
      <c r="T18" s="168"/>
      <c r="U18" s="167"/>
      <c r="V18" s="167"/>
      <c r="W18" s="167"/>
      <c r="X18" s="167"/>
      <c r="Y18" s="168"/>
      <c r="Z18" s="167"/>
      <c r="AA18" s="167"/>
      <c r="AB18" s="167"/>
      <c r="AC18" s="167"/>
      <c r="AD18" s="168"/>
      <c r="AE18" s="167"/>
      <c r="AF18" s="167"/>
      <c r="AG18" s="167"/>
      <c r="AH18" s="167"/>
      <c r="AI18" s="168"/>
      <c r="AJ18" s="167">
        <v>1</v>
      </c>
      <c r="AK18" s="167">
        <v>0</v>
      </c>
      <c r="AL18" s="167">
        <v>2</v>
      </c>
      <c r="AM18" s="167" t="s">
        <v>15</v>
      </c>
      <c r="AN18" s="169">
        <v>3</v>
      </c>
      <c r="AO18" s="142" t="s">
        <v>332</v>
      </c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</row>
    <row r="19" spans="1:151" ht="18" customHeight="1" x14ac:dyDescent="0.2">
      <c r="A19" s="165" t="s">
        <v>57</v>
      </c>
      <c r="B19" s="184" t="s">
        <v>334</v>
      </c>
      <c r="C19" s="183" t="s">
        <v>204</v>
      </c>
      <c r="D19" s="167">
        <f t="shared" si="1"/>
        <v>2</v>
      </c>
      <c r="E19" s="168">
        <f t="shared" si="2"/>
        <v>3</v>
      </c>
      <c r="F19" s="167"/>
      <c r="G19" s="167"/>
      <c r="H19" s="167"/>
      <c r="I19" s="167"/>
      <c r="J19" s="168"/>
      <c r="K19" s="167"/>
      <c r="L19" s="167"/>
      <c r="M19" s="167"/>
      <c r="N19" s="167"/>
      <c r="O19" s="168"/>
      <c r="P19" s="167"/>
      <c r="Q19" s="167"/>
      <c r="R19" s="167"/>
      <c r="S19" s="167"/>
      <c r="T19" s="168"/>
      <c r="U19" s="167"/>
      <c r="V19" s="167"/>
      <c r="W19" s="167"/>
      <c r="X19" s="167"/>
      <c r="Y19" s="168"/>
      <c r="Z19" s="167"/>
      <c r="AA19" s="167"/>
      <c r="AB19" s="167"/>
      <c r="AC19" s="167"/>
      <c r="AD19" s="168"/>
      <c r="AE19" s="170">
        <v>0</v>
      </c>
      <c r="AF19" s="170">
        <v>0</v>
      </c>
      <c r="AG19" s="170">
        <v>2</v>
      </c>
      <c r="AH19" s="170" t="s">
        <v>81</v>
      </c>
      <c r="AI19" s="171">
        <v>3</v>
      </c>
      <c r="AJ19" s="167"/>
      <c r="AK19" s="167"/>
      <c r="AL19" s="167"/>
      <c r="AM19" s="167"/>
      <c r="AN19" s="169"/>
      <c r="AO19" s="185" t="s">
        <v>344</v>
      </c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</row>
    <row r="20" spans="1:151" ht="18" customHeight="1" x14ac:dyDescent="0.2">
      <c r="A20" s="165" t="s">
        <v>58</v>
      </c>
      <c r="B20" s="184" t="s">
        <v>335</v>
      </c>
      <c r="C20" s="183" t="s">
        <v>200</v>
      </c>
      <c r="D20" s="167">
        <f t="shared" si="1"/>
        <v>2</v>
      </c>
      <c r="E20" s="168">
        <f t="shared" si="2"/>
        <v>2</v>
      </c>
      <c r="F20" s="167"/>
      <c r="G20" s="167"/>
      <c r="H20" s="167"/>
      <c r="I20" s="167"/>
      <c r="J20" s="168"/>
      <c r="K20" s="167"/>
      <c r="L20" s="167"/>
      <c r="M20" s="167"/>
      <c r="N20" s="167"/>
      <c r="O20" s="168"/>
      <c r="P20" s="167"/>
      <c r="Q20" s="167"/>
      <c r="R20" s="167"/>
      <c r="S20" s="167"/>
      <c r="T20" s="168"/>
      <c r="U20" s="167"/>
      <c r="V20" s="167"/>
      <c r="W20" s="167"/>
      <c r="X20" s="167"/>
      <c r="Y20" s="168"/>
      <c r="Z20" s="167"/>
      <c r="AA20" s="167"/>
      <c r="AB20" s="167"/>
      <c r="AC20" s="167"/>
      <c r="AD20" s="168"/>
      <c r="AE20" s="167">
        <v>0</v>
      </c>
      <c r="AF20" s="167">
        <v>0</v>
      </c>
      <c r="AG20" s="167">
        <v>2</v>
      </c>
      <c r="AH20" s="167" t="s">
        <v>81</v>
      </c>
      <c r="AI20" s="168">
        <v>2</v>
      </c>
      <c r="AJ20" s="167"/>
      <c r="AK20" s="167"/>
      <c r="AL20" s="167"/>
      <c r="AM20" s="167"/>
      <c r="AN20" s="169"/>
      <c r="AO20" s="142" t="s">
        <v>257</v>
      </c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</row>
    <row r="21" spans="1:151" ht="18" customHeight="1" x14ac:dyDescent="0.2">
      <c r="A21" s="165" t="s">
        <v>59</v>
      </c>
      <c r="B21" s="184" t="s">
        <v>336</v>
      </c>
      <c r="C21" s="183" t="s">
        <v>199</v>
      </c>
      <c r="D21" s="167">
        <f t="shared" si="1"/>
        <v>2</v>
      </c>
      <c r="E21" s="168">
        <f t="shared" si="2"/>
        <v>2</v>
      </c>
      <c r="F21" s="167"/>
      <c r="G21" s="167"/>
      <c r="H21" s="167"/>
      <c r="I21" s="167"/>
      <c r="J21" s="168"/>
      <c r="K21" s="167"/>
      <c r="L21" s="167"/>
      <c r="M21" s="167"/>
      <c r="N21" s="167"/>
      <c r="O21" s="168"/>
      <c r="P21" s="167"/>
      <c r="Q21" s="167"/>
      <c r="R21" s="167"/>
      <c r="S21" s="167"/>
      <c r="T21" s="168"/>
      <c r="U21" s="167"/>
      <c r="V21" s="167"/>
      <c r="W21" s="167"/>
      <c r="X21" s="167"/>
      <c r="Y21" s="168"/>
      <c r="Z21" s="167"/>
      <c r="AA21" s="167"/>
      <c r="AB21" s="167"/>
      <c r="AC21" s="167"/>
      <c r="AD21" s="168"/>
      <c r="AE21" s="167"/>
      <c r="AF21" s="167"/>
      <c r="AG21" s="167"/>
      <c r="AH21" s="167"/>
      <c r="AI21" s="168"/>
      <c r="AJ21" s="167">
        <v>1</v>
      </c>
      <c r="AK21" s="167">
        <v>0</v>
      </c>
      <c r="AL21" s="167">
        <v>1</v>
      </c>
      <c r="AM21" s="167" t="s">
        <v>15</v>
      </c>
      <c r="AN21" s="169">
        <v>2</v>
      </c>
      <c r="AO21" s="142" t="s">
        <v>335</v>
      </c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</row>
    <row r="22" spans="1:151" ht="15" customHeight="1" x14ac:dyDescent="0.2">
      <c r="A22" s="165" t="s">
        <v>60</v>
      </c>
      <c r="B22" s="184" t="s">
        <v>337</v>
      </c>
      <c r="C22" s="183" t="s">
        <v>198</v>
      </c>
      <c r="D22" s="167">
        <f t="shared" si="1"/>
        <v>2</v>
      </c>
      <c r="E22" s="168">
        <f t="shared" si="2"/>
        <v>2</v>
      </c>
      <c r="F22" s="167"/>
      <c r="G22" s="167"/>
      <c r="H22" s="167"/>
      <c r="I22" s="167"/>
      <c r="J22" s="168"/>
      <c r="K22" s="167"/>
      <c r="L22" s="167"/>
      <c r="M22" s="167"/>
      <c r="N22" s="167"/>
      <c r="O22" s="168"/>
      <c r="P22" s="167"/>
      <c r="Q22" s="167"/>
      <c r="R22" s="167"/>
      <c r="S22" s="167"/>
      <c r="T22" s="168"/>
      <c r="U22" s="167"/>
      <c r="V22" s="167"/>
      <c r="W22" s="167"/>
      <c r="X22" s="167"/>
      <c r="Y22" s="168"/>
      <c r="Z22" s="167"/>
      <c r="AA22" s="167"/>
      <c r="AB22" s="167"/>
      <c r="AC22" s="167"/>
      <c r="AD22" s="167"/>
      <c r="AE22" s="167">
        <v>0</v>
      </c>
      <c r="AF22" s="167">
        <v>2</v>
      </c>
      <c r="AG22" s="167">
        <v>0</v>
      </c>
      <c r="AH22" s="167" t="s">
        <v>81</v>
      </c>
      <c r="AI22" s="167">
        <v>2</v>
      </c>
      <c r="AJ22" s="167"/>
      <c r="AK22" s="167"/>
      <c r="AL22" s="167"/>
      <c r="AM22" s="167"/>
      <c r="AN22" s="172"/>
      <c r="AO22" s="142" t="s">
        <v>257</v>
      </c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</row>
    <row r="23" spans="1:151" ht="15.75" x14ac:dyDescent="0.2">
      <c r="A23" s="165" t="s">
        <v>61</v>
      </c>
      <c r="B23" s="184" t="s">
        <v>338</v>
      </c>
      <c r="C23" s="183" t="s">
        <v>197</v>
      </c>
      <c r="D23" s="167">
        <f t="shared" si="1"/>
        <v>2</v>
      </c>
      <c r="E23" s="168">
        <f t="shared" si="2"/>
        <v>2</v>
      </c>
      <c r="F23" s="167"/>
      <c r="G23" s="167"/>
      <c r="H23" s="167"/>
      <c r="I23" s="167"/>
      <c r="J23" s="168"/>
      <c r="K23" s="167"/>
      <c r="L23" s="167"/>
      <c r="M23" s="167"/>
      <c r="N23" s="167"/>
      <c r="O23" s="168"/>
      <c r="P23" s="167"/>
      <c r="Q23" s="167"/>
      <c r="R23" s="167"/>
      <c r="S23" s="167"/>
      <c r="T23" s="168"/>
      <c r="U23" s="167"/>
      <c r="V23" s="167"/>
      <c r="W23" s="167"/>
      <c r="X23" s="167"/>
      <c r="Y23" s="168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>
        <v>1</v>
      </c>
      <c r="AK23" s="167">
        <v>1</v>
      </c>
      <c r="AL23" s="167">
        <v>0</v>
      </c>
      <c r="AM23" s="167" t="s">
        <v>15</v>
      </c>
      <c r="AN23" s="172">
        <v>2</v>
      </c>
      <c r="AO23" s="142" t="s">
        <v>337</v>
      </c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</row>
    <row r="24" spans="1:151" ht="15.75" x14ac:dyDescent="0.2">
      <c r="A24" s="165" t="s">
        <v>62</v>
      </c>
      <c r="B24" s="184" t="s">
        <v>339</v>
      </c>
      <c r="C24" s="183" t="s">
        <v>253</v>
      </c>
      <c r="D24" s="167">
        <f t="shared" si="1"/>
        <v>3</v>
      </c>
      <c r="E24" s="168">
        <f t="shared" si="2"/>
        <v>3</v>
      </c>
      <c r="F24" s="167"/>
      <c r="G24" s="167"/>
      <c r="H24" s="167"/>
      <c r="I24" s="167"/>
      <c r="J24" s="168"/>
      <c r="K24" s="167"/>
      <c r="L24" s="167"/>
      <c r="M24" s="167"/>
      <c r="N24" s="167"/>
      <c r="O24" s="168"/>
      <c r="P24" s="167"/>
      <c r="Q24" s="167"/>
      <c r="R24" s="167"/>
      <c r="S24" s="167"/>
      <c r="T24" s="168"/>
      <c r="U24" s="167"/>
      <c r="V24" s="167"/>
      <c r="W24" s="167"/>
      <c r="X24" s="167"/>
      <c r="Y24" s="168"/>
      <c r="Z24" s="167"/>
      <c r="AA24" s="167"/>
      <c r="AB24" s="167"/>
      <c r="AC24" s="167"/>
      <c r="AD24" s="167"/>
      <c r="AE24" s="167">
        <v>1</v>
      </c>
      <c r="AF24" s="167">
        <v>0</v>
      </c>
      <c r="AG24" s="167">
        <v>2</v>
      </c>
      <c r="AH24" s="167" t="s">
        <v>81</v>
      </c>
      <c r="AI24" s="167">
        <v>3</v>
      </c>
      <c r="AJ24" s="167"/>
      <c r="AK24" s="167"/>
      <c r="AL24" s="167"/>
      <c r="AM24" s="167"/>
      <c r="AN24" s="172"/>
      <c r="AO24" s="142" t="s">
        <v>257</v>
      </c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</row>
    <row r="25" spans="1:151" ht="15.75" x14ac:dyDescent="0.2">
      <c r="A25" s="165" t="s">
        <v>63</v>
      </c>
      <c r="B25" s="184" t="s">
        <v>340</v>
      </c>
      <c r="C25" s="183" t="s">
        <v>244</v>
      </c>
      <c r="D25" s="167">
        <f t="shared" si="1"/>
        <v>2</v>
      </c>
      <c r="E25" s="168">
        <f t="shared" si="2"/>
        <v>3</v>
      </c>
      <c r="F25" s="167"/>
      <c r="G25" s="167"/>
      <c r="H25" s="167"/>
      <c r="I25" s="167"/>
      <c r="J25" s="168"/>
      <c r="K25" s="167"/>
      <c r="L25" s="167"/>
      <c r="M25" s="167"/>
      <c r="N25" s="167"/>
      <c r="O25" s="168"/>
      <c r="P25" s="167"/>
      <c r="Q25" s="167"/>
      <c r="R25" s="167"/>
      <c r="S25" s="167"/>
      <c r="T25" s="168"/>
      <c r="U25" s="167"/>
      <c r="V25" s="167"/>
      <c r="W25" s="167"/>
      <c r="X25" s="167"/>
      <c r="Y25" s="168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>
        <v>1</v>
      </c>
      <c r="AK25" s="167">
        <v>0</v>
      </c>
      <c r="AL25" s="167">
        <v>1</v>
      </c>
      <c r="AM25" s="167" t="s">
        <v>15</v>
      </c>
      <c r="AN25" s="172">
        <v>3</v>
      </c>
      <c r="AO25" s="142" t="s">
        <v>339</v>
      </c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</row>
    <row r="26" spans="1:151" ht="15.75" x14ac:dyDescent="0.2">
      <c r="A26" s="165" t="s">
        <v>94</v>
      </c>
      <c r="B26" s="184" t="s">
        <v>341</v>
      </c>
      <c r="C26" s="183" t="s">
        <v>435</v>
      </c>
      <c r="D26" s="167">
        <f t="shared" si="1"/>
        <v>3</v>
      </c>
      <c r="E26" s="168">
        <f t="shared" si="2"/>
        <v>3</v>
      </c>
      <c r="F26" s="167"/>
      <c r="G26" s="167"/>
      <c r="H26" s="167"/>
      <c r="I26" s="167"/>
      <c r="J26" s="168"/>
      <c r="K26" s="167"/>
      <c r="L26" s="167"/>
      <c r="M26" s="167"/>
      <c r="N26" s="167"/>
      <c r="O26" s="168"/>
      <c r="P26" s="167"/>
      <c r="Q26" s="167"/>
      <c r="R26" s="167"/>
      <c r="S26" s="167"/>
      <c r="T26" s="168"/>
      <c r="U26" s="167"/>
      <c r="V26" s="167"/>
      <c r="W26" s="167"/>
      <c r="X26" s="167"/>
      <c r="Y26" s="168"/>
      <c r="Z26" s="167">
        <v>1</v>
      </c>
      <c r="AA26" s="167">
        <v>0</v>
      </c>
      <c r="AB26" s="167">
        <v>2</v>
      </c>
      <c r="AC26" s="167" t="s">
        <v>15</v>
      </c>
      <c r="AD26" s="167">
        <v>3</v>
      </c>
      <c r="AE26" s="167"/>
      <c r="AF26" s="167"/>
      <c r="AG26" s="167"/>
      <c r="AH26" s="167"/>
      <c r="AI26" s="167"/>
      <c r="AJ26" s="167"/>
      <c r="AK26" s="167"/>
      <c r="AL26" s="167"/>
      <c r="AM26" s="167"/>
      <c r="AN26" s="172"/>
      <c r="AO26" s="142" t="s">
        <v>257</v>
      </c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</row>
    <row r="27" spans="1:151" ht="15.75" x14ac:dyDescent="0.2">
      <c r="A27" s="165" t="s">
        <v>64</v>
      </c>
      <c r="B27" s="184" t="s">
        <v>342</v>
      </c>
      <c r="C27" s="183" t="s">
        <v>196</v>
      </c>
      <c r="D27" s="167">
        <f t="shared" si="1"/>
        <v>2</v>
      </c>
      <c r="E27" s="168">
        <f t="shared" si="2"/>
        <v>3</v>
      </c>
      <c r="F27" s="167"/>
      <c r="G27" s="167"/>
      <c r="H27" s="167"/>
      <c r="I27" s="167"/>
      <c r="J27" s="168"/>
      <c r="K27" s="167"/>
      <c r="L27" s="167"/>
      <c r="M27" s="167"/>
      <c r="N27" s="167"/>
      <c r="O27" s="168"/>
      <c r="P27" s="167"/>
      <c r="Q27" s="167"/>
      <c r="R27" s="167"/>
      <c r="S27" s="167"/>
      <c r="T27" s="168"/>
      <c r="U27" s="167"/>
      <c r="V27" s="167"/>
      <c r="W27" s="167"/>
      <c r="X27" s="167"/>
      <c r="Y27" s="168"/>
      <c r="Z27" s="167"/>
      <c r="AA27" s="167"/>
      <c r="AB27" s="167"/>
      <c r="AC27" s="167"/>
      <c r="AD27" s="167"/>
      <c r="AE27" s="167">
        <v>1</v>
      </c>
      <c r="AF27" s="167">
        <v>0</v>
      </c>
      <c r="AG27" s="167">
        <v>1</v>
      </c>
      <c r="AH27" s="167" t="s">
        <v>81</v>
      </c>
      <c r="AI27" s="167">
        <v>3</v>
      </c>
      <c r="AJ27" s="167"/>
      <c r="AK27" s="167"/>
      <c r="AL27" s="167"/>
      <c r="AM27" s="167"/>
      <c r="AN27" s="172"/>
      <c r="AO27" s="142" t="s">
        <v>341</v>
      </c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</row>
    <row r="28" spans="1:151" s="249" customFormat="1" ht="16.5" thickBot="1" x14ac:dyDescent="0.25">
      <c r="A28" s="165" t="s">
        <v>65</v>
      </c>
      <c r="B28" s="184" t="s">
        <v>410</v>
      </c>
      <c r="C28" s="183" t="s">
        <v>195</v>
      </c>
      <c r="D28" s="167">
        <f t="shared" si="1"/>
        <v>2</v>
      </c>
      <c r="E28" s="168">
        <f t="shared" si="2"/>
        <v>3</v>
      </c>
      <c r="F28" s="167"/>
      <c r="G28" s="167"/>
      <c r="H28" s="167"/>
      <c r="I28" s="167"/>
      <c r="J28" s="168"/>
      <c r="K28" s="167"/>
      <c r="L28" s="167"/>
      <c r="M28" s="167"/>
      <c r="N28" s="167"/>
      <c r="O28" s="168"/>
      <c r="P28" s="167"/>
      <c r="Q28" s="167"/>
      <c r="R28" s="167"/>
      <c r="S28" s="167"/>
      <c r="T28" s="168"/>
      <c r="U28" s="167"/>
      <c r="V28" s="167"/>
      <c r="W28" s="167"/>
      <c r="X28" s="167"/>
      <c r="Y28" s="168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>
        <v>1</v>
      </c>
      <c r="AK28" s="167">
        <v>0</v>
      </c>
      <c r="AL28" s="167">
        <v>1</v>
      </c>
      <c r="AM28" s="167" t="s">
        <v>15</v>
      </c>
      <c r="AN28" s="172">
        <v>3</v>
      </c>
      <c r="AO28" s="142" t="s">
        <v>342</v>
      </c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</row>
    <row r="29" spans="1:151" ht="18" customHeight="1" x14ac:dyDescent="0.2">
      <c r="A29" s="650" t="s">
        <v>83</v>
      </c>
      <c r="B29" s="651"/>
      <c r="C29" s="651"/>
      <c r="D29" s="173">
        <f t="shared" si="1"/>
        <v>10</v>
      </c>
      <c r="E29" s="250">
        <f t="shared" si="2"/>
        <v>10</v>
      </c>
      <c r="F29" s="173"/>
      <c r="G29" s="173"/>
      <c r="H29" s="173"/>
      <c r="I29" s="173"/>
      <c r="J29" s="250"/>
      <c r="K29" s="173"/>
      <c r="L29" s="173"/>
      <c r="M29" s="173"/>
      <c r="N29" s="173"/>
      <c r="O29" s="250"/>
      <c r="P29" s="173"/>
      <c r="Q29" s="173"/>
      <c r="R29" s="173"/>
      <c r="S29" s="173"/>
      <c r="T29" s="250"/>
      <c r="U29" s="173"/>
      <c r="V29" s="173"/>
      <c r="W29" s="173"/>
      <c r="X29" s="173"/>
      <c r="Y29" s="250"/>
      <c r="Z29" s="173">
        <f>SUM(Z30:Z35)</f>
        <v>0</v>
      </c>
      <c r="AA29" s="173">
        <f>SUM(AA30:AA35)</f>
        <v>6</v>
      </c>
      <c r="AB29" s="173">
        <f>SUM(AB30:AB35)</f>
        <v>0</v>
      </c>
      <c r="AC29" s="173"/>
      <c r="AD29" s="250">
        <f>SUM(AD30:AD35)</f>
        <v>6</v>
      </c>
      <c r="AE29" s="173">
        <f>SUM(AE30:AE35)</f>
        <v>0</v>
      </c>
      <c r="AF29" s="173">
        <f>SUM(AF30:AF35)</f>
        <v>4</v>
      </c>
      <c r="AG29" s="173">
        <f>SUM(AG30:AG35)</f>
        <v>0</v>
      </c>
      <c r="AH29" s="173"/>
      <c r="AI29" s="250">
        <f>SUM(AI30:AI35)</f>
        <v>4</v>
      </c>
      <c r="AJ29" s="173"/>
      <c r="AK29" s="173"/>
      <c r="AL29" s="173"/>
      <c r="AM29" s="173"/>
      <c r="AN29" s="247"/>
      <c r="AO29" s="251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</row>
    <row r="30" spans="1:151" ht="18" customHeight="1" x14ac:dyDescent="0.2">
      <c r="A30" s="165" t="s">
        <v>77</v>
      </c>
      <c r="B30" s="173"/>
      <c r="C30" s="174" t="s">
        <v>267</v>
      </c>
      <c r="D30" s="167">
        <v>2</v>
      </c>
      <c r="E30" s="168">
        <v>2</v>
      </c>
      <c r="F30" s="167"/>
      <c r="G30" s="167"/>
      <c r="H30" s="167"/>
      <c r="I30" s="167"/>
      <c r="J30" s="168"/>
      <c r="K30" s="167"/>
      <c r="L30" s="167"/>
      <c r="M30" s="167"/>
      <c r="N30" s="167"/>
      <c r="O30" s="168"/>
      <c r="P30" s="167"/>
      <c r="Q30" s="167"/>
      <c r="R30" s="167"/>
      <c r="S30" s="167"/>
      <c r="T30" s="168"/>
      <c r="U30" s="167"/>
      <c r="V30" s="167"/>
      <c r="W30" s="167"/>
      <c r="X30" s="167"/>
      <c r="Y30" s="168"/>
      <c r="Z30" s="167">
        <v>0</v>
      </c>
      <c r="AA30" s="167">
        <v>2</v>
      </c>
      <c r="AB30" s="167">
        <v>0</v>
      </c>
      <c r="AC30" s="167" t="s">
        <v>81</v>
      </c>
      <c r="AD30" s="167">
        <v>2</v>
      </c>
      <c r="AE30" s="167"/>
      <c r="AF30" s="167"/>
      <c r="AG30" s="167"/>
      <c r="AH30" s="167"/>
      <c r="AI30" s="167"/>
      <c r="AJ30" s="167"/>
      <c r="AK30" s="167"/>
      <c r="AL30" s="167"/>
      <c r="AM30" s="167"/>
      <c r="AN30" s="172"/>
      <c r="AO30" s="253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</row>
    <row r="31" spans="1:151" ht="18" customHeight="1" x14ac:dyDescent="0.2">
      <c r="A31" s="165" t="s">
        <v>95</v>
      </c>
      <c r="B31" s="173"/>
      <c r="C31" s="174" t="s">
        <v>268</v>
      </c>
      <c r="D31" s="167">
        <v>2</v>
      </c>
      <c r="E31" s="168">
        <v>2</v>
      </c>
      <c r="F31" s="167"/>
      <c r="G31" s="167"/>
      <c r="H31" s="167"/>
      <c r="I31" s="167"/>
      <c r="J31" s="168"/>
      <c r="K31" s="167"/>
      <c r="L31" s="167"/>
      <c r="M31" s="167"/>
      <c r="N31" s="167"/>
      <c r="O31" s="168"/>
      <c r="P31" s="167"/>
      <c r="Q31" s="167"/>
      <c r="R31" s="167"/>
      <c r="S31" s="167"/>
      <c r="T31" s="168"/>
      <c r="U31" s="167"/>
      <c r="V31" s="167"/>
      <c r="W31" s="167"/>
      <c r="X31" s="167"/>
      <c r="Y31" s="168"/>
      <c r="Z31" s="167">
        <v>0</v>
      </c>
      <c r="AA31" s="167">
        <v>2</v>
      </c>
      <c r="AB31" s="167">
        <v>0</v>
      </c>
      <c r="AC31" s="167" t="s">
        <v>81</v>
      </c>
      <c r="AD31" s="167">
        <v>2</v>
      </c>
      <c r="AE31" s="167"/>
      <c r="AF31" s="167"/>
      <c r="AG31" s="167"/>
      <c r="AH31" s="167"/>
      <c r="AI31" s="167"/>
      <c r="AJ31" s="167"/>
      <c r="AK31" s="167"/>
      <c r="AL31" s="167"/>
      <c r="AM31" s="167"/>
      <c r="AN31" s="172"/>
      <c r="AO31" s="253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</row>
    <row r="32" spans="1:151" ht="18" customHeight="1" x14ac:dyDescent="0.2">
      <c r="A32" s="165" t="s">
        <v>192</v>
      </c>
      <c r="B32" s="173"/>
      <c r="C32" s="174" t="s">
        <v>269</v>
      </c>
      <c r="D32" s="167">
        <v>2</v>
      </c>
      <c r="E32" s="168">
        <v>2</v>
      </c>
      <c r="F32" s="167"/>
      <c r="G32" s="167"/>
      <c r="H32" s="167"/>
      <c r="I32" s="167"/>
      <c r="J32" s="168"/>
      <c r="K32" s="167"/>
      <c r="L32" s="167"/>
      <c r="M32" s="167"/>
      <c r="N32" s="167"/>
      <c r="O32" s="168"/>
      <c r="P32" s="167"/>
      <c r="Q32" s="167"/>
      <c r="R32" s="167"/>
      <c r="S32" s="167"/>
      <c r="T32" s="168"/>
      <c r="U32" s="167"/>
      <c r="V32" s="167"/>
      <c r="W32" s="167"/>
      <c r="X32" s="167"/>
      <c r="Y32" s="168"/>
      <c r="Z32" s="167">
        <v>0</v>
      </c>
      <c r="AA32" s="167">
        <v>2</v>
      </c>
      <c r="AB32" s="167">
        <v>0</v>
      </c>
      <c r="AC32" s="167" t="s">
        <v>81</v>
      </c>
      <c r="AD32" s="167">
        <v>2</v>
      </c>
      <c r="AE32" s="167"/>
      <c r="AF32" s="167"/>
      <c r="AG32" s="167"/>
      <c r="AH32" s="167"/>
      <c r="AI32" s="167"/>
      <c r="AJ32" s="167"/>
      <c r="AK32" s="167"/>
      <c r="AL32" s="167"/>
      <c r="AM32" s="167"/>
      <c r="AN32" s="172"/>
      <c r="AO32" s="253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</row>
    <row r="33" spans="1:151" ht="18" customHeight="1" x14ac:dyDescent="0.2">
      <c r="A33" s="165" t="s">
        <v>236</v>
      </c>
      <c r="B33" s="173"/>
      <c r="C33" s="174" t="s">
        <v>270</v>
      </c>
      <c r="D33" s="167">
        <v>2</v>
      </c>
      <c r="E33" s="168">
        <v>2</v>
      </c>
      <c r="F33" s="167"/>
      <c r="G33" s="167"/>
      <c r="H33" s="167"/>
      <c r="I33" s="167"/>
      <c r="J33" s="168"/>
      <c r="K33" s="167"/>
      <c r="L33" s="167"/>
      <c r="M33" s="167"/>
      <c r="N33" s="167"/>
      <c r="O33" s="168"/>
      <c r="P33" s="167"/>
      <c r="Q33" s="167"/>
      <c r="R33" s="167"/>
      <c r="S33" s="167"/>
      <c r="T33" s="168"/>
      <c r="U33" s="167"/>
      <c r="V33" s="167"/>
      <c r="W33" s="167"/>
      <c r="X33" s="167"/>
      <c r="Y33" s="168"/>
      <c r="Z33" s="167"/>
      <c r="AA33" s="167"/>
      <c r="AB33" s="167"/>
      <c r="AC33" s="167"/>
      <c r="AD33" s="167"/>
      <c r="AE33" s="167">
        <v>0</v>
      </c>
      <c r="AF33" s="167">
        <v>2</v>
      </c>
      <c r="AG33" s="167">
        <v>0</v>
      </c>
      <c r="AH33" s="167" t="s">
        <v>81</v>
      </c>
      <c r="AI33" s="167">
        <v>2</v>
      </c>
      <c r="AJ33" s="167"/>
      <c r="AK33" s="167"/>
      <c r="AL33" s="167"/>
      <c r="AM33" s="167"/>
      <c r="AN33" s="172"/>
      <c r="AO33" s="253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</row>
    <row r="34" spans="1:151" ht="18" customHeight="1" x14ac:dyDescent="0.2">
      <c r="A34" s="165" t="s">
        <v>237</v>
      </c>
      <c r="B34" s="173"/>
      <c r="C34" s="174" t="s">
        <v>271</v>
      </c>
      <c r="D34" s="167">
        <v>2</v>
      </c>
      <c r="E34" s="168">
        <v>2</v>
      </c>
      <c r="F34" s="167"/>
      <c r="G34" s="167"/>
      <c r="H34" s="167"/>
      <c r="I34" s="167"/>
      <c r="J34" s="168"/>
      <c r="K34" s="167"/>
      <c r="L34" s="167"/>
      <c r="M34" s="167"/>
      <c r="N34" s="167"/>
      <c r="O34" s="168"/>
      <c r="P34" s="167"/>
      <c r="Q34" s="167"/>
      <c r="R34" s="167"/>
      <c r="S34" s="167"/>
      <c r="T34" s="168"/>
      <c r="U34" s="167"/>
      <c r="V34" s="167"/>
      <c r="W34" s="167"/>
      <c r="X34" s="167"/>
      <c r="Y34" s="168"/>
      <c r="Z34" s="167"/>
      <c r="AA34" s="167"/>
      <c r="AB34" s="167"/>
      <c r="AC34" s="167"/>
      <c r="AD34" s="167"/>
      <c r="AE34" s="167">
        <v>0</v>
      </c>
      <c r="AF34" s="167">
        <v>2</v>
      </c>
      <c r="AG34" s="167">
        <v>0</v>
      </c>
      <c r="AH34" s="167" t="s">
        <v>81</v>
      </c>
      <c r="AI34" s="167">
        <v>2</v>
      </c>
      <c r="AJ34" s="167"/>
      <c r="AK34" s="167"/>
      <c r="AL34" s="167"/>
      <c r="AM34" s="167"/>
      <c r="AN34" s="172"/>
      <c r="AO34" s="253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</row>
    <row r="35" spans="1:151" s="213" customFormat="1" ht="24" customHeight="1" thickBot="1" x14ac:dyDescent="0.25">
      <c r="A35" s="254"/>
      <c r="B35" s="255"/>
      <c r="C35" s="175" t="s">
        <v>18</v>
      </c>
      <c r="D35" s="198">
        <v>15</v>
      </c>
      <c r="E35" s="250">
        <f>SUM(J35,O35,T35:U35,Y35,AD35,AI35:AJ35,AN35)</f>
        <v>15</v>
      </c>
      <c r="F35" s="255"/>
      <c r="G35" s="255"/>
      <c r="H35" s="255"/>
      <c r="I35" s="255"/>
      <c r="J35" s="256"/>
      <c r="K35" s="255"/>
      <c r="L35" s="255"/>
      <c r="M35" s="255"/>
      <c r="N35" s="255"/>
      <c r="O35" s="256"/>
      <c r="P35" s="255"/>
      <c r="Q35" s="255"/>
      <c r="R35" s="255"/>
      <c r="S35" s="255"/>
      <c r="T35" s="256"/>
      <c r="U35" s="255"/>
      <c r="V35" s="255"/>
      <c r="W35" s="255"/>
      <c r="X35" s="255"/>
      <c r="Y35" s="256"/>
      <c r="Z35" s="255"/>
      <c r="AA35" s="255"/>
      <c r="AB35" s="255"/>
      <c r="AC35" s="255"/>
      <c r="AD35" s="256"/>
      <c r="AE35" s="255"/>
      <c r="AF35" s="255"/>
      <c r="AG35" s="255"/>
      <c r="AH35" s="255"/>
      <c r="AI35" s="256"/>
      <c r="AJ35" s="255"/>
      <c r="AK35" s="255"/>
      <c r="AL35" s="255">
        <v>13</v>
      </c>
      <c r="AM35" s="255" t="s">
        <v>210</v>
      </c>
      <c r="AN35" s="257">
        <v>15</v>
      </c>
      <c r="AO35" s="258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</row>
    <row r="36" spans="1:151" ht="20.25" customHeight="1" thickTop="1" x14ac:dyDescent="0.2">
      <c r="A36" s="259"/>
      <c r="B36" s="260"/>
      <c r="C36" s="261" t="s">
        <v>17</v>
      </c>
      <c r="D36" s="334">
        <f>G37+L37+Q37+V37+AA37+AF37+AK37</f>
        <v>176</v>
      </c>
      <c r="E36" s="262">
        <f>J36+O36+T36+Y36+AD36+AI36+AN36</f>
        <v>210</v>
      </c>
      <c r="F36" s="263"/>
      <c r="G36" s="263"/>
      <c r="H36" s="263"/>
      <c r="I36" s="263"/>
      <c r="J36" s="262">
        <f>'BSc E ALAP'!K53</f>
        <v>31</v>
      </c>
      <c r="K36" s="263"/>
      <c r="L36" s="263"/>
      <c r="M36" s="263"/>
      <c r="N36" s="263"/>
      <c r="O36" s="262">
        <f>'BSc E ALAP'!P53</f>
        <v>33</v>
      </c>
      <c r="P36" s="173"/>
      <c r="Q36" s="173"/>
      <c r="R36" s="173"/>
      <c r="S36" s="173"/>
      <c r="T36" s="262">
        <f>'BSc E ALAP'!U53</f>
        <v>29</v>
      </c>
      <c r="U36" s="173"/>
      <c r="V36" s="173"/>
      <c r="W36" s="173"/>
      <c r="X36" s="173"/>
      <c r="Y36" s="262">
        <f>'BSc E ALAP'!Z53+Y11</f>
        <v>30</v>
      </c>
      <c r="Z36" s="263"/>
      <c r="AA36" s="263"/>
      <c r="AB36" s="263"/>
      <c r="AC36" s="263"/>
      <c r="AD36" s="262">
        <f>'BSc E ALAP'!AE53+AD11+AD29</f>
        <v>29</v>
      </c>
      <c r="AE36" s="173"/>
      <c r="AF36" s="173"/>
      <c r="AG36" s="173"/>
      <c r="AH36" s="173"/>
      <c r="AI36" s="262">
        <f>'BSc E ALAP'!AJ53+AI11+AI29</f>
        <v>30</v>
      </c>
      <c r="AJ36" s="173"/>
      <c r="AK36" s="173"/>
      <c r="AL36" s="173"/>
      <c r="AM36" s="173"/>
      <c r="AN36" s="335">
        <f>'BSc E ALAP'!AO53+AN11+AN35</f>
        <v>28</v>
      </c>
      <c r="AO36" s="22"/>
      <c r="AP36" s="20"/>
      <c r="AQ36" s="21"/>
      <c r="AR36" s="19"/>
      <c r="AS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</row>
    <row r="37" spans="1:151" s="213" customFormat="1" ht="18" customHeight="1" x14ac:dyDescent="0.2">
      <c r="A37" s="649" t="s">
        <v>240</v>
      </c>
      <c r="B37" s="265"/>
      <c r="C37" s="175" t="s">
        <v>24</v>
      </c>
      <c r="D37" s="176"/>
      <c r="E37" s="177"/>
      <c r="F37" s="178"/>
      <c r="G37" s="176">
        <f>'BSc E ALAP'!H56</f>
        <v>25</v>
      </c>
      <c r="H37" s="178"/>
      <c r="I37" s="176"/>
      <c r="J37" s="179"/>
      <c r="K37" s="178"/>
      <c r="L37" s="176">
        <f>'BSc E ALAP'!M56</f>
        <v>28</v>
      </c>
      <c r="M37" s="178"/>
      <c r="N37" s="178"/>
      <c r="O37" s="179"/>
      <c r="P37" s="178"/>
      <c r="Q37" s="176">
        <f>'BSc E ALAP'!R56</f>
        <v>22</v>
      </c>
      <c r="R37" s="178"/>
      <c r="S37" s="178"/>
      <c r="T37" s="179"/>
      <c r="U37" s="178"/>
      <c r="V37" s="176">
        <f>'BSc E ALAP'!W56+U11+V11+W11</f>
        <v>26</v>
      </c>
      <c r="W37" s="178"/>
      <c r="X37" s="178"/>
      <c r="Y37" s="180"/>
      <c r="Z37" s="178"/>
      <c r="AA37" s="176">
        <f>'BSc E ALAP'!AB56+Z11+AA11+AB11+Z29+AA29+AB29</f>
        <v>26</v>
      </c>
      <c r="AB37" s="178"/>
      <c r="AC37" s="176"/>
      <c r="AD37" s="180"/>
      <c r="AE37" s="178"/>
      <c r="AF37" s="176">
        <f>'BSc E ALAP'!AG56+AE11+AF11+AG11+AE29+AF29+AG29</f>
        <v>25</v>
      </c>
      <c r="AG37" s="178"/>
      <c r="AH37" s="178"/>
      <c r="AI37" s="179"/>
      <c r="AJ37" s="178"/>
      <c r="AK37" s="176">
        <f>'BSc E ALAP'!AL56+AJ11+AK11+AL11+AL35</f>
        <v>24</v>
      </c>
      <c r="AL37" s="178"/>
      <c r="AM37" s="178"/>
      <c r="AN37" s="181"/>
      <c r="AO37" s="4"/>
      <c r="AP37" s="13"/>
      <c r="AQ37" s="13"/>
      <c r="AR37" s="16"/>
      <c r="AS37" s="16"/>
      <c r="AT37" s="23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</row>
    <row r="38" spans="1:151" s="213" customFormat="1" ht="18" customHeight="1" x14ac:dyDescent="0.2">
      <c r="A38" s="649"/>
      <c r="B38" s="265"/>
      <c r="C38" s="175" t="s">
        <v>239</v>
      </c>
      <c r="D38" s="176">
        <f>G38+L38+Q38+V38+AA38+AF38+AK38</f>
        <v>110</v>
      </c>
      <c r="E38" s="177"/>
      <c r="F38" s="178"/>
      <c r="G38" s="266">
        <f>'BSc E ALAP'!G57:I57</f>
        <v>11</v>
      </c>
      <c r="H38" s="178"/>
      <c r="I38" s="176"/>
      <c r="J38" s="179"/>
      <c r="K38" s="178"/>
      <c r="L38" s="267">
        <f>'BSc E ALAP'!L57:N57</f>
        <v>16</v>
      </c>
      <c r="M38" s="178"/>
      <c r="N38" s="178"/>
      <c r="O38" s="179"/>
      <c r="P38" s="178"/>
      <c r="Q38" s="267">
        <f>'BSc E ALAP'!Q57:S57</f>
        <v>11</v>
      </c>
      <c r="R38" s="178"/>
      <c r="S38" s="178"/>
      <c r="T38" s="179"/>
      <c r="U38" s="178"/>
      <c r="V38" s="267">
        <f>'BSc E ALAP'!V57:X57+V11+W11</f>
        <v>14</v>
      </c>
      <c r="W38" s="178"/>
      <c r="X38" s="178"/>
      <c r="Y38" s="180"/>
      <c r="Z38" s="178"/>
      <c r="AA38" s="266">
        <f>'BSc E ALAP'!AB57+AA11+AB11+AA29+AB29</f>
        <v>19</v>
      </c>
      <c r="AB38" s="178"/>
      <c r="AC38" s="176"/>
      <c r="AD38" s="180"/>
      <c r="AE38" s="178"/>
      <c r="AF38" s="267">
        <f>'BSc E ALAP'!AG57+AF11+AG11+AF29+AG29</f>
        <v>20</v>
      </c>
      <c r="AG38" s="178"/>
      <c r="AH38" s="178"/>
      <c r="AI38" s="179"/>
      <c r="AJ38" s="178"/>
      <c r="AK38" s="267">
        <f>'BSc E ALAP'!AL57+AK11+AL11+AL35</f>
        <v>19</v>
      </c>
      <c r="AL38" s="178"/>
      <c r="AM38" s="178"/>
      <c r="AN38" s="181"/>
      <c r="AO38" s="4"/>
      <c r="AP38" s="13"/>
      <c r="AQ38" s="13"/>
      <c r="AR38" s="16"/>
      <c r="AS38" s="16"/>
      <c r="AT38" s="23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</row>
    <row r="39" spans="1:151" s="213" customFormat="1" ht="18" customHeight="1" x14ac:dyDescent="0.2">
      <c r="A39" s="649"/>
      <c r="B39" s="265"/>
      <c r="C39" s="175" t="s">
        <v>245</v>
      </c>
      <c r="D39" s="176">
        <f>(D38/D36)*100</f>
        <v>62.5</v>
      </c>
      <c r="E39" s="177"/>
      <c r="F39" s="178"/>
      <c r="G39" s="266"/>
      <c r="H39" s="178"/>
      <c r="I39" s="176"/>
      <c r="J39" s="179"/>
      <c r="K39" s="178"/>
      <c r="L39" s="267"/>
      <c r="M39" s="178"/>
      <c r="N39" s="178"/>
      <c r="O39" s="179"/>
      <c r="P39" s="178"/>
      <c r="Q39" s="267"/>
      <c r="R39" s="178"/>
      <c r="S39" s="178"/>
      <c r="T39" s="179"/>
      <c r="U39" s="178"/>
      <c r="V39" s="267"/>
      <c r="W39" s="178"/>
      <c r="X39" s="178"/>
      <c r="Y39" s="180"/>
      <c r="Z39" s="178"/>
      <c r="AA39" s="266"/>
      <c r="AB39" s="178"/>
      <c r="AC39" s="176"/>
      <c r="AD39" s="180"/>
      <c r="AE39" s="178"/>
      <c r="AF39" s="267"/>
      <c r="AG39" s="178"/>
      <c r="AH39" s="178"/>
      <c r="AI39" s="179"/>
      <c r="AJ39" s="178"/>
      <c r="AK39" s="267"/>
      <c r="AL39" s="178"/>
      <c r="AM39" s="178"/>
      <c r="AN39" s="181"/>
      <c r="AO39" s="4"/>
      <c r="AP39" s="13"/>
      <c r="AQ39" s="13"/>
      <c r="AR39" s="16"/>
      <c r="AS39" s="16"/>
      <c r="AT39" s="23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</row>
    <row r="40" spans="1:151" s="213" customFormat="1" ht="18" customHeight="1" x14ac:dyDescent="0.2">
      <c r="A40" s="649"/>
      <c r="B40" s="265"/>
      <c r="C40" s="175" t="s">
        <v>16</v>
      </c>
      <c r="D40" s="177"/>
      <c r="E40" s="177"/>
      <c r="F40" s="268"/>
      <c r="G40" s="268"/>
      <c r="H40" s="268"/>
      <c r="I40" s="267">
        <f>'BSc E ALAP'!J54+COUNTIF(I$11:I$34,"v")</f>
        <v>5</v>
      </c>
      <c r="J40" s="216"/>
      <c r="K40" s="198"/>
      <c r="L40" s="198"/>
      <c r="M40" s="198"/>
      <c r="N40" s="267">
        <f>'BSc E ALAP'!O54+COUNTIF(N$11:N$34,"v")</f>
        <v>4</v>
      </c>
      <c r="O40" s="216"/>
      <c r="P40" s="198"/>
      <c r="Q40" s="198"/>
      <c r="R40" s="198"/>
      <c r="S40" s="267">
        <f>'BSc E ALAP'!T54+COUNTIF(S$11:S$34,"v")</f>
        <v>3</v>
      </c>
      <c r="T40" s="216"/>
      <c r="U40" s="198"/>
      <c r="V40" s="198"/>
      <c r="W40" s="198"/>
      <c r="X40" s="267">
        <f>'BSc E ALAP'!Y54+COUNTIF(X$11:X$34,"v")</f>
        <v>3</v>
      </c>
      <c r="Y40" s="217"/>
      <c r="Z40" s="268"/>
      <c r="AA40" s="268"/>
      <c r="AB40" s="268"/>
      <c r="AC40" s="267">
        <f>'BSc E ALAP'!AD54+COUNTIF(AC$11:AC$34,"v")</f>
        <v>3</v>
      </c>
      <c r="AD40" s="217"/>
      <c r="AE40" s="198"/>
      <c r="AF40" s="198"/>
      <c r="AG40" s="198"/>
      <c r="AH40" s="267">
        <f>'BSc E ALAP'!AI54+COUNTIF(AH$11:AH$34,"v")</f>
        <v>2</v>
      </c>
      <c r="AI40" s="216"/>
      <c r="AJ40" s="198"/>
      <c r="AK40" s="198"/>
      <c r="AL40" s="198"/>
      <c r="AM40" s="267">
        <f>'BSc E ALAP'!AN54+COUNTIF(AM$11:AM$34,"v")</f>
        <v>5</v>
      </c>
      <c r="AN40" s="212"/>
      <c r="AO40" s="4"/>
      <c r="AP40" s="13"/>
      <c r="AQ40" s="13"/>
    </row>
    <row r="41" spans="1:151" s="213" customFormat="1" ht="18" customHeight="1" x14ac:dyDescent="0.2">
      <c r="A41" s="649"/>
      <c r="B41" s="265"/>
      <c r="C41" s="175" t="s">
        <v>82</v>
      </c>
      <c r="D41" s="177"/>
      <c r="E41" s="177"/>
      <c r="F41" s="268"/>
      <c r="G41" s="268"/>
      <c r="H41" s="268"/>
      <c r="I41" s="267">
        <f>'BSc E ALAP'!J55+COUNTIF(I$11:I$34,"é")</f>
        <v>3</v>
      </c>
      <c r="J41" s="216"/>
      <c r="K41" s="198"/>
      <c r="L41" s="198"/>
      <c r="M41" s="198"/>
      <c r="N41" s="267">
        <f>'BSc E ALAP'!O55+COUNTIF(N$11:N$34,"é")</f>
        <v>4</v>
      </c>
      <c r="O41" s="216"/>
      <c r="P41" s="198"/>
      <c r="Q41" s="198"/>
      <c r="R41" s="198"/>
      <c r="S41" s="267">
        <f>'BSc E ALAP'!T55+COUNTIF(S$11:S$34,"é")</f>
        <v>5</v>
      </c>
      <c r="T41" s="216"/>
      <c r="U41" s="198"/>
      <c r="V41" s="198"/>
      <c r="W41" s="198"/>
      <c r="X41" s="267">
        <v>7</v>
      </c>
      <c r="Y41" s="217"/>
      <c r="Z41" s="268"/>
      <c r="AA41" s="268"/>
      <c r="AB41" s="268"/>
      <c r="AC41" s="267">
        <f>'BSc E ALAP'!AD55+COUNTIF(AC$11:AC$34,"é")</f>
        <v>7</v>
      </c>
      <c r="AD41" s="217"/>
      <c r="AE41" s="198"/>
      <c r="AF41" s="198"/>
      <c r="AG41" s="198"/>
      <c r="AH41" s="267">
        <f>'BSc E ALAP'!AI55+COUNTIF(AH$11:AH$34,"é")</f>
        <v>9</v>
      </c>
      <c r="AI41" s="216"/>
      <c r="AJ41" s="198"/>
      <c r="AK41" s="198"/>
      <c r="AL41" s="198"/>
      <c r="AM41" s="267">
        <f>'BSc E ALAP'!AN55+COUNTIF(AM$11:AM$34,"é")</f>
        <v>0</v>
      </c>
      <c r="AN41" s="212"/>
      <c r="AO41" s="4"/>
      <c r="AP41" s="13"/>
      <c r="AQ41" s="13"/>
    </row>
    <row r="42" spans="1:151" s="213" customFormat="1" ht="18" customHeight="1" x14ac:dyDescent="0.2">
      <c r="A42" s="647" t="s">
        <v>238</v>
      </c>
      <c r="B42" s="214"/>
      <c r="C42" s="215" t="s">
        <v>19</v>
      </c>
      <c r="D42" s="198">
        <v>2</v>
      </c>
      <c r="E42" s="216">
        <v>0</v>
      </c>
      <c r="F42" s="198"/>
      <c r="G42" s="198"/>
      <c r="H42" s="198"/>
      <c r="I42" s="198"/>
      <c r="J42" s="216"/>
      <c r="K42" s="198">
        <v>0</v>
      </c>
      <c r="L42" s="198">
        <v>2</v>
      </c>
      <c r="M42" s="198">
        <v>0</v>
      </c>
      <c r="N42" s="198" t="s">
        <v>20</v>
      </c>
      <c r="O42" s="216">
        <v>0</v>
      </c>
      <c r="P42" s="198"/>
      <c r="Q42" s="198"/>
      <c r="R42" s="198"/>
      <c r="S42" s="198"/>
      <c r="T42" s="216">
        <v>0</v>
      </c>
      <c r="U42" s="198"/>
      <c r="V42" s="198"/>
      <c r="W42" s="198"/>
      <c r="X42" s="198"/>
      <c r="Y42" s="217"/>
      <c r="Z42" s="198"/>
      <c r="AA42" s="198"/>
      <c r="AB42" s="198"/>
      <c r="AC42" s="198"/>
      <c r="AD42" s="217"/>
      <c r="AE42" s="198"/>
      <c r="AF42" s="198"/>
      <c r="AG42" s="198"/>
      <c r="AH42" s="198"/>
      <c r="AI42" s="216"/>
      <c r="AJ42" s="198"/>
      <c r="AK42" s="198"/>
      <c r="AL42" s="198"/>
      <c r="AM42" s="198"/>
      <c r="AN42" s="212"/>
      <c r="AO42" s="4"/>
      <c r="AP42" s="13"/>
      <c r="AQ42" s="13"/>
    </row>
    <row r="43" spans="1:151" s="213" customFormat="1" ht="18" customHeight="1" x14ac:dyDescent="0.2">
      <c r="A43" s="647"/>
      <c r="B43" s="214"/>
      <c r="C43" s="215" t="s">
        <v>21</v>
      </c>
      <c r="D43" s="198">
        <v>2</v>
      </c>
      <c r="E43" s="216">
        <v>0</v>
      </c>
      <c r="F43" s="198"/>
      <c r="G43" s="198"/>
      <c r="H43" s="198"/>
      <c r="I43" s="198"/>
      <c r="J43" s="216"/>
      <c r="K43" s="198"/>
      <c r="L43" s="198"/>
      <c r="M43" s="198"/>
      <c r="N43" s="198"/>
      <c r="O43" s="216"/>
      <c r="P43" s="198">
        <v>0</v>
      </c>
      <c r="Q43" s="198">
        <v>2</v>
      </c>
      <c r="R43" s="198">
        <v>0</v>
      </c>
      <c r="S43" s="198" t="s">
        <v>20</v>
      </c>
      <c r="T43" s="216"/>
      <c r="U43" s="198"/>
      <c r="V43" s="198"/>
      <c r="W43" s="198"/>
      <c r="X43" s="198"/>
      <c r="Y43" s="217"/>
      <c r="Z43" s="198"/>
      <c r="AA43" s="198"/>
      <c r="AB43" s="198"/>
      <c r="AC43" s="198"/>
      <c r="AD43" s="217"/>
      <c r="AE43" s="198"/>
      <c r="AF43" s="198"/>
      <c r="AG43" s="198"/>
      <c r="AH43" s="198"/>
      <c r="AI43" s="216"/>
      <c r="AJ43" s="198"/>
      <c r="AK43" s="198"/>
      <c r="AL43" s="198"/>
      <c r="AM43" s="198"/>
      <c r="AN43" s="212"/>
      <c r="AO43" s="4"/>
      <c r="AP43" s="13"/>
      <c r="AQ43" s="13"/>
    </row>
    <row r="44" spans="1:151" s="213" customFormat="1" ht="18" customHeight="1" x14ac:dyDescent="0.2">
      <c r="A44" s="647"/>
      <c r="B44" s="214"/>
      <c r="C44" s="215" t="s">
        <v>397</v>
      </c>
      <c r="D44" s="198">
        <v>1</v>
      </c>
      <c r="E44" s="216">
        <v>0</v>
      </c>
      <c r="F44" s="198">
        <v>0</v>
      </c>
      <c r="G44" s="198">
        <v>1</v>
      </c>
      <c r="H44" s="198">
        <v>0</v>
      </c>
      <c r="I44" s="198" t="s">
        <v>210</v>
      </c>
      <c r="J44" s="216">
        <v>0</v>
      </c>
      <c r="K44" s="198"/>
      <c r="L44" s="198"/>
      <c r="M44" s="198"/>
      <c r="N44" s="198"/>
      <c r="O44" s="216"/>
      <c r="P44" s="198"/>
      <c r="Q44" s="198"/>
      <c r="R44" s="198"/>
      <c r="S44" s="198"/>
      <c r="T44" s="216"/>
      <c r="U44" s="198"/>
      <c r="V44" s="198"/>
      <c r="W44" s="198"/>
      <c r="X44" s="198"/>
      <c r="Y44" s="217"/>
      <c r="Z44" s="198"/>
      <c r="AA44" s="198"/>
      <c r="AB44" s="198"/>
      <c r="AC44" s="198"/>
      <c r="AD44" s="217"/>
      <c r="AE44" s="198"/>
      <c r="AF44" s="198"/>
      <c r="AG44" s="198"/>
      <c r="AH44" s="198"/>
      <c r="AI44" s="216"/>
      <c r="AJ44" s="198"/>
      <c r="AK44" s="198"/>
      <c r="AL44" s="198"/>
      <c r="AM44" s="198"/>
      <c r="AN44" s="212"/>
      <c r="AO44" s="4"/>
      <c r="AP44" s="13"/>
      <c r="AQ44" s="13"/>
    </row>
    <row r="45" spans="1:151" s="213" customFormat="1" ht="18" customHeight="1" x14ac:dyDescent="0.2">
      <c r="A45" s="647"/>
      <c r="B45" s="214"/>
      <c r="C45" s="215" t="s">
        <v>398</v>
      </c>
      <c r="D45" s="198">
        <v>1</v>
      </c>
      <c r="E45" s="216">
        <v>0</v>
      </c>
      <c r="F45" s="198"/>
      <c r="G45" s="198"/>
      <c r="H45" s="198"/>
      <c r="I45" s="198"/>
      <c r="J45" s="216"/>
      <c r="K45" s="198">
        <v>0</v>
      </c>
      <c r="L45" s="198">
        <v>1</v>
      </c>
      <c r="M45" s="198">
        <v>0</v>
      </c>
      <c r="N45" s="198" t="s">
        <v>210</v>
      </c>
      <c r="O45" s="216">
        <v>0</v>
      </c>
      <c r="P45" s="198"/>
      <c r="Q45" s="198"/>
      <c r="R45" s="198"/>
      <c r="S45" s="198"/>
      <c r="T45" s="216"/>
      <c r="U45" s="198"/>
      <c r="V45" s="198"/>
      <c r="W45" s="198"/>
      <c r="X45" s="198"/>
      <c r="Y45" s="217"/>
      <c r="Z45" s="198"/>
      <c r="AA45" s="198"/>
      <c r="AB45" s="198"/>
      <c r="AC45" s="198"/>
      <c r="AD45" s="217"/>
      <c r="AE45" s="198"/>
      <c r="AF45" s="198"/>
      <c r="AG45" s="198"/>
      <c r="AH45" s="198"/>
      <c r="AI45" s="216"/>
      <c r="AJ45" s="198"/>
      <c r="AK45" s="198"/>
      <c r="AL45" s="198"/>
      <c r="AM45" s="198"/>
      <c r="AN45" s="212"/>
      <c r="AO45" s="4"/>
      <c r="AP45" s="13"/>
      <c r="AQ45" s="13"/>
    </row>
    <row r="46" spans="1:151" s="213" customFormat="1" ht="18" customHeight="1" x14ac:dyDescent="0.2">
      <c r="A46" s="647"/>
      <c r="B46" s="214"/>
      <c r="C46" s="215" t="s">
        <v>241</v>
      </c>
      <c r="D46" s="198">
        <v>2</v>
      </c>
      <c r="E46" s="216">
        <v>2</v>
      </c>
      <c r="F46" s="198"/>
      <c r="G46" s="198"/>
      <c r="H46" s="198"/>
      <c r="I46" s="198"/>
      <c r="J46" s="216"/>
      <c r="K46" s="198"/>
      <c r="L46" s="198"/>
      <c r="M46" s="198"/>
      <c r="N46" s="198"/>
      <c r="O46" s="216"/>
      <c r="P46" s="198">
        <v>0</v>
      </c>
      <c r="Q46" s="198">
        <v>2</v>
      </c>
      <c r="R46" s="198">
        <v>0</v>
      </c>
      <c r="S46" s="198" t="s">
        <v>81</v>
      </c>
      <c r="T46" s="168">
        <v>2</v>
      </c>
      <c r="U46" s="269" t="s">
        <v>84</v>
      </c>
      <c r="V46" s="198"/>
      <c r="W46" s="198"/>
      <c r="X46" s="198"/>
      <c r="Y46" s="217"/>
      <c r="Z46" s="198"/>
      <c r="AA46" s="198"/>
      <c r="AB46" s="198"/>
      <c r="AC46" s="198"/>
      <c r="AD46" s="217"/>
      <c r="AE46" s="198"/>
      <c r="AF46" s="198"/>
      <c r="AG46" s="198"/>
      <c r="AH46" s="198"/>
      <c r="AI46" s="216"/>
      <c r="AJ46" s="198"/>
      <c r="AK46" s="198"/>
      <c r="AL46" s="198"/>
      <c r="AM46" s="198"/>
      <c r="AN46" s="212"/>
      <c r="AO46" s="4"/>
      <c r="AP46" s="13"/>
      <c r="AQ46" s="13"/>
    </row>
    <row r="47" spans="1:151" s="213" customFormat="1" ht="18" customHeight="1" x14ac:dyDescent="0.2">
      <c r="A47" s="647"/>
      <c r="B47" s="214"/>
      <c r="C47" s="215" t="s">
        <v>242</v>
      </c>
      <c r="D47" s="198">
        <v>2</v>
      </c>
      <c r="E47" s="216">
        <v>2</v>
      </c>
      <c r="F47" s="198"/>
      <c r="G47" s="198"/>
      <c r="H47" s="198"/>
      <c r="I47" s="198"/>
      <c r="J47" s="216"/>
      <c r="K47" s="198"/>
      <c r="L47" s="198"/>
      <c r="M47" s="198"/>
      <c r="N47" s="198"/>
      <c r="O47" s="216"/>
      <c r="P47" s="198">
        <v>0</v>
      </c>
      <c r="Q47" s="198">
        <v>2</v>
      </c>
      <c r="R47" s="198">
        <v>0</v>
      </c>
      <c r="S47" s="198" t="s">
        <v>81</v>
      </c>
      <c r="T47" s="168">
        <v>2</v>
      </c>
      <c r="U47" s="269" t="s">
        <v>84</v>
      </c>
      <c r="V47" s="198"/>
      <c r="W47" s="198"/>
      <c r="X47" s="198"/>
      <c r="Y47" s="217"/>
      <c r="Z47" s="198"/>
      <c r="AA47" s="198"/>
      <c r="AB47" s="198"/>
      <c r="AC47" s="198"/>
      <c r="AD47" s="217"/>
      <c r="AE47" s="198"/>
      <c r="AF47" s="198"/>
      <c r="AG47" s="198"/>
      <c r="AH47" s="198"/>
      <c r="AI47" s="216"/>
      <c r="AJ47" s="198"/>
      <c r="AK47" s="198"/>
      <c r="AL47" s="198"/>
      <c r="AM47" s="198"/>
      <c r="AN47" s="212"/>
      <c r="AO47" s="4"/>
      <c r="AP47" s="13"/>
      <c r="AQ47" s="13"/>
    </row>
    <row r="48" spans="1:151" s="213" customFormat="1" ht="18" customHeight="1" thickBot="1" x14ac:dyDescent="0.25">
      <c r="A48" s="648"/>
      <c r="B48" s="270"/>
      <c r="C48" s="182" t="s">
        <v>89</v>
      </c>
      <c r="D48" s="271" t="s">
        <v>93</v>
      </c>
      <c r="E48" s="271">
        <v>0</v>
      </c>
      <c r="F48" s="200"/>
      <c r="G48" s="200"/>
      <c r="H48" s="200"/>
      <c r="I48" s="200"/>
      <c r="J48" s="272"/>
      <c r="K48" s="200"/>
      <c r="L48" s="200"/>
      <c r="M48" s="200"/>
      <c r="N48" s="200"/>
      <c r="O48" s="272"/>
      <c r="P48" s="200"/>
      <c r="Q48" s="200"/>
      <c r="R48" s="200"/>
      <c r="S48" s="200"/>
      <c r="T48" s="272"/>
      <c r="U48" s="200"/>
      <c r="V48" s="200"/>
      <c r="W48" s="200"/>
      <c r="X48" s="200"/>
      <c r="Y48" s="273"/>
      <c r="Z48" s="200"/>
      <c r="AA48" s="200"/>
      <c r="AB48" s="200"/>
      <c r="AC48" s="200"/>
      <c r="AD48" s="273"/>
      <c r="AE48" s="668" t="s">
        <v>93</v>
      </c>
      <c r="AF48" s="669"/>
      <c r="AG48" s="669"/>
      <c r="AH48" s="669"/>
      <c r="AI48" s="669"/>
      <c r="AJ48" s="200"/>
      <c r="AK48" s="200"/>
      <c r="AL48" s="200"/>
      <c r="AM48" s="200"/>
      <c r="AN48" s="274"/>
      <c r="AO48" s="4"/>
      <c r="AP48" s="13"/>
      <c r="AQ48" s="13"/>
    </row>
    <row r="49" spans="1:45" ht="12.75" customHeight="1" x14ac:dyDescent="0.2">
      <c r="C49" s="275"/>
      <c r="D49" s="276"/>
      <c r="E49" s="276"/>
      <c r="F49" s="1"/>
      <c r="G49" s="1"/>
      <c r="H49" s="1"/>
      <c r="I49" s="1"/>
      <c r="J49" s="277"/>
      <c r="K49" s="277"/>
      <c r="L49" s="277"/>
      <c r="M49" s="277"/>
      <c r="N49" s="1"/>
      <c r="O49" s="277"/>
      <c r="P49" s="277"/>
      <c r="Q49" s="277"/>
      <c r="R49" s="277"/>
      <c r="S49" s="1"/>
      <c r="T49" s="277"/>
      <c r="U49" s="277"/>
      <c r="V49" s="277"/>
      <c r="W49" s="277"/>
      <c r="X49" s="1"/>
      <c r="Y49" s="277"/>
      <c r="Z49" s="277"/>
      <c r="AA49" s="277"/>
      <c r="AB49" s="277"/>
      <c r="AC49" s="1"/>
      <c r="AD49" s="277"/>
      <c r="AE49" s="1"/>
      <c r="AF49" s="1"/>
      <c r="AG49" s="1"/>
      <c r="AH49" s="1"/>
      <c r="AI49" s="277"/>
      <c r="AJ49" s="1"/>
      <c r="AK49" s="1"/>
      <c r="AL49" s="1"/>
      <c r="AM49" s="1"/>
      <c r="AN49" s="277"/>
      <c r="AO49" s="278"/>
      <c r="AP49" s="278"/>
      <c r="AQ49" s="278"/>
      <c r="AS49" s="19"/>
    </row>
    <row r="50" spans="1:45" ht="18" customHeight="1" x14ac:dyDescent="0.2">
      <c r="A50" s="21"/>
      <c r="B50" s="210" t="s">
        <v>78</v>
      </c>
      <c r="C50" s="24"/>
      <c r="D50" s="24"/>
      <c r="E50" s="24"/>
      <c r="F50" s="24"/>
      <c r="G50" s="24"/>
      <c r="H50" s="24"/>
      <c r="I50" s="24"/>
      <c r="J50" s="24"/>
      <c r="K50" s="24"/>
      <c r="L50" s="277"/>
      <c r="M50" s="277"/>
      <c r="N50" s="666"/>
      <c r="O50" s="667"/>
      <c r="P50" s="667"/>
      <c r="Q50" s="277"/>
      <c r="R50" s="277"/>
      <c r="S50" s="1"/>
      <c r="T50" s="277"/>
      <c r="U50" s="277"/>
      <c r="V50" s="277"/>
      <c r="W50" s="277"/>
      <c r="X50" s="1"/>
      <c r="Y50" s="277"/>
      <c r="Z50" s="277"/>
      <c r="AA50" s="277"/>
      <c r="AB50" s="277"/>
      <c r="AC50" s="1"/>
      <c r="AD50" s="277"/>
      <c r="AE50" s="1"/>
      <c r="AF50" s="1"/>
      <c r="AG50" s="1"/>
      <c r="AH50" s="1"/>
      <c r="AI50" s="277"/>
      <c r="AJ50" s="1"/>
      <c r="AK50" s="1"/>
      <c r="AL50" s="1"/>
      <c r="AM50" s="1"/>
      <c r="AN50" s="277"/>
      <c r="AO50" s="278"/>
      <c r="AQ50" s="19"/>
    </row>
    <row r="51" spans="1:45" ht="15" customHeight="1" x14ac:dyDescent="0.2">
      <c r="A51" s="2"/>
      <c r="B51" s="210" t="s">
        <v>454</v>
      </c>
      <c r="C51" s="24"/>
      <c r="D51" s="24"/>
      <c r="E51" s="24"/>
      <c r="F51" s="24"/>
      <c r="G51" s="24"/>
      <c r="H51" s="24"/>
      <c r="I51" s="24"/>
      <c r="J51" s="24"/>
      <c r="K51" s="280"/>
      <c r="L51" s="280"/>
      <c r="M51" s="280"/>
      <c r="N51" s="280"/>
      <c r="O51" s="280"/>
      <c r="P51" s="280"/>
      <c r="Q51" s="277"/>
      <c r="R51" s="277"/>
      <c r="S51" s="1"/>
      <c r="T51" s="277"/>
      <c r="U51" s="277"/>
      <c r="V51" s="277"/>
      <c r="W51" s="277"/>
      <c r="X51" s="1"/>
      <c r="Y51" s="277"/>
      <c r="Z51" s="277"/>
      <c r="AA51" s="277"/>
      <c r="AB51" s="277"/>
      <c r="AC51" s="1"/>
      <c r="AD51" s="277"/>
      <c r="AE51" s="1"/>
      <c r="AF51" s="1"/>
      <c r="AG51" s="1"/>
      <c r="AH51" s="1"/>
      <c r="AI51" s="277"/>
      <c r="AJ51" s="1"/>
      <c r="AK51" s="1"/>
      <c r="AL51" s="1"/>
      <c r="AM51" s="1"/>
      <c r="AN51" s="277"/>
      <c r="AO51" s="278"/>
      <c r="AQ51" s="1"/>
    </row>
    <row r="52" spans="1:45" ht="15" customHeight="1" x14ac:dyDescent="0.2">
      <c r="A52" s="2"/>
      <c r="B52" s="210" t="s">
        <v>455</v>
      </c>
      <c r="C52" s="24"/>
      <c r="D52" s="24"/>
      <c r="E52" s="24"/>
      <c r="F52" s="24"/>
      <c r="G52" s="24"/>
      <c r="H52" s="24"/>
      <c r="I52" s="24"/>
      <c r="J52" s="24"/>
      <c r="K52" s="280"/>
      <c r="L52" s="280"/>
      <c r="M52" s="280"/>
      <c r="N52" s="280"/>
      <c r="O52" s="277"/>
      <c r="P52" s="277"/>
      <c r="Q52" s="277"/>
      <c r="R52" s="277"/>
      <c r="S52" s="277"/>
      <c r="T52" s="277"/>
      <c r="U52" s="277"/>
      <c r="V52" s="277"/>
      <c r="W52" s="277"/>
      <c r="X52" s="1"/>
      <c r="Y52" s="277"/>
      <c r="Z52" s="277"/>
      <c r="AA52" s="277"/>
      <c r="AB52" s="277"/>
      <c r="AC52" s="1"/>
      <c r="AD52" s="277"/>
      <c r="AE52" s="1"/>
      <c r="AF52" s="1"/>
      <c r="AG52" s="1"/>
      <c r="AH52" s="1"/>
      <c r="AI52" s="277"/>
      <c r="AJ52" s="1"/>
      <c r="AK52" s="1"/>
      <c r="AL52" s="1"/>
      <c r="AM52" s="1"/>
      <c r="AN52" s="277"/>
      <c r="AO52" s="278"/>
      <c r="AQ52" s="19"/>
    </row>
    <row r="53" spans="1:45" ht="12.75" customHeight="1" x14ac:dyDescent="0.2">
      <c r="A53" s="21"/>
      <c r="B53" s="21"/>
      <c r="C53" s="275"/>
      <c r="D53" s="276"/>
      <c r="E53" s="276"/>
      <c r="F53" s="1"/>
      <c r="G53" s="1"/>
      <c r="H53" s="1"/>
      <c r="I53" s="1"/>
      <c r="J53" s="277"/>
      <c r="K53" s="277"/>
      <c r="L53" s="277"/>
      <c r="M53" s="277"/>
      <c r="N53" s="1"/>
      <c r="O53" s="277"/>
      <c r="P53" s="277"/>
      <c r="Q53" s="277"/>
      <c r="R53" s="277"/>
      <c r="S53" s="1"/>
      <c r="T53" s="277"/>
      <c r="U53" s="277"/>
      <c r="V53" s="277"/>
      <c r="W53" s="277"/>
      <c r="X53" s="1"/>
      <c r="Y53" s="277"/>
      <c r="Z53" s="277"/>
      <c r="AA53" s="277"/>
      <c r="AB53" s="277"/>
      <c r="AC53" s="1"/>
      <c r="AD53" s="277"/>
      <c r="AE53" s="1"/>
      <c r="AF53" s="1"/>
      <c r="AG53" s="1"/>
      <c r="AH53" s="1"/>
      <c r="AI53" s="277"/>
      <c r="AJ53" s="1"/>
      <c r="AK53" s="1"/>
      <c r="AL53" s="1"/>
      <c r="AM53" s="1"/>
      <c r="AN53" s="277"/>
      <c r="AO53" s="278"/>
      <c r="AP53" s="278"/>
      <c r="AQ53" s="278"/>
    </row>
    <row r="56" spans="1:45" ht="12.75" customHeight="1" x14ac:dyDescent="0.2">
      <c r="C56" s="275"/>
      <c r="D56" s="276"/>
      <c r="E56" s="276"/>
      <c r="F56" s="1"/>
      <c r="G56" s="1"/>
      <c r="H56" s="1"/>
      <c r="I56" s="1"/>
      <c r="J56" s="277"/>
      <c r="K56" s="277"/>
      <c r="L56" s="277"/>
      <c r="M56" s="277"/>
      <c r="N56" s="1"/>
      <c r="O56" s="277"/>
      <c r="P56" s="277"/>
      <c r="Q56" s="277"/>
      <c r="R56" s="277"/>
      <c r="S56" s="1"/>
      <c r="T56" s="277"/>
      <c r="U56" s="277"/>
      <c r="V56" s="277"/>
      <c r="W56" s="277"/>
      <c r="X56" s="1"/>
      <c r="Y56" s="277"/>
      <c r="Z56" s="277"/>
      <c r="AA56" s="277"/>
      <c r="AB56" s="277" t="s">
        <v>388</v>
      </c>
      <c r="AC56" s="1"/>
      <c r="AD56" s="277"/>
      <c r="AE56" s="1"/>
      <c r="AF56" s="1"/>
      <c r="AG56" s="1"/>
      <c r="AH56" s="1"/>
      <c r="AI56" s="277"/>
      <c r="AJ56" s="1"/>
      <c r="AK56" s="1"/>
      <c r="AL56" s="1"/>
      <c r="AM56" s="1"/>
      <c r="AN56" s="277"/>
      <c r="AO56" s="277"/>
      <c r="AP56" s="277"/>
      <c r="AQ56" s="278"/>
      <c r="AS56" s="19"/>
    </row>
    <row r="57" spans="1:45" ht="12.75" customHeight="1" x14ac:dyDescent="0.2">
      <c r="C57" s="275"/>
      <c r="D57" s="276"/>
      <c r="E57" s="276"/>
      <c r="F57" s="1"/>
      <c r="G57" s="1"/>
      <c r="H57" s="1"/>
      <c r="I57" s="1"/>
      <c r="J57" s="277"/>
      <c r="K57" s="1"/>
      <c r="L57" s="277"/>
      <c r="M57" s="277"/>
      <c r="N57" s="277"/>
      <c r="O57" s="277"/>
      <c r="P57" s="277"/>
      <c r="Q57" s="277"/>
      <c r="R57" s="277"/>
      <c r="S57" s="1"/>
      <c r="T57" s="277"/>
      <c r="U57" s="277"/>
      <c r="V57" s="277"/>
      <c r="W57" s="277"/>
      <c r="X57" s="1"/>
      <c r="Y57" s="277"/>
      <c r="Z57" s="277" t="s">
        <v>87</v>
      </c>
      <c r="AA57" s="277"/>
      <c r="AB57" s="277"/>
      <c r="AC57" s="1"/>
      <c r="AD57" s="277"/>
      <c r="AE57" s="1"/>
      <c r="AF57" s="1"/>
      <c r="AG57" s="1"/>
      <c r="AH57" s="1"/>
      <c r="AI57" s="277"/>
      <c r="AJ57" s="1"/>
      <c r="AK57" s="1"/>
      <c r="AL57" s="1"/>
      <c r="AM57" s="1"/>
      <c r="AN57" s="277"/>
      <c r="AO57" s="277"/>
      <c r="AP57" s="277"/>
      <c r="AQ57" s="278"/>
      <c r="AS57" s="19"/>
    </row>
    <row r="58" spans="1:45" ht="12.75" customHeight="1" x14ac:dyDescent="0.2">
      <c r="C58" s="275"/>
      <c r="D58" s="276"/>
      <c r="E58" s="276"/>
      <c r="F58" s="1"/>
      <c r="G58" s="1"/>
      <c r="H58" s="1"/>
      <c r="I58" s="1"/>
      <c r="J58" s="277"/>
      <c r="K58" s="1"/>
      <c r="L58" s="277"/>
      <c r="M58" s="9"/>
      <c r="N58" s="277"/>
      <c r="O58" s="277"/>
      <c r="P58" s="277"/>
      <c r="Q58" s="277"/>
      <c r="R58" s="277"/>
      <c r="X58" s="1"/>
      <c r="Y58" s="277"/>
      <c r="Z58" s="277"/>
      <c r="AA58" s="277"/>
      <c r="AB58" s="277"/>
      <c r="AC58" s="1"/>
      <c r="AD58" s="277"/>
      <c r="AE58" s="1"/>
      <c r="AF58" s="1"/>
      <c r="AG58" s="1"/>
      <c r="AH58" s="1"/>
      <c r="AI58" s="277"/>
      <c r="AJ58" s="1"/>
      <c r="AK58" s="1"/>
      <c r="AL58" s="1"/>
      <c r="AM58" s="1"/>
      <c r="AN58" s="277"/>
      <c r="AO58" s="277"/>
      <c r="AP58" s="277"/>
      <c r="AQ58" s="278"/>
      <c r="AS58" s="19"/>
    </row>
    <row r="59" spans="1:45" ht="12.75" customHeight="1" x14ac:dyDescent="0.2">
      <c r="C59" s="275"/>
      <c r="D59" s="276"/>
      <c r="E59" s="276"/>
      <c r="F59" s="1"/>
      <c r="G59" s="1"/>
      <c r="H59" s="1"/>
      <c r="I59" s="1"/>
      <c r="J59" s="277"/>
      <c r="K59" s="1"/>
      <c r="L59" s="277"/>
      <c r="M59" s="9"/>
      <c r="N59" s="277"/>
      <c r="O59" s="277"/>
      <c r="P59" s="277"/>
      <c r="Q59" s="277"/>
      <c r="R59" s="277"/>
      <c r="X59" s="1"/>
      <c r="Y59" s="277"/>
      <c r="Z59" s="277"/>
      <c r="AA59" s="277"/>
      <c r="AB59" s="277"/>
      <c r="AC59" s="1"/>
      <c r="AD59" s="277"/>
      <c r="AE59" s="1"/>
      <c r="AF59" s="1"/>
      <c r="AG59" s="1"/>
      <c r="AH59" s="1"/>
      <c r="AI59" s="277"/>
      <c r="AJ59" s="1"/>
      <c r="AK59" s="1"/>
      <c r="AL59" s="1"/>
      <c r="AM59" s="1"/>
      <c r="AN59" s="277"/>
      <c r="AO59" s="277"/>
      <c r="AP59" s="277"/>
      <c r="AQ59" s="278"/>
      <c r="AS59" s="19"/>
    </row>
    <row r="60" spans="1:45" ht="12.75" customHeight="1" x14ac:dyDescent="0.2">
      <c r="D60" s="276"/>
      <c r="E60" s="276"/>
      <c r="F60" s="1"/>
      <c r="G60" s="1"/>
      <c r="H60" s="1"/>
      <c r="I60" s="1"/>
      <c r="J60" s="277"/>
      <c r="K60" s="1"/>
      <c r="L60" s="277"/>
      <c r="M60" s="277"/>
      <c r="N60" s="277"/>
      <c r="O60" s="277"/>
      <c r="P60" s="277"/>
      <c r="Q60" s="277"/>
      <c r="R60" s="277"/>
      <c r="X60" s="1"/>
      <c r="Y60" s="277"/>
      <c r="Z60" s="277"/>
      <c r="AA60" s="277"/>
      <c r="AB60" s="277"/>
      <c r="AC60" s="1"/>
      <c r="AD60" s="277"/>
      <c r="AE60" s="1"/>
      <c r="AF60" s="1"/>
      <c r="AG60" s="1"/>
      <c r="AH60" s="1"/>
      <c r="AI60" s="277"/>
      <c r="AJ60" s="1"/>
      <c r="AK60" s="1"/>
      <c r="AL60" s="1"/>
      <c r="AM60" s="1"/>
      <c r="AN60" s="277"/>
      <c r="AO60" s="277"/>
      <c r="AP60" s="277"/>
      <c r="AQ60" s="278"/>
      <c r="AS60" s="19"/>
    </row>
    <row r="61" spans="1:45" ht="12.75" customHeight="1" x14ac:dyDescent="0.2">
      <c r="D61" s="276"/>
      <c r="E61" s="276"/>
      <c r="F61" s="1"/>
      <c r="G61" s="1"/>
      <c r="H61" s="1"/>
      <c r="I61" s="1"/>
      <c r="J61" s="277"/>
      <c r="K61" s="277"/>
      <c r="L61" s="277"/>
      <c r="M61" s="277"/>
      <c r="N61" s="1"/>
      <c r="O61" s="277"/>
      <c r="P61" s="277"/>
      <c r="Q61" s="277"/>
      <c r="R61" s="277"/>
      <c r="X61" s="1"/>
      <c r="Y61" s="277"/>
      <c r="Z61" s="277"/>
      <c r="AA61" s="277"/>
      <c r="AB61" s="277"/>
      <c r="AC61" s="1"/>
      <c r="AD61" s="277"/>
      <c r="AE61" s="1"/>
      <c r="AF61" s="1"/>
      <c r="AG61" s="1"/>
      <c r="AH61" s="1"/>
      <c r="AI61" s="277"/>
      <c r="AJ61" s="1"/>
      <c r="AK61" s="1"/>
      <c r="AL61" s="1"/>
      <c r="AM61" s="1"/>
      <c r="AN61" s="277"/>
      <c r="AO61" s="277"/>
      <c r="AP61" s="277"/>
      <c r="AQ61" s="278"/>
      <c r="AS61" s="19"/>
    </row>
    <row r="74" spans="42:43" ht="15.75" customHeight="1" x14ac:dyDescent="0.2"/>
    <row r="75" spans="42:43" ht="12.75" customHeight="1" x14ac:dyDescent="0.2">
      <c r="AP75" s="279"/>
      <c r="AQ75" s="2"/>
    </row>
    <row r="76" spans="42:43" ht="13.5" customHeight="1" x14ac:dyDescent="0.2">
      <c r="AQ76" s="2"/>
    </row>
    <row r="77" spans="42:43" x14ac:dyDescent="0.2">
      <c r="AQ77" s="2"/>
    </row>
    <row r="78" spans="42:43" x14ac:dyDescent="0.2">
      <c r="AQ78" s="2"/>
    </row>
    <row r="79" spans="42:43" x14ac:dyDescent="0.2">
      <c r="AQ79" s="2"/>
    </row>
    <row r="80" spans="42:43" x14ac:dyDescent="0.2">
      <c r="AQ80" s="2"/>
    </row>
    <row r="81" spans="43:43" x14ac:dyDescent="0.2">
      <c r="AQ81" s="2"/>
    </row>
    <row r="82" spans="43:43" x14ac:dyDescent="0.2">
      <c r="AQ82" s="2"/>
    </row>
    <row r="83" spans="43:43" x14ac:dyDescent="0.2">
      <c r="AQ83" s="2"/>
    </row>
    <row r="84" spans="43:43" x14ac:dyDescent="0.2">
      <c r="AQ84" s="2"/>
    </row>
    <row r="85" spans="43:43" x14ac:dyDescent="0.2">
      <c r="AQ85" s="2"/>
    </row>
    <row r="87" spans="43:43" ht="15" customHeight="1" x14ac:dyDescent="0.2"/>
    <row r="88" spans="43:43" ht="15" customHeight="1" x14ac:dyDescent="0.2"/>
    <row r="108" spans="5:18" ht="15.75" x14ac:dyDescent="0.2">
      <c r="E108" s="229"/>
      <c r="F108" s="229"/>
      <c r="G108" s="229"/>
      <c r="H108" s="229"/>
      <c r="I108" s="229"/>
      <c r="J108" s="229"/>
      <c r="K108" s="229"/>
      <c r="L108" s="229"/>
      <c r="M108" s="24"/>
      <c r="N108" s="24"/>
      <c r="O108" s="24"/>
      <c r="P108" s="24"/>
      <c r="Q108" s="24"/>
      <c r="R108" s="15"/>
    </row>
  </sheetData>
  <mergeCells count="17">
    <mergeCell ref="I5:U5"/>
    <mergeCell ref="AG2:AQ2"/>
    <mergeCell ref="N50:P50"/>
    <mergeCell ref="AG3:AQ3"/>
    <mergeCell ref="AG4:AQ4"/>
    <mergeCell ref="A7:AQ7"/>
    <mergeCell ref="A8:A9"/>
    <mergeCell ref="C8:C9"/>
    <mergeCell ref="E8:E9"/>
    <mergeCell ref="F8:AI8"/>
    <mergeCell ref="AO8:AO9"/>
    <mergeCell ref="A11:C11"/>
    <mergeCell ref="A29:C29"/>
    <mergeCell ref="A37:A41"/>
    <mergeCell ref="A42:A48"/>
    <mergeCell ref="AE48:AI48"/>
    <mergeCell ref="E4:Y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&amp;L&amp;D&amp;C&amp;F</oddFooter>
  </headerFooter>
  <rowBreaks count="1" manualBreakCount="1">
    <brk id="6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U106"/>
  <sheetViews>
    <sheetView showGridLines="0" zoomScaleNormal="100" zoomScaleSheetLayoutView="70" zoomScalePageLayoutView="80" workbookViewId="0">
      <selection activeCell="AG2" sqref="AG2:AQ2"/>
    </sheetView>
  </sheetViews>
  <sheetFormatPr defaultColWidth="9.140625" defaultRowHeight="12.75" x14ac:dyDescent="0.2"/>
  <cols>
    <col min="1" max="1" width="5.140625" style="222" customWidth="1"/>
    <col min="2" max="2" width="17.5703125" style="337" customWidth="1"/>
    <col min="3" max="3" width="58.42578125" style="223" customWidth="1"/>
    <col min="4" max="4" width="10" style="2" customWidth="1"/>
    <col min="5" max="5" width="8.85546875" style="2" bestFit="1" customWidth="1"/>
    <col min="6" max="6" width="3.42578125" style="2" customWidth="1"/>
    <col min="7" max="7" width="4.85546875" style="2" customWidth="1"/>
    <col min="8" max="9" width="3.42578125" style="2" customWidth="1"/>
    <col min="10" max="10" width="4.85546875" style="2" customWidth="1"/>
    <col min="11" max="11" width="3.42578125" style="2" customWidth="1"/>
    <col min="12" max="12" width="4.85546875" style="2" customWidth="1"/>
    <col min="13" max="13" width="3.5703125" style="2" customWidth="1"/>
    <col min="14" max="14" width="3.42578125" style="2" customWidth="1"/>
    <col min="15" max="15" width="5.140625" style="2" customWidth="1"/>
    <col min="16" max="16" width="3.42578125" style="2" customWidth="1"/>
    <col min="17" max="17" width="4.5703125" style="2" customWidth="1"/>
    <col min="18" max="19" width="3.42578125" style="2" customWidth="1"/>
    <col min="20" max="20" width="5.85546875" style="2" customWidth="1"/>
    <col min="21" max="21" width="3.42578125" style="2" customWidth="1"/>
    <col min="22" max="22" width="5" style="2" customWidth="1"/>
    <col min="23" max="24" width="3.42578125" style="2" customWidth="1"/>
    <col min="25" max="25" width="5" style="2" customWidth="1"/>
    <col min="26" max="26" width="4.42578125" style="2" bestFit="1" customWidth="1"/>
    <col min="27" max="27" width="4.5703125" style="2" customWidth="1"/>
    <col min="28" max="29" width="3.42578125" style="2" customWidth="1"/>
    <col min="30" max="30" width="5" style="2" customWidth="1"/>
    <col min="31" max="31" width="5.42578125" style="2" customWidth="1"/>
    <col min="32" max="32" width="5.140625" style="2" customWidth="1"/>
    <col min="33" max="34" width="3.42578125" style="2" customWidth="1"/>
    <col min="35" max="35" width="4.42578125" style="2" customWidth="1"/>
    <col min="36" max="36" width="3.42578125" style="2" customWidth="1"/>
    <col min="37" max="37" width="4.42578125" style="2" customWidth="1"/>
    <col min="38" max="39" width="4" style="2" customWidth="1"/>
    <col min="40" max="40" width="4.42578125" style="2" customWidth="1"/>
    <col min="41" max="42" width="21" style="2" customWidth="1"/>
    <col min="43" max="43" width="31.42578125" style="279" customWidth="1"/>
    <col min="44" max="45" width="9.140625" style="2" hidden="1" customWidth="1"/>
    <col min="46" max="16384" width="9.140625" style="2"/>
  </cols>
  <sheetData>
    <row r="1" spans="1:151" s="219" customFormat="1" ht="18" x14ac:dyDescent="0.2">
      <c r="A1" s="207" t="s">
        <v>88</v>
      </c>
      <c r="B1" s="336"/>
      <c r="C1" s="218"/>
      <c r="F1" s="220"/>
      <c r="G1" s="220"/>
      <c r="H1" s="220"/>
      <c r="I1" s="220"/>
      <c r="J1" s="220"/>
      <c r="K1" s="220"/>
      <c r="L1" s="219" t="s">
        <v>224</v>
      </c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Q1" s="221"/>
    </row>
    <row r="2" spans="1:151" s="219" customFormat="1" ht="18" x14ac:dyDescent="0.2">
      <c r="A2" s="207" t="s">
        <v>80</v>
      </c>
      <c r="B2" s="336"/>
      <c r="C2" s="218"/>
      <c r="F2" s="220"/>
      <c r="G2" s="220"/>
      <c r="H2" s="220"/>
      <c r="I2" s="220"/>
      <c r="J2" s="220"/>
      <c r="K2" s="220"/>
      <c r="L2" s="220"/>
      <c r="N2" s="220"/>
      <c r="O2" s="220" t="s">
        <v>75</v>
      </c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1"/>
      <c r="AC2" s="221"/>
      <c r="AD2" s="221"/>
      <c r="AE2" s="221"/>
      <c r="AF2" s="221"/>
      <c r="AG2" s="653" t="s">
        <v>460</v>
      </c>
      <c r="AH2" s="653"/>
      <c r="AI2" s="653"/>
      <c r="AJ2" s="653"/>
      <c r="AK2" s="653"/>
      <c r="AL2" s="653"/>
      <c r="AM2" s="653"/>
      <c r="AN2" s="653"/>
      <c r="AO2" s="653"/>
      <c r="AP2" s="653"/>
      <c r="AQ2" s="653"/>
      <c r="AR2" s="221"/>
    </row>
    <row r="3" spans="1:151" s="219" customFormat="1" ht="18" x14ac:dyDescent="0.2">
      <c r="A3" s="207"/>
      <c r="B3" s="336"/>
      <c r="C3" s="218"/>
      <c r="F3" s="220"/>
      <c r="G3" s="220"/>
      <c r="H3" s="220"/>
      <c r="I3" s="220"/>
      <c r="J3" s="220"/>
      <c r="K3" s="220"/>
      <c r="L3" s="220"/>
      <c r="N3" s="220"/>
      <c r="O3" s="220" t="s">
        <v>167</v>
      </c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1"/>
      <c r="AC3" s="221"/>
      <c r="AD3" s="221"/>
      <c r="AE3" s="221"/>
      <c r="AF3" s="221"/>
      <c r="AG3" s="652" t="s">
        <v>459</v>
      </c>
      <c r="AH3" s="652"/>
      <c r="AI3" s="652"/>
      <c r="AJ3" s="652"/>
      <c r="AK3" s="652"/>
      <c r="AL3" s="652"/>
      <c r="AM3" s="652"/>
      <c r="AN3" s="652"/>
      <c r="AO3" s="652"/>
      <c r="AP3" s="652"/>
      <c r="AQ3" s="652"/>
      <c r="AR3" s="2"/>
      <c r="AS3" s="2"/>
      <c r="AT3" s="2"/>
      <c r="AU3" s="2"/>
      <c r="AV3" s="2"/>
    </row>
    <row r="4" spans="1:151" ht="21.75" customHeight="1" x14ac:dyDescent="0.2">
      <c r="F4" s="220"/>
      <c r="G4" s="220"/>
      <c r="H4" s="220"/>
      <c r="I4" s="606" t="s">
        <v>220</v>
      </c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220"/>
      <c r="W4" s="220"/>
      <c r="X4" s="220"/>
      <c r="Y4" s="220"/>
      <c r="Z4" s="220"/>
      <c r="AA4" s="220"/>
      <c r="AG4" s="653" t="s">
        <v>456</v>
      </c>
      <c r="AH4" s="653"/>
      <c r="AI4" s="653"/>
      <c r="AJ4" s="653"/>
      <c r="AK4" s="653"/>
      <c r="AL4" s="653"/>
      <c r="AM4" s="653"/>
      <c r="AN4" s="653"/>
      <c r="AO4" s="653"/>
      <c r="AP4" s="653"/>
      <c r="AQ4" s="653"/>
    </row>
    <row r="5" spans="1:151" ht="21.75" customHeight="1" x14ac:dyDescent="0.2">
      <c r="F5" s="220"/>
      <c r="G5" s="220"/>
      <c r="H5" s="220"/>
      <c r="I5" s="220"/>
      <c r="J5" s="665" t="s">
        <v>258</v>
      </c>
      <c r="K5" s="665"/>
      <c r="L5" s="665"/>
      <c r="M5" s="665"/>
      <c r="N5" s="665"/>
      <c r="O5" s="665"/>
      <c r="P5" s="665"/>
      <c r="Q5" s="665"/>
      <c r="R5" s="665"/>
      <c r="S5" s="665"/>
      <c r="T5" s="665"/>
      <c r="U5" s="220"/>
      <c r="V5" s="220"/>
      <c r="W5" s="220"/>
      <c r="X5" s="220"/>
      <c r="Y5" s="220"/>
      <c r="Z5" s="220"/>
      <c r="AA5" s="220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</row>
    <row r="6" spans="1:151" ht="21.75" customHeight="1" x14ac:dyDescent="0.2">
      <c r="F6" s="220"/>
      <c r="G6" s="220"/>
      <c r="H6" s="220"/>
      <c r="I6" s="220"/>
      <c r="J6" s="220"/>
      <c r="K6" s="220"/>
      <c r="L6" s="220"/>
      <c r="N6" s="220"/>
      <c r="O6" s="220"/>
      <c r="P6" s="220"/>
      <c r="Q6" s="220"/>
      <c r="S6" s="220"/>
      <c r="T6" s="220"/>
      <c r="U6" s="220"/>
      <c r="V6" s="220"/>
      <c r="W6" s="220"/>
      <c r="X6" s="220"/>
      <c r="Y6" s="220"/>
      <c r="Z6" s="220"/>
      <c r="AA6" s="220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</row>
    <row r="7" spans="1:151" ht="25.5" customHeight="1" thickBot="1" x14ac:dyDescent="0.25">
      <c r="A7" s="620" t="s">
        <v>26</v>
      </c>
      <c r="B7" s="621"/>
      <c r="C7" s="621"/>
      <c r="D7" s="621"/>
      <c r="E7" s="621"/>
      <c r="F7" s="621"/>
      <c r="G7" s="621"/>
      <c r="H7" s="621"/>
      <c r="I7" s="621"/>
      <c r="J7" s="621"/>
      <c r="K7" s="621"/>
      <c r="L7" s="621"/>
      <c r="M7" s="621"/>
      <c r="N7" s="621"/>
      <c r="O7" s="621"/>
      <c r="P7" s="621"/>
      <c r="Q7" s="621"/>
      <c r="R7" s="621"/>
      <c r="S7" s="621"/>
      <c r="T7" s="621"/>
      <c r="U7" s="621"/>
      <c r="V7" s="621"/>
      <c r="W7" s="621"/>
      <c r="X7" s="621"/>
      <c r="Y7" s="621"/>
      <c r="Z7" s="621"/>
      <c r="AA7" s="621"/>
      <c r="AB7" s="621"/>
      <c r="AC7" s="621"/>
      <c r="AD7" s="621"/>
      <c r="AE7" s="621"/>
      <c r="AF7" s="621"/>
      <c r="AG7" s="621"/>
      <c r="AH7" s="621"/>
      <c r="AI7" s="621"/>
      <c r="AJ7" s="621"/>
      <c r="AK7" s="621"/>
      <c r="AL7" s="621"/>
      <c r="AM7" s="621"/>
      <c r="AN7" s="621"/>
      <c r="AO7" s="621"/>
      <c r="AP7" s="621"/>
      <c r="AQ7" s="621"/>
    </row>
    <row r="8" spans="1:151" s="229" customFormat="1" ht="20.25" customHeight="1" x14ac:dyDescent="0.2">
      <c r="A8" s="624"/>
      <c r="B8" s="673" t="s">
        <v>23</v>
      </c>
      <c r="C8" s="659" t="s">
        <v>2</v>
      </c>
      <c r="D8" s="225" t="s">
        <v>0</v>
      </c>
      <c r="E8" s="661" t="s">
        <v>74</v>
      </c>
      <c r="F8" s="657" t="s">
        <v>1</v>
      </c>
      <c r="G8" s="658"/>
      <c r="H8" s="658"/>
      <c r="I8" s="658"/>
      <c r="J8" s="658"/>
      <c r="K8" s="658"/>
      <c r="L8" s="658"/>
      <c r="M8" s="658"/>
      <c r="N8" s="658"/>
      <c r="O8" s="658"/>
      <c r="P8" s="658"/>
      <c r="Q8" s="658"/>
      <c r="R8" s="658"/>
      <c r="S8" s="658"/>
      <c r="T8" s="658"/>
      <c r="U8" s="658"/>
      <c r="V8" s="658"/>
      <c r="W8" s="658"/>
      <c r="X8" s="658"/>
      <c r="Y8" s="658"/>
      <c r="Z8" s="658"/>
      <c r="AA8" s="658"/>
      <c r="AB8" s="658"/>
      <c r="AC8" s="658"/>
      <c r="AD8" s="658"/>
      <c r="AE8" s="658"/>
      <c r="AF8" s="658"/>
      <c r="AG8" s="658"/>
      <c r="AH8" s="658"/>
      <c r="AI8" s="658"/>
      <c r="AJ8" s="226"/>
      <c r="AK8" s="226"/>
      <c r="AL8" s="226"/>
      <c r="AM8" s="227"/>
      <c r="AN8" s="228"/>
      <c r="AO8" s="663" t="s">
        <v>29</v>
      </c>
    </row>
    <row r="9" spans="1:151" s="229" customFormat="1" ht="20.25" customHeight="1" thickBot="1" x14ac:dyDescent="0.25">
      <c r="A9" s="654"/>
      <c r="B9" s="674"/>
      <c r="C9" s="660"/>
      <c r="D9" s="231" t="s">
        <v>3</v>
      </c>
      <c r="E9" s="662"/>
      <c r="F9" s="232"/>
      <c r="G9" s="233"/>
      <c r="H9" s="233" t="s">
        <v>4</v>
      </c>
      <c r="I9" s="233"/>
      <c r="J9" s="234"/>
      <c r="K9" s="233"/>
      <c r="L9" s="233"/>
      <c r="M9" s="233" t="s">
        <v>5</v>
      </c>
      <c r="N9" s="233"/>
      <c r="O9" s="234"/>
      <c r="P9" s="233"/>
      <c r="Q9" s="233"/>
      <c r="R9" s="235" t="s">
        <v>6</v>
      </c>
      <c r="S9" s="233"/>
      <c r="T9" s="234"/>
      <c r="U9" s="233"/>
      <c r="V9" s="233"/>
      <c r="W9" s="235" t="s">
        <v>7</v>
      </c>
      <c r="X9" s="233"/>
      <c r="Y9" s="234"/>
      <c r="Z9" s="233"/>
      <c r="AA9" s="233"/>
      <c r="AB9" s="235" t="s">
        <v>8</v>
      </c>
      <c r="AC9" s="233"/>
      <c r="AD9" s="234"/>
      <c r="AE9" s="232"/>
      <c r="AF9" s="233"/>
      <c r="AG9" s="233" t="s">
        <v>9</v>
      </c>
      <c r="AH9" s="233"/>
      <c r="AI9" s="236"/>
      <c r="AJ9" s="232"/>
      <c r="AK9" s="233"/>
      <c r="AL9" s="233" t="s">
        <v>22</v>
      </c>
      <c r="AM9" s="233"/>
      <c r="AN9" s="234"/>
      <c r="AO9" s="664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</row>
    <row r="10" spans="1:151" ht="18.75" customHeight="1" x14ac:dyDescent="0.2">
      <c r="A10" s="237"/>
      <c r="B10" s="338"/>
      <c r="C10" s="239"/>
      <c r="D10" s="240"/>
      <c r="E10" s="241"/>
      <c r="F10" s="242" t="s">
        <v>10</v>
      </c>
      <c r="G10" s="243" t="s">
        <v>12</v>
      </c>
      <c r="H10" s="243" t="s">
        <v>11</v>
      </c>
      <c r="I10" s="243" t="s">
        <v>13</v>
      </c>
      <c r="J10" s="244" t="s">
        <v>14</v>
      </c>
      <c r="K10" s="242" t="s">
        <v>10</v>
      </c>
      <c r="L10" s="243" t="s">
        <v>12</v>
      </c>
      <c r="M10" s="243" t="s">
        <v>11</v>
      </c>
      <c r="N10" s="243" t="s">
        <v>13</v>
      </c>
      <c r="O10" s="244" t="s">
        <v>14</v>
      </c>
      <c r="P10" s="242" t="s">
        <v>10</v>
      </c>
      <c r="Q10" s="243" t="s">
        <v>12</v>
      </c>
      <c r="R10" s="243" t="s">
        <v>11</v>
      </c>
      <c r="S10" s="243" t="s">
        <v>13</v>
      </c>
      <c r="T10" s="244" t="s">
        <v>14</v>
      </c>
      <c r="U10" s="242" t="s">
        <v>10</v>
      </c>
      <c r="V10" s="243" t="s">
        <v>12</v>
      </c>
      <c r="W10" s="243" t="s">
        <v>11</v>
      </c>
      <c r="X10" s="243" t="s">
        <v>13</v>
      </c>
      <c r="Y10" s="244" t="s">
        <v>14</v>
      </c>
      <c r="Z10" s="242" t="s">
        <v>10</v>
      </c>
      <c r="AA10" s="243" t="s">
        <v>12</v>
      </c>
      <c r="AB10" s="243" t="s">
        <v>11</v>
      </c>
      <c r="AC10" s="243" t="s">
        <v>13</v>
      </c>
      <c r="AD10" s="244" t="s">
        <v>14</v>
      </c>
      <c r="AE10" s="242" t="s">
        <v>10</v>
      </c>
      <c r="AF10" s="243" t="s">
        <v>12</v>
      </c>
      <c r="AG10" s="243" t="s">
        <v>11</v>
      </c>
      <c r="AH10" s="243" t="s">
        <v>13</v>
      </c>
      <c r="AI10" s="244" t="s">
        <v>14</v>
      </c>
      <c r="AJ10" s="245" t="s">
        <v>10</v>
      </c>
      <c r="AK10" s="209" t="s">
        <v>12</v>
      </c>
      <c r="AL10" s="209" t="s">
        <v>11</v>
      </c>
      <c r="AM10" s="209" t="s">
        <v>13</v>
      </c>
      <c r="AN10" s="244" t="s">
        <v>14</v>
      </c>
      <c r="AO10" s="246" t="s">
        <v>23</v>
      </c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</row>
    <row r="11" spans="1:151" ht="15.75" customHeight="1" x14ac:dyDescent="0.2">
      <c r="A11" s="655" t="s">
        <v>100</v>
      </c>
      <c r="B11" s="656"/>
      <c r="C11" s="656"/>
      <c r="D11" s="165">
        <f t="shared" ref="D11:AN11" si="0">SUM(D12:D26)</f>
        <v>45</v>
      </c>
      <c r="E11" s="247">
        <f t="shared" si="0"/>
        <v>51</v>
      </c>
      <c r="F11" s="165">
        <f t="shared" si="0"/>
        <v>0</v>
      </c>
      <c r="G11" s="173">
        <f t="shared" si="0"/>
        <v>0</v>
      </c>
      <c r="H11" s="173">
        <f t="shared" si="0"/>
        <v>0</v>
      </c>
      <c r="I11" s="173">
        <f t="shared" si="0"/>
        <v>0</v>
      </c>
      <c r="J11" s="247">
        <f t="shared" si="0"/>
        <v>0</v>
      </c>
      <c r="K11" s="165">
        <f t="shared" si="0"/>
        <v>0</v>
      </c>
      <c r="L11" s="173">
        <f t="shared" si="0"/>
        <v>0</v>
      </c>
      <c r="M11" s="173">
        <f t="shared" si="0"/>
        <v>0</v>
      </c>
      <c r="N11" s="173">
        <f t="shared" si="0"/>
        <v>0</v>
      </c>
      <c r="O11" s="247">
        <f t="shared" si="0"/>
        <v>0</v>
      </c>
      <c r="P11" s="165">
        <f t="shared" si="0"/>
        <v>0</v>
      </c>
      <c r="Q11" s="173">
        <f t="shared" si="0"/>
        <v>0</v>
      </c>
      <c r="R11" s="173">
        <f t="shared" si="0"/>
        <v>0</v>
      </c>
      <c r="S11" s="173">
        <f t="shared" si="0"/>
        <v>0</v>
      </c>
      <c r="T11" s="247">
        <f t="shared" si="0"/>
        <v>0</v>
      </c>
      <c r="U11" s="165">
        <f t="shared" si="0"/>
        <v>0</v>
      </c>
      <c r="V11" s="173">
        <f t="shared" si="0"/>
        <v>0</v>
      </c>
      <c r="W11" s="173">
        <f t="shared" si="0"/>
        <v>4</v>
      </c>
      <c r="X11" s="173">
        <f t="shared" si="0"/>
        <v>0</v>
      </c>
      <c r="Y11" s="247">
        <f t="shared" si="0"/>
        <v>4</v>
      </c>
      <c r="Z11" s="165">
        <f t="shared" si="0"/>
        <v>4</v>
      </c>
      <c r="AA11" s="173">
        <f t="shared" si="0"/>
        <v>0</v>
      </c>
      <c r="AB11" s="173">
        <f t="shared" si="0"/>
        <v>7</v>
      </c>
      <c r="AC11" s="173">
        <f t="shared" si="0"/>
        <v>0</v>
      </c>
      <c r="AD11" s="247">
        <f t="shared" si="0"/>
        <v>14</v>
      </c>
      <c r="AE11" s="165">
        <f t="shared" si="0"/>
        <v>7</v>
      </c>
      <c r="AF11" s="173">
        <f t="shared" si="0"/>
        <v>0</v>
      </c>
      <c r="AG11" s="173">
        <f t="shared" si="0"/>
        <v>13</v>
      </c>
      <c r="AH11" s="173">
        <f t="shared" si="0"/>
        <v>0</v>
      </c>
      <c r="AI11" s="247">
        <f t="shared" si="0"/>
        <v>21</v>
      </c>
      <c r="AJ11" s="165">
        <f t="shared" si="0"/>
        <v>1</v>
      </c>
      <c r="AK11" s="173">
        <f t="shared" si="0"/>
        <v>2</v>
      </c>
      <c r="AL11" s="173">
        <f t="shared" si="0"/>
        <v>7</v>
      </c>
      <c r="AM11" s="173">
        <f t="shared" si="0"/>
        <v>0</v>
      </c>
      <c r="AN11" s="247">
        <f t="shared" si="0"/>
        <v>12</v>
      </c>
      <c r="AO11" s="248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</row>
    <row r="12" spans="1:151" ht="15.75" customHeight="1" x14ac:dyDescent="0.2">
      <c r="A12" s="165" t="s">
        <v>222</v>
      </c>
      <c r="B12" s="186" t="s">
        <v>411</v>
      </c>
      <c r="C12" s="183" t="s">
        <v>211</v>
      </c>
      <c r="D12" s="167">
        <f t="shared" ref="D12:D27" si="1">SUM(F12:H12,K12:M12,P12:R12,U12:W12,Z12:AB12,AE12:AG12,AJ12:AL12)</f>
        <v>2</v>
      </c>
      <c r="E12" s="168">
        <f>SUM(J12,O12,T12,Y12,AD12,AI12,AN12)</f>
        <v>3</v>
      </c>
      <c r="F12" s="167"/>
      <c r="G12" s="167"/>
      <c r="H12" s="167"/>
      <c r="I12" s="167"/>
      <c r="J12" s="168"/>
      <c r="K12" s="167"/>
      <c r="L12" s="167"/>
      <c r="M12" s="167"/>
      <c r="N12" s="167"/>
      <c r="O12" s="168"/>
      <c r="P12" s="167"/>
      <c r="Q12" s="167"/>
      <c r="R12" s="167"/>
      <c r="S12" s="167"/>
      <c r="T12" s="168"/>
      <c r="U12" s="167"/>
      <c r="V12" s="167"/>
      <c r="W12" s="167"/>
      <c r="X12" s="167"/>
      <c r="Y12" s="168"/>
      <c r="Z12" s="167">
        <v>1</v>
      </c>
      <c r="AA12" s="167">
        <v>0</v>
      </c>
      <c r="AB12" s="167">
        <v>1</v>
      </c>
      <c r="AC12" s="167" t="s">
        <v>81</v>
      </c>
      <c r="AD12" s="168">
        <v>3</v>
      </c>
      <c r="AE12" s="167"/>
      <c r="AF12" s="167"/>
      <c r="AG12" s="167"/>
      <c r="AH12" s="167"/>
      <c r="AI12" s="168"/>
      <c r="AJ12" s="167"/>
      <c r="AK12" s="167"/>
      <c r="AL12" s="167"/>
      <c r="AM12" s="167"/>
      <c r="AN12" s="169"/>
      <c r="AO12" s="194" t="s">
        <v>287</v>
      </c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</row>
    <row r="13" spans="1:151" ht="18" customHeight="1" x14ac:dyDescent="0.2">
      <c r="A13" s="165" t="s">
        <v>223</v>
      </c>
      <c r="B13" s="186" t="s">
        <v>282</v>
      </c>
      <c r="C13" s="183" t="s">
        <v>212</v>
      </c>
      <c r="D13" s="167">
        <f t="shared" si="1"/>
        <v>2</v>
      </c>
      <c r="E13" s="168">
        <f>SUM(J13,O13,T13,Y13,AD13,AI13,AN13)</f>
        <v>3</v>
      </c>
      <c r="F13" s="167"/>
      <c r="G13" s="167"/>
      <c r="H13" s="167"/>
      <c r="I13" s="167"/>
      <c r="J13" s="168"/>
      <c r="K13" s="167"/>
      <c r="L13" s="167"/>
      <c r="M13" s="167"/>
      <c r="N13" s="167"/>
      <c r="O13" s="168"/>
      <c r="P13" s="167"/>
      <c r="Q13" s="167"/>
      <c r="R13" s="167"/>
      <c r="S13" s="167"/>
      <c r="T13" s="168"/>
      <c r="U13" s="167"/>
      <c r="V13" s="167"/>
      <c r="W13" s="167"/>
      <c r="X13" s="167"/>
      <c r="Y13" s="168"/>
      <c r="Z13" s="167"/>
      <c r="AA13" s="167"/>
      <c r="AB13" s="167"/>
      <c r="AC13" s="167"/>
      <c r="AD13" s="168"/>
      <c r="AE13" s="167">
        <v>1</v>
      </c>
      <c r="AF13" s="167">
        <v>0</v>
      </c>
      <c r="AG13" s="167">
        <v>1</v>
      </c>
      <c r="AH13" s="167" t="s">
        <v>15</v>
      </c>
      <c r="AI13" s="168">
        <v>3</v>
      </c>
      <c r="AJ13" s="167"/>
      <c r="AK13" s="167"/>
      <c r="AL13" s="167"/>
      <c r="AM13" s="167"/>
      <c r="AN13" s="169"/>
      <c r="AO13" s="186" t="s">
        <v>411</v>
      </c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</row>
    <row r="14" spans="1:151" ht="18" customHeight="1" x14ac:dyDescent="0.2">
      <c r="A14" s="165" t="s">
        <v>92</v>
      </c>
      <c r="B14" s="186" t="s">
        <v>283</v>
      </c>
      <c r="C14" s="183" t="s">
        <v>235</v>
      </c>
      <c r="D14" s="167">
        <f t="shared" si="1"/>
        <v>3</v>
      </c>
      <c r="E14" s="168">
        <f>SUM(J14,O14,T14,Y14,AD14,AI14,AN14)</f>
        <v>4</v>
      </c>
      <c r="F14" s="167"/>
      <c r="G14" s="167"/>
      <c r="H14" s="167"/>
      <c r="I14" s="167"/>
      <c r="J14" s="168"/>
      <c r="K14" s="167"/>
      <c r="L14" s="167"/>
      <c r="M14" s="167"/>
      <c r="N14" s="167"/>
      <c r="O14" s="168"/>
      <c r="P14" s="167"/>
      <c r="Q14" s="167"/>
      <c r="R14" s="167"/>
      <c r="S14" s="167"/>
      <c r="T14" s="168"/>
      <c r="U14" s="167"/>
      <c r="V14" s="167"/>
      <c r="W14" s="167"/>
      <c r="X14" s="167"/>
      <c r="Y14" s="168"/>
      <c r="Z14" s="167"/>
      <c r="AA14" s="167"/>
      <c r="AB14" s="167"/>
      <c r="AC14" s="167"/>
      <c r="AD14" s="168"/>
      <c r="AE14" s="167"/>
      <c r="AF14" s="167"/>
      <c r="AG14" s="167"/>
      <c r="AH14" s="167"/>
      <c r="AI14" s="168"/>
      <c r="AJ14" s="167">
        <v>1</v>
      </c>
      <c r="AK14" s="167">
        <v>2</v>
      </c>
      <c r="AL14" s="167">
        <v>0</v>
      </c>
      <c r="AM14" s="167" t="s">
        <v>81</v>
      </c>
      <c r="AN14" s="169">
        <v>4</v>
      </c>
      <c r="AO14" s="190" t="s">
        <v>221</v>
      </c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</row>
    <row r="15" spans="1:151" ht="18" customHeight="1" x14ac:dyDescent="0.2">
      <c r="A15" s="165" t="s">
        <v>90</v>
      </c>
      <c r="B15" s="186" t="s">
        <v>284</v>
      </c>
      <c r="C15" s="183" t="s">
        <v>230</v>
      </c>
      <c r="D15" s="167">
        <f t="shared" si="1"/>
        <v>4</v>
      </c>
      <c r="E15" s="168">
        <f>SUM(J15,O15,T15,Y15,AD15,AI15,AN15)</f>
        <v>4</v>
      </c>
      <c r="F15" s="167"/>
      <c r="G15" s="167"/>
      <c r="H15" s="167"/>
      <c r="I15" s="167"/>
      <c r="J15" s="168"/>
      <c r="K15" s="167"/>
      <c r="L15" s="167"/>
      <c r="M15" s="167"/>
      <c r="N15" s="167"/>
      <c r="O15" s="168"/>
      <c r="P15" s="167"/>
      <c r="Q15" s="167"/>
      <c r="R15" s="167"/>
      <c r="S15" s="167"/>
      <c r="T15" s="168"/>
      <c r="U15" s="167"/>
      <c r="V15" s="167"/>
      <c r="W15" s="167"/>
      <c r="X15" s="167"/>
      <c r="Y15" s="168"/>
      <c r="Z15" s="167"/>
      <c r="AA15" s="167"/>
      <c r="AB15" s="167"/>
      <c r="AC15" s="167"/>
      <c r="AD15" s="168"/>
      <c r="AE15" s="167">
        <v>2</v>
      </c>
      <c r="AF15" s="167">
        <v>0</v>
      </c>
      <c r="AG15" s="167">
        <v>2</v>
      </c>
      <c r="AH15" s="167" t="s">
        <v>81</v>
      </c>
      <c r="AI15" s="168">
        <v>4</v>
      </c>
      <c r="AJ15" s="167"/>
      <c r="AK15" s="167"/>
      <c r="AL15" s="167"/>
      <c r="AM15" s="167"/>
      <c r="AN15" s="169"/>
      <c r="AO15" s="194" t="s">
        <v>287</v>
      </c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</row>
    <row r="16" spans="1:151" ht="18" customHeight="1" x14ac:dyDescent="0.2">
      <c r="A16" s="165" t="s">
        <v>86</v>
      </c>
      <c r="B16" s="186" t="s">
        <v>285</v>
      </c>
      <c r="C16" s="183" t="s">
        <v>214</v>
      </c>
      <c r="D16" s="167">
        <f t="shared" si="1"/>
        <v>3</v>
      </c>
      <c r="E16" s="168">
        <f t="shared" ref="E16:E27" si="2">SUM(J16,O16,T16,Y16,AD16,AI16,AN16)</f>
        <v>4</v>
      </c>
      <c r="F16" s="167"/>
      <c r="G16" s="167"/>
      <c r="H16" s="167"/>
      <c r="I16" s="167"/>
      <c r="J16" s="168"/>
      <c r="K16" s="167"/>
      <c r="L16" s="167"/>
      <c r="M16" s="167"/>
      <c r="N16" s="167"/>
      <c r="O16" s="168"/>
      <c r="P16" s="167"/>
      <c r="Q16" s="167"/>
      <c r="R16" s="167"/>
      <c r="S16" s="167"/>
      <c r="T16" s="168"/>
      <c r="U16" s="167"/>
      <c r="V16" s="167"/>
      <c r="W16" s="167"/>
      <c r="X16" s="167"/>
      <c r="Y16" s="168"/>
      <c r="Z16" s="167"/>
      <c r="AA16" s="167"/>
      <c r="AB16" s="167"/>
      <c r="AC16" s="167"/>
      <c r="AD16" s="168"/>
      <c r="AE16" s="170">
        <v>0</v>
      </c>
      <c r="AF16" s="170">
        <v>0</v>
      </c>
      <c r="AG16" s="170">
        <v>3</v>
      </c>
      <c r="AH16" s="170" t="s">
        <v>81</v>
      </c>
      <c r="AI16" s="171">
        <v>4</v>
      </c>
      <c r="AJ16" s="167"/>
      <c r="AK16" s="167"/>
      <c r="AL16" s="167"/>
      <c r="AM16" s="167"/>
      <c r="AN16" s="169"/>
      <c r="AO16" s="191" t="s">
        <v>221</v>
      </c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</row>
    <row r="17" spans="1:151" ht="18" customHeight="1" x14ac:dyDescent="0.2">
      <c r="A17" s="165" t="s">
        <v>79</v>
      </c>
      <c r="B17" s="186" t="s">
        <v>286</v>
      </c>
      <c r="C17" s="183" t="s">
        <v>215</v>
      </c>
      <c r="D17" s="167">
        <f t="shared" si="1"/>
        <v>3</v>
      </c>
      <c r="E17" s="168">
        <f t="shared" si="2"/>
        <v>4</v>
      </c>
      <c r="F17" s="167"/>
      <c r="G17" s="167"/>
      <c r="H17" s="167"/>
      <c r="I17" s="167"/>
      <c r="J17" s="168"/>
      <c r="K17" s="167"/>
      <c r="L17" s="167"/>
      <c r="M17" s="167"/>
      <c r="N17" s="167"/>
      <c r="O17" s="168"/>
      <c r="P17" s="167"/>
      <c r="Q17" s="167"/>
      <c r="R17" s="167"/>
      <c r="S17" s="167"/>
      <c r="T17" s="168"/>
      <c r="U17" s="167"/>
      <c r="V17" s="167"/>
      <c r="W17" s="167"/>
      <c r="X17" s="167"/>
      <c r="Y17" s="168"/>
      <c r="Z17" s="167"/>
      <c r="AA17" s="167"/>
      <c r="AB17" s="167"/>
      <c r="AC17" s="167"/>
      <c r="AD17" s="168"/>
      <c r="AE17" s="167"/>
      <c r="AF17" s="167"/>
      <c r="AG17" s="167"/>
      <c r="AH17" s="167"/>
      <c r="AI17" s="168"/>
      <c r="AJ17" s="167">
        <v>0</v>
      </c>
      <c r="AK17" s="167">
        <v>0</v>
      </c>
      <c r="AL17" s="167">
        <v>3</v>
      </c>
      <c r="AM17" s="167" t="s">
        <v>81</v>
      </c>
      <c r="AN17" s="169">
        <v>4</v>
      </c>
      <c r="AO17" s="194" t="s">
        <v>285</v>
      </c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</row>
    <row r="18" spans="1:151" ht="18" customHeight="1" x14ac:dyDescent="0.2">
      <c r="A18" s="165" t="s">
        <v>56</v>
      </c>
      <c r="B18" s="186" t="s">
        <v>287</v>
      </c>
      <c r="C18" s="183" t="s">
        <v>227</v>
      </c>
      <c r="D18" s="167">
        <f t="shared" si="1"/>
        <v>2</v>
      </c>
      <c r="E18" s="168">
        <f t="shared" si="2"/>
        <v>2</v>
      </c>
      <c r="F18" s="167"/>
      <c r="G18" s="167"/>
      <c r="H18" s="167"/>
      <c r="I18" s="167" t="s">
        <v>25</v>
      </c>
      <c r="J18" s="168"/>
      <c r="K18" s="167"/>
      <c r="L18" s="167"/>
      <c r="M18" s="167"/>
      <c r="N18" s="167"/>
      <c r="O18" s="168"/>
      <c r="P18" s="167"/>
      <c r="Q18" s="167"/>
      <c r="R18" s="167"/>
      <c r="S18" s="167"/>
      <c r="T18" s="168"/>
      <c r="U18" s="167">
        <v>0</v>
      </c>
      <c r="V18" s="167">
        <v>0</v>
      </c>
      <c r="W18" s="167">
        <v>2</v>
      </c>
      <c r="X18" s="167" t="s">
        <v>81</v>
      </c>
      <c r="Y18" s="168">
        <v>2</v>
      </c>
      <c r="Z18" s="167"/>
      <c r="AA18" s="167"/>
      <c r="AB18" s="167"/>
      <c r="AC18" s="167"/>
      <c r="AD18" s="168"/>
      <c r="AE18" s="167"/>
      <c r="AF18" s="167"/>
      <c r="AG18" s="167"/>
      <c r="AH18" s="167"/>
      <c r="AI18" s="168"/>
      <c r="AJ18" s="167"/>
      <c r="AK18" s="167"/>
      <c r="AL18" s="167"/>
      <c r="AM18" s="167"/>
      <c r="AN18" s="169"/>
      <c r="AO18" s="194" t="s">
        <v>281</v>
      </c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</row>
    <row r="19" spans="1:151" ht="18" customHeight="1" x14ac:dyDescent="0.2">
      <c r="A19" s="165" t="s">
        <v>57</v>
      </c>
      <c r="B19" s="187" t="s">
        <v>288</v>
      </c>
      <c r="C19" s="183" t="s">
        <v>228</v>
      </c>
      <c r="D19" s="167">
        <f t="shared" si="1"/>
        <v>4</v>
      </c>
      <c r="E19" s="168">
        <f t="shared" si="2"/>
        <v>4</v>
      </c>
      <c r="F19" s="167"/>
      <c r="G19" s="167"/>
      <c r="H19" s="167"/>
      <c r="I19" s="167"/>
      <c r="J19" s="168"/>
      <c r="K19" s="167"/>
      <c r="L19" s="167"/>
      <c r="M19" s="167"/>
      <c r="N19" s="167"/>
      <c r="O19" s="168"/>
      <c r="P19" s="167"/>
      <c r="Q19" s="167"/>
      <c r="R19" s="167"/>
      <c r="S19" s="167"/>
      <c r="T19" s="168"/>
      <c r="U19" s="167"/>
      <c r="V19" s="167"/>
      <c r="W19" s="167"/>
      <c r="X19" s="167"/>
      <c r="Y19" s="168"/>
      <c r="Z19" s="167">
        <v>2</v>
      </c>
      <c r="AA19" s="167">
        <v>0</v>
      </c>
      <c r="AB19" s="167">
        <v>2</v>
      </c>
      <c r="AC19" s="167" t="s">
        <v>15</v>
      </c>
      <c r="AD19" s="168">
        <v>4</v>
      </c>
      <c r="AE19" s="170"/>
      <c r="AF19" s="170"/>
      <c r="AG19" s="170"/>
      <c r="AH19" s="170"/>
      <c r="AI19" s="171"/>
      <c r="AJ19" s="167"/>
      <c r="AK19" s="167"/>
      <c r="AL19" s="167"/>
      <c r="AM19" s="167"/>
      <c r="AN19" s="169"/>
      <c r="AO19" s="194" t="s">
        <v>287</v>
      </c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</row>
    <row r="20" spans="1:151" ht="18" customHeight="1" x14ac:dyDescent="0.2">
      <c r="A20" s="165" t="s">
        <v>58</v>
      </c>
      <c r="B20" s="188" t="s">
        <v>289</v>
      </c>
      <c r="C20" s="183" t="s">
        <v>229</v>
      </c>
      <c r="D20" s="167">
        <f t="shared" si="1"/>
        <v>4</v>
      </c>
      <c r="E20" s="168">
        <f t="shared" si="2"/>
        <v>4</v>
      </c>
      <c r="F20" s="167"/>
      <c r="G20" s="167"/>
      <c r="H20" s="167"/>
      <c r="I20" s="167"/>
      <c r="J20" s="168"/>
      <c r="K20" s="167"/>
      <c r="L20" s="167"/>
      <c r="M20" s="167"/>
      <c r="N20" s="167"/>
      <c r="O20" s="168"/>
      <c r="P20" s="167"/>
      <c r="Q20" s="167"/>
      <c r="R20" s="167"/>
      <c r="S20" s="167"/>
      <c r="T20" s="168"/>
      <c r="U20" s="167"/>
      <c r="V20" s="167"/>
      <c r="W20" s="167"/>
      <c r="X20" s="167"/>
      <c r="Y20" s="168"/>
      <c r="Z20" s="167"/>
      <c r="AA20" s="167"/>
      <c r="AB20" s="167"/>
      <c r="AC20" s="167"/>
      <c r="AD20" s="168"/>
      <c r="AE20" s="167">
        <v>1</v>
      </c>
      <c r="AF20" s="167">
        <v>0</v>
      </c>
      <c r="AG20" s="167">
        <v>3</v>
      </c>
      <c r="AH20" s="167" t="s">
        <v>81</v>
      </c>
      <c r="AI20" s="168">
        <v>4</v>
      </c>
      <c r="AJ20" s="167"/>
      <c r="AK20" s="167"/>
      <c r="AL20" s="167"/>
      <c r="AM20" s="167"/>
      <c r="AN20" s="169"/>
      <c r="AO20" s="195" t="s">
        <v>288</v>
      </c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</row>
    <row r="21" spans="1:151" ht="18" customHeight="1" x14ac:dyDescent="0.2">
      <c r="A21" s="165" t="s">
        <v>59</v>
      </c>
      <c r="B21" s="188" t="s">
        <v>290</v>
      </c>
      <c r="C21" s="201" t="s">
        <v>194</v>
      </c>
      <c r="D21" s="167">
        <f t="shared" si="1"/>
        <v>3</v>
      </c>
      <c r="E21" s="168">
        <f t="shared" si="2"/>
        <v>4</v>
      </c>
      <c r="F21" s="167"/>
      <c r="G21" s="167"/>
      <c r="H21" s="167"/>
      <c r="I21" s="167"/>
      <c r="J21" s="168"/>
      <c r="K21" s="167"/>
      <c r="L21" s="167"/>
      <c r="M21" s="167"/>
      <c r="N21" s="167"/>
      <c r="O21" s="168"/>
      <c r="P21" s="167"/>
      <c r="Q21" s="167"/>
      <c r="R21" s="167"/>
      <c r="S21" s="167"/>
      <c r="T21" s="168"/>
      <c r="U21" s="167"/>
      <c r="V21" s="167"/>
      <c r="W21" s="167"/>
      <c r="X21" s="167"/>
      <c r="Y21" s="168"/>
      <c r="Z21" s="167">
        <v>1</v>
      </c>
      <c r="AA21" s="167">
        <v>0</v>
      </c>
      <c r="AB21" s="167">
        <v>2</v>
      </c>
      <c r="AC21" s="167" t="s">
        <v>81</v>
      </c>
      <c r="AD21" s="168">
        <v>4</v>
      </c>
      <c r="AE21" s="167"/>
      <c r="AF21" s="167"/>
      <c r="AG21" s="167"/>
      <c r="AH21" s="167"/>
      <c r="AI21" s="168"/>
      <c r="AJ21" s="167"/>
      <c r="AK21" s="167"/>
      <c r="AL21" s="167"/>
      <c r="AM21" s="167"/>
      <c r="AN21" s="169"/>
      <c r="AO21" s="194" t="s">
        <v>287</v>
      </c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</row>
    <row r="22" spans="1:151" ht="15" customHeight="1" x14ac:dyDescent="0.2">
      <c r="A22" s="165" t="s">
        <v>60</v>
      </c>
      <c r="B22" s="188" t="s">
        <v>291</v>
      </c>
      <c r="C22" s="201" t="s">
        <v>193</v>
      </c>
      <c r="D22" s="167">
        <f t="shared" si="1"/>
        <v>3</v>
      </c>
      <c r="E22" s="168">
        <f t="shared" si="2"/>
        <v>3</v>
      </c>
      <c r="F22" s="167"/>
      <c r="G22" s="167"/>
      <c r="H22" s="167"/>
      <c r="I22" s="167"/>
      <c r="J22" s="168"/>
      <c r="K22" s="167"/>
      <c r="L22" s="167"/>
      <c r="M22" s="167"/>
      <c r="N22" s="167"/>
      <c r="O22" s="168"/>
      <c r="P22" s="167"/>
      <c r="Q22" s="167"/>
      <c r="R22" s="167"/>
      <c r="S22" s="167"/>
      <c r="T22" s="168"/>
      <c r="U22" s="167"/>
      <c r="V22" s="167"/>
      <c r="W22" s="167"/>
      <c r="X22" s="167"/>
      <c r="Y22" s="168"/>
      <c r="Z22" s="167"/>
      <c r="AA22" s="167"/>
      <c r="AB22" s="167"/>
      <c r="AC22" s="167"/>
      <c r="AD22" s="167"/>
      <c r="AE22" s="167">
        <v>1</v>
      </c>
      <c r="AF22" s="167">
        <v>0</v>
      </c>
      <c r="AG22" s="167">
        <v>2</v>
      </c>
      <c r="AH22" s="167" t="s">
        <v>81</v>
      </c>
      <c r="AI22" s="167">
        <v>3</v>
      </c>
      <c r="AJ22" s="167"/>
      <c r="AK22" s="167"/>
      <c r="AL22" s="167"/>
      <c r="AM22" s="167"/>
      <c r="AN22" s="172"/>
      <c r="AO22" s="196" t="s">
        <v>290</v>
      </c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</row>
    <row r="23" spans="1:151" ht="15.75" x14ac:dyDescent="0.2">
      <c r="A23" s="165" t="s">
        <v>61</v>
      </c>
      <c r="B23" s="188" t="s">
        <v>292</v>
      </c>
      <c r="C23" s="201" t="s">
        <v>216</v>
      </c>
      <c r="D23" s="167">
        <f t="shared" si="1"/>
        <v>4</v>
      </c>
      <c r="E23" s="168">
        <f t="shared" si="2"/>
        <v>4</v>
      </c>
      <c r="F23" s="167"/>
      <c r="G23" s="167"/>
      <c r="H23" s="167"/>
      <c r="I23" s="167"/>
      <c r="J23" s="168"/>
      <c r="K23" s="167"/>
      <c r="L23" s="167"/>
      <c r="M23" s="167"/>
      <c r="N23" s="167"/>
      <c r="O23" s="168"/>
      <c r="P23" s="167"/>
      <c r="Q23" s="167"/>
      <c r="R23" s="167"/>
      <c r="S23" s="167"/>
      <c r="T23" s="168"/>
      <c r="U23" s="167"/>
      <c r="V23" s="167"/>
      <c r="W23" s="167"/>
      <c r="X23" s="167"/>
      <c r="Y23" s="168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>
        <v>0</v>
      </c>
      <c r="AK23" s="167">
        <v>0</v>
      </c>
      <c r="AL23" s="167">
        <v>4</v>
      </c>
      <c r="AM23" s="167" t="s">
        <v>81</v>
      </c>
      <c r="AN23" s="172">
        <v>4</v>
      </c>
      <c r="AO23" s="196" t="s">
        <v>291</v>
      </c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</row>
    <row r="24" spans="1:151" ht="15.75" x14ac:dyDescent="0.2">
      <c r="A24" s="165" t="s">
        <v>62</v>
      </c>
      <c r="B24" s="188" t="s">
        <v>293</v>
      </c>
      <c r="C24" s="201" t="s">
        <v>263</v>
      </c>
      <c r="D24" s="167">
        <f t="shared" si="1"/>
        <v>4</v>
      </c>
      <c r="E24" s="168">
        <f t="shared" si="2"/>
        <v>3</v>
      </c>
      <c r="F24" s="167"/>
      <c r="G24" s="167"/>
      <c r="H24" s="167"/>
      <c r="I24" s="167"/>
      <c r="J24" s="168"/>
      <c r="K24" s="167"/>
      <c r="L24" s="167"/>
      <c r="M24" s="167"/>
      <c r="N24" s="167"/>
      <c r="O24" s="168"/>
      <c r="P24" s="167"/>
      <c r="Q24" s="167"/>
      <c r="R24" s="167"/>
      <c r="S24" s="167"/>
      <c r="T24" s="168"/>
      <c r="U24" s="167"/>
      <c r="V24" s="167"/>
      <c r="W24" s="167"/>
      <c r="X24" s="167"/>
      <c r="Y24" s="168"/>
      <c r="Z24" s="167"/>
      <c r="AA24" s="167"/>
      <c r="AB24" s="167"/>
      <c r="AC24" s="167"/>
      <c r="AD24" s="167"/>
      <c r="AE24" s="167">
        <v>2</v>
      </c>
      <c r="AF24" s="167">
        <v>0</v>
      </c>
      <c r="AG24" s="167">
        <v>2</v>
      </c>
      <c r="AH24" s="167" t="s">
        <v>15</v>
      </c>
      <c r="AI24" s="167">
        <v>3</v>
      </c>
      <c r="AJ24" s="167"/>
      <c r="AK24" s="167"/>
      <c r="AL24" s="167"/>
      <c r="AM24" s="167"/>
      <c r="AN24" s="172"/>
      <c r="AO24" s="192" t="s">
        <v>221</v>
      </c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</row>
    <row r="25" spans="1:151" ht="15.75" x14ac:dyDescent="0.2">
      <c r="A25" s="165" t="s">
        <v>63</v>
      </c>
      <c r="B25" s="188" t="s">
        <v>294</v>
      </c>
      <c r="C25" s="201" t="s">
        <v>217</v>
      </c>
      <c r="D25" s="167">
        <f t="shared" si="1"/>
        <v>2</v>
      </c>
      <c r="E25" s="168">
        <f t="shared" si="2"/>
        <v>2</v>
      </c>
      <c r="F25" s="167"/>
      <c r="G25" s="167"/>
      <c r="H25" s="167"/>
      <c r="I25" s="167"/>
      <c r="J25" s="168"/>
      <c r="K25" s="167"/>
      <c r="L25" s="167"/>
      <c r="M25" s="167"/>
      <c r="N25" s="167"/>
      <c r="O25" s="168"/>
      <c r="P25" s="167"/>
      <c r="Q25" s="167"/>
      <c r="R25" s="167"/>
      <c r="S25" s="167"/>
      <c r="T25" s="168"/>
      <c r="U25" s="167">
        <v>0</v>
      </c>
      <c r="V25" s="167">
        <v>0</v>
      </c>
      <c r="W25" s="167">
        <v>2</v>
      </c>
      <c r="X25" s="167" t="s">
        <v>81</v>
      </c>
      <c r="Y25" s="168">
        <v>2</v>
      </c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72"/>
      <c r="AO25" s="193" t="s">
        <v>221</v>
      </c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</row>
    <row r="26" spans="1:151" ht="15.75" x14ac:dyDescent="0.2">
      <c r="A26" s="165" t="s">
        <v>94</v>
      </c>
      <c r="B26" s="189" t="s">
        <v>295</v>
      </c>
      <c r="C26" s="174" t="s">
        <v>218</v>
      </c>
      <c r="D26" s="167">
        <f t="shared" si="1"/>
        <v>2</v>
      </c>
      <c r="E26" s="168">
        <f t="shared" si="2"/>
        <v>3</v>
      </c>
      <c r="F26" s="167"/>
      <c r="G26" s="167"/>
      <c r="H26" s="167"/>
      <c r="I26" s="167"/>
      <c r="J26" s="168"/>
      <c r="K26" s="167"/>
      <c r="L26" s="167"/>
      <c r="M26" s="167"/>
      <c r="N26" s="167"/>
      <c r="O26" s="168"/>
      <c r="P26" s="167"/>
      <c r="Q26" s="167"/>
      <c r="R26" s="167"/>
      <c r="S26" s="167"/>
      <c r="T26" s="168"/>
      <c r="U26" s="167"/>
      <c r="V26" s="167"/>
      <c r="W26" s="167"/>
      <c r="X26" s="167"/>
      <c r="Y26" s="168"/>
      <c r="Z26" s="167">
        <v>0</v>
      </c>
      <c r="AA26" s="167">
        <v>0</v>
      </c>
      <c r="AB26" s="167">
        <v>2</v>
      </c>
      <c r="AC26" s="167" t="s">
        <v>15</v>
      </c>
      <c r="AD26" s="167">
        <v>3</v>
      </c>
      <c r="AE26" s="167"/>
      <c r="AF26" s="167"/>
      <c r="AG26" s="167"/>
      <c r="AH26" s="167"/>
      <c r="AI26" s="167"/>
      <c r="AJ26" s="167"/>
      <c r="AK26" s="167"/>
      <c r="AL26" s="167"/>
      <c r="AM26" s="167"/>
      <c r="AN26" s="172"/>
      <c r="AO26" s="196" t="s">
        <v>294</v>
      </c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</row>
    <row r="27" spans="1:151" ht="18" customHeight="1" x14ac:dyDescent="0.2">
      <c r="A27" s="650" t="s">
        <v>83</v>
      </c>
      <c r="B27" s="651"/>
      <c r="C27" s="651"/>
      <c r="D27" s="173">
        <f t="shared" si="1"/>
        <v>10</v>
      </c>
      <c r="E27" s="250">
        <f t="shared" si="2"/>
        <v>10</v>
      </c>
      <c r="F27" s="173"/>
      <c r="G27" s="173"/>
      <c r="H27" s="173"/>
      <c r="I27" s="173"/>
      <c r="J27" s="250"/>
      <c r="K27" s="173"/>
      <c r="L27" s="173"/>
      <c r="M27" s="173"/>
      <c r="N27" s="173"/>
      <c r="O27" s="250"/>
      <c r="P27" s="173"/>
      <c r="Q27" s="173"/>
      <c r="R27" s="173"/>
      <c r="S27" s="173"/>
      <c r="T27" s="250"/>
      <c r="U27" s="173"/>
      <c r="V27" s="173"/>
      <c r="W27" s="173"/>
      <c r="X27" s="173"/>
      <c r="Y27" s="250"/>
      <c r="Z27" s="173">
        <f>SUM(Z28:Z33)</f>
        <v>0</v>
      </c>
      <c r="AA27" s="173">
        <f>SUM(AA28:AA33)</f>
        <v>6</v>
      </c>
      <c r="AB27" s="173">
        <f>SUM(AB28:AB33)</f>
        <v>0</v>
      </c>
      <c r="AC27" s="173"/>
      <c r="AD27" s="250">
        <f>SUM(AD28:AD33)</f>
        <v>6</v>
      </c>
      <c r="AE27" s="173">
        <f>SUM(AE28:AE33)</f>
        <v>0</v>
      </c>
      <c r="AF27" s="173">
        <f>SUM(AF28:AF33)</f>
        <v>4</v>
      </c>
      <c r="AG27" s="173">
        <f>SUM(AG28:AG33)</f>
        <v>0</v>
      </c>
      <c r="AH27" s="173"/>
      <c r="AI27" s="250">
        <f>SUM(AI28:AI33)</f>
        <v>4</v>
      </c>
      <c r="AJ27" s="173"/>
      <c r="AK27" s="173"/>
      <c r="AL27" s="173"/>
      <c r="AM27" s="173"/>
      <c r="AN27" s="247"/>
      <c r="AO27" s="251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</row>
    <row r="28" spans="1:151" ht="18" customHeight="1" x14ac:dyDescent="0.2">
      <c r="A28" s="165" t="s">
        <v>64</v>
      </c>
      <c r="B28" s="189"/>
      <c r="C28" s="174" t="s">
        <v>267</v>
      </c>
      <c r="D28" s="167">
        <v>2</v>
      </c>
      <c r="E28" s="168">
        <v>2</v>
      </c>
      <c r="F28" s="167"/>
      <c r="G28" s="167"/>
      <c r="H28" s="167"/>
      <c r="I28" s="167"/>
      <c r="J28" s="168"/>
      <c r="K28" s="167"/>
      <c r="L28" s="167"/>
      <c r="M28" s="167"/>
      <c r="N28" s="167"/>
      <c r="O28" s="168"/>
      <c r="P28" s="167"/>
      <c r="Q28" s="167"/>
      <c r="R28" s="167"/>
      <c r="S28" s="167"/>
      <c r="T28" s="168"/>
      <c r="U28" s="167"/>
      <c r="V28" s="167"/>
      <c r="W28" s="167"/>
      <c r="X28" s="167"/>
      <c r="Y28" s="168"/>
      <c r="Z28" s="167">
        <v>0</v>
      </c>
      <c r="AA28" s="167">
        <v>2</v>
      </c>
      <c r="AB28" s="167">
        <v>0</v>
      </c>
      <c r="AC28" s="167" t="s">
        <v>81</v>
      </c>
      <c r="AD28" s="167">
        <v>2</v>
      </c>
      <c r="AE28" s="167"/>
      <c r="AF28" s="167"/>
      <c r="AG28" s="167"/>
      <c r="AH28" s="167"/>
      <c r="AI28" s="167"/>
      <c r="AJ28" s="167"/>
      <c r="AK28" s="167"/>
      <c r="AL28" s="167"/>
      <c r="AM28" s="167"/>
      <c r="AN28" s="172"/>
      <c r="AO28" s="253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</row>
    <row r="29" spans="1:151" ht="18" customHeight="1" x14ac:dyDescent="0.2">
      <c r="A29" s="165" t="s">
        <v>65</v>
      </c>
      <c r="B29" s="189"/>
      <c r="C29" s="174" t="s">
        <v>268</v>
      </c>
      <c r="D29" s="167">
        <v>2</v>
      </c>
      <c r="E29" s="168">
        <v>2</v>
      </c>
      <c r="F29" s="167"/>
      <c r="G29" s="167"/>
      <c r="H29" s="167"/>
      <c r="I29" s="167"/>
      <c r="J29" s="168"/>
      <c r="K29" s="167"/>
      <c r="L29" s="167"/>
      <c r="M29" s="167"/>
      <c r="N29" s="167"/>
      <c r="O29" s="168"/>
      <c r="P29" s="167"/>
      <c r="Q29" s="167"/>
      <c r="R29" s="167"/>
      <c r="S29" s="167"/>
      <c r="T29" s="168"/>
      <c r="U29" s="167"/>
      <c r="V29" s="167"/>
      <c r="W29" s="167"/>
      <c r="X29" s="167"/>
      <c r="Y29" s="168"/>
      <c r="Z29" s="167">
        <v>0</v>
      </c>
      <c r="AA29" s="167">
        <v>2</v>
      </c>
      <c r="AB29" s="167">
        <v>0</v>
      </c>
      <c r="AC29" s="167" t="s">
        <v>81</v>
      </c>
      <c r="AD29" s="167">
        <v>2</v>
      </c>
      <c r="AE29" s="167"/>
      <c r="AF29" s="167"/>
      <c r="AG29" s="167"/>
      <c r="AH29" s="167"/>
      <c r="AI29" s="167"/>
      <c r="AJ29" s="167"/>
      <c r="AK29" s="167"/>
      <c r="AL29" s="167"/>
      <c r="AM29" s="167"/>
      <c r="AN29" s="172"/>
      <c r="AO29" s="253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</row>
    <row r="30" spans="1:151" ht="18" customHeight="1" x14ac:dyDescent="0.2">
      <c r="A30" s="165" t="s">
        <v>77</v>
      </c>
      <c r="B30" s="189"/>
      <c r="C30" s="174" t="s">
        <v>269</v>
      </c>
      <c r="D30" s="167">
        <v>2</v>
      </c>
      <c r="E30" s="168">
        <v>2</v>
      </c>
      <c r="F30" s="167"/>
      <c r="G30" s="167"/>
      <c r="H30" s="167"/>
      <c r="I30" s="167"/>
      <c r="J30" s="168"/>
      <c r="K30" s="167"/>
      <c r="L30" s="167"/>
      <c r="M30" s="167"/>
      <c r="N30" s="167"/>
      <c r="O30" s="168"/>
      <c r="P30" s="167"/>
      <c r="Q30" s="167"/>
      <c r="R30" s="167"/>
      <c r="S30" s="167"/>
      <c r="T30" s="168"/>
      <c r="U30" s="167"/>
      <c r="V30" s="167"/>
      <c r="W30" s="167"/>
      <c r="X30" s="167"/>
      <c r="Y30" s="168"/>
      <c r="Z30" s="167">
        <v>0</v>
      </c>
      <c r="AA30" s="167">
        <v>2</v>
      </c>
      <c r="AB30" s="167">
        <v>0</v>
      </c>
      <c r="AC30" s="167" t="s">
        <v>81</v>
      </c>
      <c r="AD30" s="167">
        <v>2</v>
      </c>
      <c r="AE30" s="167"/>
      <c r="AF30" s="167"/>
      <c r="AG30" s="167"/>
      <c r="AH30" s="167"/>
      <c r="AI30" s="167"/>
      <c r="AJ30" s="167"/>
      <c r="AK30" s="167"/>
      <c r="AL30" s="167"/>
      <c r="AM30" s="167"/>
      <c r="AN30" s="172"/>
      <c r="AO30" s="253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</row>
    <row r="31" spans="1:151" ht="18" customHeight="1" x14ac:dyDescent="0.2">
      <c r="A31" s="165" t="s">
        <v>95</v>
      </c>
      <c r="B31" s="189"/>
      <c r="C31" s="174" t="s">
        <v>270</v>
      </c>
      <c r="D31" s="167">
        <v>2</v>
      </c>
      <c r="E31" s="168">
        <v>2</v>
      </c>
      <c r="F31" s="167"/>
      <c r="G31" s="167"/>
      <c r="H31" s="167"/>
      <c r="I31" s="167"/>
      <c r="J31" s="168"/>
      <c r="K31" s="167"/>
      <c r="L31" s="167"/>
      <c r="M31" s="167"/>
      <c r="N31" s="167"/>
      <c r="O31" s="168"/>
      <c r="P31" s="167"/>
      <c r="Q31" s="167"/>
      <c r="R31" s="167"/>
      <c r="S31" s="167"/>
      <c r="T31" s="168"/>
      <c r="U31" s="167"/>
      <c r="V31" s="167"/>
      <c r="W31" s="167"/>
      <c r="X31" s="167"/>
      <c r="Y31" s="168"/>
      <c r="Z31" s="167"/>
      <c r="AA31" s="167"/>
      <c r="AB31" s="167"/>
      <c r="AC31" s="167"/>
      <c r="AD31" s="167"/>
      <c r="AE31" s="167">
        <v>0</v>
      </c>
      <c r="AF31" s="167">
        <v>2</v>
      </c>
      <c r="AG31" s="167">
        <v>0</v>
      </c>
      <c r="AH31" s="167" t="s">
        <v>81</v>
      </c>
      <c r="AI31" s="167">
        <v>2</v>
      </c>
      <c r="AJ31" s="167"/>
      <c r="AK31" s="167"/>
      <c r="AL31" s="167"/>
      <c r="AM31" s="167"/>
      <c r="AN31" s="172"/>
      <c r="AO31" s="253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</row>
    <row r="32" spans="1:151" ht="18" customHeight="1" x14ac:dyDescent="0.2">
      <c r="A32" s="165" t="s">
        <v>192</v>
      </c>
      <c r="B32" s="189"/>
      <c r="C32" s="174" t="s">
        <v>271</v>
      </c>
      <c r="D32" s="167">
        <v>2</v>
      </c>
      <c r="E32" s="168">
        <v>2</v>
      </c>
      <c r="F32" s="167"/>
      <c r="G32" s="167"/>
      <c r="H32" s="167"/>
      <c r="I32" s="167"/>
      <c r="J32" s="168"/>
      <c r="K32" s="167"/>
      <c r="L32" s="167"/>
      <c r="M32" s="167"/>
      <c r="N32" s="167"/>
      <c r="O32" s="168"/>
      <c r="P32" s="167"/>
      <c r="Q32" s="167"/>
      <c r="R32" s="167"/>
      <c r="S32" s="167"/>
      <c r="T32" s="168"/>
      <c r="U32" s="167"/>
      <c r="V32" s="167"/>
      <c r="W32" s="167"/>
      <c r="X32" s="167"/>
      <c r="Y32" s="168"/>
      <c r="Z32" s="167"/>
      <c r="AA32" s="167"/>
      <c r="AB32" s="167"/>
      <c r="AC32" s="167"/>
      <c r="AD32" s="167"/>
      <c r="AE32" s="167">
        <v>0</v>
      </c>
      <c r="AF32" s="167">
        <v>2</v>
      </c>
      <c r="AG32" s="167">
        <v>0</v>
      </c>
      <c r="AH32" s="167" t="s">
        <v>81</v>
      </c>
      <c r="AI32" s="167">
        <v>2</v>
      </c>
      <c r="AJ32" s="167"/>
      <c r="AK32" s="167"/>
      <c r="AL32" s="167"/>
      <c r="AM32" s="167"/>
      <c r="AN32" s="172"/>
      <c r="AO32" s="253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</row>
    <row r="33" spans="1:151" s="213" customFormat="1" ht="24" customHeight="1" thickBot="1" x14ac:dyDescent="0.25">
      <c r="A33" s="254"/>
      <c r="B33" s="189" t="s">
        <v>414</v>
      </c>
      <c r="C33" s="175" t="s">
        <v>18</v>
      </c>
      <c r="D33" s="198">
        <v>15</v>
      </c>
      <c r="E33" s="250">
        <f>SUM(J33,O33,T33:U33,Y33,AD33,AI33:AJ33,AN33)</f>
        <v>15</v>
      </c>
      <c r="F33" s="255"/>
      <c r="G33" s="255"/>
      <c r="H33" s="255"/>
      <c r="I33" s="255"/>
      <c r="J33" s="256"/>
      <c r="K33" s="255"/>
      <c r="L33" s="255"/>
      <c r="M33" s="255"/>
      <c r="N33" s="255"/>
      <c r="O33" s="256"/>
      <c r="P33" s="255"/>
      <c r="Q33" s="255"/>
      <c r="R33" s="255"/>
      <c r="S33" s="255"/>
      <c r="T33" s="256"/>
      <c r="U33" s="255"/>
      <c r="V33" s="255"/>
      <c r="W33" s="255"/>
      <c r="X33" s="255"/>
      <c r="Y33" s="256"/>
      <c r="Z33" s="255"/>
      <c r="AA33" s="255"/>
      <c r="AB33" s="255"/>
      <c r="AC33" s="255"/>
      <c r="AD33" s="256"/>
      <c r="AE33" s="255"/>
      <c r="AF33" s="255"/>
      <c r="AG33" s="255"/>
      <c r="AH33" s="255"/>
      <c r="AI33" s="256"/>
      <c r="AJ33" s="255"/>
      <c r="AK33" s="255"/>
      <c r="AL33" s="255">
        <v>13</v>
      </c>
      <c r="AM33" s="255" t="s">
        <v>210</v>
      </c>
      <c r="AN33" s="257">
        <v>15</v>
      </c>
      <c r="AO33" s="258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</row>
    <row r="34" spans="1:151" ht="20.25" customHeight="1" thickTop="1" x14ac:dyDescent="0.2">
      <c r="A34" s="259"/>
      <c r="B34" s="340"/>
      <c r="C34" s="261" t="s">
        <v>17</v>
      </c>
      <c r="D34" s="334">
        <f>G35+L35+Q35+V35+AA35+AF35+AK35</f>
        <v>176</v>
      </c>
      <c r="E34" s="262">
        <f>J34+O34+T34+Y34+AD34+AI34+AN34</f>
        <v>210</v>
      </c>
      <c r="F34" s="263"/>
      <c r="G34" s="263"/>
      <c r="H34" s="263"/>
      <c r="I34" s="263"/>
      <c r="J34" s="262">
        <f>'BSc E ALAP'!K53</f>
        <v>31</v>
      </c>
      <c r="K34" s="263"/>
      <c r="L34" s="263"/>
      <c r="M34" s="263"/>
      <c r="N34" s="263"/>
      <c r="O34" s="262">
        <f>'BSc E ALAP'!P53</f>
        <v>33</v>
      </c>
      <c r="P34" s="173"/>
      <c r="Q34" s="173"/>
      <c r="R34" s="173"/>
      <c r="S34" s="173"/>
      <c r="T34" s="262">
        <f>'BSc E ALAP'!U53</f>
        <v>29</v>
      </c>
      <c r="U34" s="173"/>
      <c r="V34" s="173"/>
      <c r="W34" s="173"/>
      <c r="X34" s="173"/>
      <c r="Y34" s="262">
        <f>'BSc E ALAP'!Z53+Y11</f>
        <v>31</v>
      </c>
      <c r="Z34" s="263"/>
      <c r="AA34" s="263"/>
      <c r="AB34" s="263"/>
      <c r="AC34" s="263"/>
      <c r="AD34" s="262">
        <f>'BSc E ALAP'!AE53+AD11+AD27</f>
        <v>28</v>
      </c>
      <c r="AE34" s="173"/>
      <c r="AF34" s="173"/>
      <c r="AG34" s="173"/>
      <c r="AH34" s="173"/>
      <c r="AI34" s="262">
        <f>'BSc E ALAP'!AJ53+AI11+AI27</f>
        <v>31</v>
      </c>
      <c r="AJ34" s="173"/>
      <c r="AK34" s="173"/>
      <c r="AL34" s="173"/>
      <c r="AM34" s="173"/>
      <c r="AN34" s="335">
        <f>'BSc E ALAP'!AO53+AN11+AN33</f>
        <v>27</v>
      </c>
      <c r="AO34" s="22"/>
      <c r="AP34" s="20"/>
      <c r="AQ34" s="21"/>
      <c r="AR34" s="19"/>
      <c r="AS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</row>
    <row r="35" spans="1:151" s="213" customFormat="1" ht="18" customHeight="1" x14ac:dyDescent="0.2">
      <c r="A35" s="649" t="s">
        <v>240</v>
      </c>
      <c r="B35" s="339"/>
      <c r="C35" s="175" t="s">
        <v>24</v>
      </c>
      <c r="D35" s="176"/>
      <c r="E35" s="177"/>
      <c r="F35" s="178"/>
      <c r="G35" s="176">
        <f>'BSc E ALAP'!H56</f>
        <v>25</v>
      </c>
      <c r="H35" s="178"/>
      <c r="I35" s="176"/>
      <c r="J35" s="179"/>
      <c r="K35" s="178"/>
      <c r="L35" s="176">
        <f>'BSc E ALAP'!M56</f>
        <v>28</v>
      </c>
      <c r="M35" s="178"/>
      <c r="N35" s="178"/>
      <c r="O35" s="179"/>
      <c r="P35" s="178"/>
      <c r="Q35" s="176">
        <f>'BSc E ALAP'!R56</f>
        <v>22</v>
      </c>
      <c r="R35" s="178"/>
      <c r="S35" s="178"/>
      <c r="T35" s="179"/>
      <c r="U35" s="178"/>
      <c r="V35" s="176">
        <f>'BSc E ALAP'!W56+U11+V11+W11</f>
        <v>27</v>
      </c>
      <c r="W35" s="178"/>
      <c r="X35" s="178"/>
      <c r="Y35" s="180"/>
      <c r="Z35" s="178"/>
      <c r="AA35" s="176">
        <f>'BSc E ALAP'!AB56+Z11+AA11+AB11+Z27+AA27+AB27</f>
        <v>23</v>
      </c>
      <c r="AB35" s="178"/>
      <c r="AC35" s="176"/>
      <c r="AD35" s="180"/>
      <c r="AE35" s="178"/>
      <c r="AF35" s="176">
        <f>'BSc E ALAP'!AG56+AE11+AF11+AG11+AE27+AF27+AG27</f>
        <v>28</v>
      </c>
      <c r="AG35" s="178"/>
      <c r="AH35" s="178"/>
      <c r="AI35" s="179"/>
      <c r="AJ35" s="178"/>
      <c r="AK35" s="176">
        <f>'BSc E ALAP'!AL56+AJ11+AK11+AL11+AL33</f>
        <v>23</v>
      </c>
      <c r="AL35" s="178"/>
      <c r="AM35" s="178"/>
      <c r="AN35" s="181"/>
      <c r="AO35" s="4"/>
      <c r="AP35" s="13"/>
      <c r="AQ35" s="13"/>
      <c r="AR35" s="16"/>
      <c r="AS35" s="16"/>
      <c r="AT35" s="23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</row>
    <row r="36" spans="1:151" s="213" customFormat="1" ht="18" customHeight="1" x14ac:dyDescent="0.2">
      <c r="A36" s="649"/>
      <c r="B36" s="339"/>
      <c r="C36" s="175" t="s">
        <v>239</v>
      </c>
      <c r="D36" s="176">
        <f>G36+L36+Q36+V36+AA36+AF36+AK36</f>
        <v>112</v>
      </c>
      <c r="E36" s="177"/>
      <c r="F36" s="178"/>
      <c r="G36" s="266">
        <f>'BSc E ALAP'!G57:I57</f>
        <v>11</v>
      </c>
      <c r="H36" s="178"/>
      <c r="I36" s="176"/>
      <c r="J36" s="179"/>
      <c r="K36" s="178"/>
      <c r="L36" s="267">
        <f>'BSc E ALAP'!L57:N57</f>
        <v>16</v>
      </c>
      <c r="M36" s="178"/>
      <c r="N36" s="178"/>
      <c r="O36" s="179"/>
      <c r="P36" s="178"/>
      <c r="Q36" s="267">
        <f>'BSc E ALAP'!Q57:S57</f>
        <v>11</v>
      </c>
      <c r="R36" s="178"/>
      <c r="S36" s="178"/>
      <c r="T36" s="179"/>
      <c r="U36" s="178"/>
      <c r="V36" s="267">
        <f>'BSc E ALAP'!V57:X57+V11+W11</f>
        <v>16</v>
      </c>
      <c r="W36" s="178"/>
      <c r="X36" s="178"/>
      <c r="Y36" s="180"/>
      <c r="Z36" s="178"/>
      <c r="AA36" s="266">
        <f>'BSc E ALAP'!AB57+AA11+AB11+AA27+AB27</f>
        <v>16</v>
      </c>
      <c r="AB36" s="178"/>
      <c r="AC36" s="176"/>
      <c r="AD36" s="180"/>
      <c r="AE36" s="178"/>
      <c r="AF36" s="267">
        <f>'BSc E ALAP'!AG57+AF11+AG11+AF27+AG27</f>
        <v>20</v>
      </c>
      <c r="AG36" s="178"/>
      <c r="AH36" s="178"/>
      <c r="AI36" s="179"/>
      <c r="AJ36" s="178"/>
      <c r="AK36" s="267">
        <f>'BSc E ALAP'!AL57+AK11+AL11+AL33</f>
        <v>22</v>
      </c>
      <c r="AL36" s="178"/>
      <c r="AM36" s="178"/>
      <c r="AN36" s="181"/>
      <c r="AO36" s="4"/>
      <c r="AP36" s="13"/>
      <c r="AQ36" s="13"/>
      <c r="AR36" s="16"/>
      <c r="AS36" s="16"/>
      <c r="AT36" s="23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</row>
    <row r="37" spans="1:151" s="213" customFormat="1" ht="18" customHeight="1" x14ac:dyDescent="0.2">
      <c r="A37" s="649"/>
      <c r="B37" s="339"/>
      <c r="C37" s="175" t="s">
        <v>245</v>
      </c>
      <c r="D37" s="176">
        <f>(D36/D34)*100</f>
        <v>63.636363636363633</v>
      </c>
      <c r="E37" s="177"/>
      <c r="F37" s="178"/>
      <c r="G37" s="266"/>
      <c r="H37" s="178"/>
      <c r="I37" s="176"/>
      <c r="J37" s="179"/>
      <c r="K37" s="178"/>
      <c r="L37" s="267"/>
      <c r="M37" s="178"/>
      <c r="N37" s="178"/>
      <c r="O37" s="179"/>
      <c r="P37" s="178"/>
      <c r="Q37" s="267"/>
      <c r="R37" s="178"/>
      <c r="S37" s="178"/>
      <c r="T37" s="179"/>
      <c r="U37" s="178"/>
      <c r="V37" s="267"/>
      <c r="W37" s="178"/>
      <c r="X37" s="178"/>
      <c r="Y37" s="180"/>
      <c r="Z37" s="178"/>
      <c r="AA37" s="266"/>
      <c r="AB37" s="178"/>
      <c r="AC37" s="176"/>
      <c r="AD37" s="180"/>
      <c r="AE37" s="178"/>
      <c r="AF37" s="267"/>
      <c r="AG37" s="178"/>
      <c r="AH37" s="178"/>
      <c r="AI37" s="179"/>
      <c r="AJ37" s="178"/>
      <c r="AK37" s="267"/>
      <c r="AL37" s="178"/>
      <c r="AM37" s="178"/>
      <c r="AN37" s="181"/>
      <c r="AO37" s="4"/>
      <c r="AP37" s="13"/>
      <c r="AQ37" s="13"/>
      <c r="AR37" s="16"/>
      <c r="AS37" s="16"/>
      <c r="AT37" s="23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</row>
    <row r="38" spans="1:151" s="213" customFormat="1" ht="18" customHeight="1" x14ac:dyDescent="0.2">
      <c r="A38" s="649"/>
      <c r="B38" s="339"/>
      <c r="C38" s="175" t="s">
        <v>16</v>
      </c>
      <c r="D38" s="177"/>
      <c r="E38" s="177"/>
      <c r="F38" s="268"/>
      <c r="G38" s="268"/>
      <c r="H38" s="268"/>
      <c r="I38" s="267">
        <f>'BSc E ALAP'!J54+COUNTIF(I$12:I$33,"v")</f>
        <v>5</v>
      </c>
      <c r="J38" s="216"/>
      <c r="K38" s="198"/>
      <c r="L38" s="198"/>
      <c r="M38" s="198"/>
      <c r="N38" s="267">
        <f>'BSc E ALAP'!O54+COUNTIF(N$12:N$33,"v")</f>
        <v>4</v>
      </c>
      <c r="O38" s="216"/>
      <c r="P38" s="198"/>
      <c r="Q38" s="198"/>
      <c r="R38" s="198"/>
      <c r="S38" s="267">
        <f>'BSc E ALAP'!T54+COUNTIF(S$12:S$33,"v")</f>
        <v>3</v>
      </c>
      <c r="T38" s="216"/>
      <c r="U38" s="198"/>
      <c r="V38" s="198"/>
      <c r="W38" s="198"/>
      <c r="X38" s="267">
        <f>'BSc E ALAP'!Y54+COUNTIF(X$12:X$33,"v")</f>
        <v>3</v>
      </c>
      <c r="Y38" s="217"/>
      <c r="Z38" s="268"/>
      <c r="AA38" s="268"/>
      <c r="AB38" s="268"/>
      <c r="AC38" s="267">
        <f>'BSc E ALAP'!AD54+COUNTIF(AC$12:AC$33,"v")</f>
        <v>3</v>
      </c>
      <c r="AD38" s="217"/>
      <c r="AE38" s="198"/>
      <c r="AF38" s="198"/>
      <c r="AG38" s="198"/>
      <c r="AH38" s="267">
        <f>'BSc E ALAP'!AI54+COUNTIF(AH$12:AH$33,"v")</f>
        <v>3</v>
      </c>
      <c r="AI38" s="216"/>
      <c r="AJ38" s="198"/>
      <c r="AK38" s="198"/>
      <c r="AL38" s="198"/>
      <c r="AM38" s="267">
        <f>'BSc E ALAP'!AN54+COUNTIF(AM$12:AM$33,"v")</f>
        <v>0</v>
      </c>
      <c r="AN38" s="212"/>
      <c r="AO38" s="4"/>
      <c r="AP38" s="13"/>
      <c r="AQ38" s="13"/>
    </row>
    <row r="39" spans="1:151" s="213" customFormat="1" ht="18" customHeight="1" x14ac:dyDescent="0.2">
      <c r="A39" s="649"/>
      <c r="B39" s="339"/>
      <c r="C39" s="175" t="s">
        <v>82</v>
      </c>
      <c r="D39" s="177"/>
      <c r="E39" s="177"/>
      <c r="F39" s="268"/>
      <c r="G39" s="268"/>
      <c r="H39" s="268"/>
      <c r="I39" s="267">
        <f>'BSc E ALAP'!J55+COUNTIF(I$12:I$33,"é")</f>
        <v>3</v>
      </c>
      <c r="J39" s="216"/>
      <c r="K39" s="198"/>
      <c r="L39" s="198"/>
      <c r="M39" s="198"/>
      <c r="N39" s="267">
        <f>'BSc E ALAP'!O55+COUNTIF(N$12:N$33,"é")</f>
        <v>4</v>
      </c>
      <c r="O39" s="216"/>
      <c r="P39" s="198"/>
      <c r="Q39" s="198"/>
      <c r="R39" s="198"/>
      <c r="S39" s="267">
        <f>'BSc E ALAP'!T55+COUNTIF(S$12:S$33,"é")</f>
        <v>5</v>
      </c>
      <c r="T39" s="216"/>
      <c r="U39" s="198"/>
      <c r="V39" s="198"/>
      <c r="W39" s="198"/>
      <c r="X39" s="267">
        <f>'BSc E ALAP'!Y55+COUNTIF(X$12:X$33,"é")</f>
        <v>7</v>
      </c>
      <c r="Y39" s="217"/>
      <c r="Z39" s="268"/>
      <c r="AA39" s="268"/>
      <c r="AB39" s="268"/>
      <c r="AC39" s="267">
        <f>'BSc E ALAP'!AD55+COUNTIF(AC$12:AC$33,"é")</f>
        <v>7</v>
      </c>
      <c r="AD39" s="217"/>
      <c r="AE39" s="198"/>
      <c r="AF39" s="198"/>
      <c r="AG39" s="198"/>
      <c r="AH39" s="267">
        <f>'BSc E ALAP'!AI55+COUNTIF(AH$12:AH$33,"é")</f>
        <v>7</v>
      </c>
      <c r="AI39" s="216"/>
      <c r="AJ39" s="198"/>
      <c r="AK39" s="198"/>
      <c r="AL39" s="198"/>
      <c r="AM39" s="267">
        <f>'BSc E ALAP'!AN55+COUNTIF(AM$12:AM$33,"é")</f>
        <v>3</v>
      </c>
      <c r="AN39" s="212"/>
      <c r="AO39" s="4"/>
      <c r="AP39" s="13"/>
      <c r="AQ39" s="13"/>
    </row>
    <row r="40" spans="1:151" s="213" customFormat="1" ht="18" customHeight="1" x14ac:dyDescent="0.2">
      <c r="A40" s="647" t="s">
        <v>238</v>
      </c>
      <c r="B40" s="339"/>
      <c r="C40" s="215" t="s">
        <v>19</v>
      </c>
      <c r="D40" s="198">
        <v>2</v>
      </c>
      <c r="E40" s="216">
        <v>0</v>
      </c>
      <c r="F40" s="198"/>
      <c r="G40" s="198"/>
      <c r="H40" s="198"/>
      <c r="I40" s="198"/>
      <c r="J40" s="216"/>
      <c r="K40" s="198">
        <v>0</v>
      </c>
      <c r="L40" s="198">
        <v>2</v>
      </c>
      <c r="M40" s="198">
        <v>0</v>
      </c>
      <c r="N40" s="198" t="s">
        <v>20</v>
      </c>
      <c r="O40" s="216">
        <v>0</v>
      </c>
      <c r="P40" s="198"/>
      <c r="Q40" s="198"/>
      <c r="R40" s="198"/>
      <c r="S40" s="198"/>
      <c r="T40" s="216"/>
      <c r="U40" s="198"/>
      <c r="V40" s="198"/>
      <c r="W40" s="198"/>
      <c r="X40" s="198"/>
      <c r="Y40" s="217"/>
      <c r="Z40" s="198"/>
      <c r="AA40" s="198"/>
      <c r="AB40" s="198"/>
      <c r="AC40" s="198"/>
      <c r="AD40" s="217"/>
      <c r="AE40" s="198"/>
      <c r="AF40" s="198"/>
      <c r="AG40" s="198"/>
      <c r="AH40" s="198"/>
      <c r="AI40" s="216"/>
      <c r="AJ40" s="198"/>
      <c r="AK40" s="198"/>
      <c r="AL40" s="198"/>
      <c r="AM40" s="198"/>
      <c r="AN40" s="212"/>
      <c r="AO40" s="4"/>
      <c r="AP40" s="13"/>
      <c r="AQ40" s="13"/>
    </row>
    <row r="41" spans="1:151" s="213" customFormat="1" ht="18" customHeight="1" x14ac:dyDescent="0.2">
      <c r="A41" s="647"/>
      <c r="B41" s="339"/>
      <c r="C41" s="215" t="s">
        <v>21</v>
      </c>
      <c r="D41" s="198">
        <v>2</v>
      </c>
      <c r="E41" s="216">
        <v>0</v>
      </c>
      <c r="F41" s="198"/>
      <c r="G41" s="198"/>
      <c r="H41" s="198"/>
      <c r="I41" s="198"/>
      <c r="J41" s="216"/>
      <c r="K41" s="198"/>
      <c r="L41" s="198"/>
      <c r="M41" s="198"/>
      <c r="N41" s="198"/>
      <c r="O41" s="216"/>
      <c r="P41" s="198">
        <v>0</v>
      </c>
      <c r="Q41" s="198">
        <v>2</v>
      </c>
      <c r="R41" s="198">
        <v>0</v>
      </c>
      <c r="S41" s="198" t="s">
        <v>20</v>
      </c>
      <c r="T41" s="216">
        <v>0</v>
      </c>
      <c r="U41" s="198"/>
      <c r="V41" s="198"/>
      <c r="W41" s="198"/>
      <c r="X41" s="198"/>
      <c r="Y41" s="217"/>
      <c r="Z41" s="198"/>
      <c r="AA41" s="198"/>
      <c r="AB41" s="198"/>
      <c r="AC41" s="198"/>
      <c r="AD41" s="217"/>
      <c r="AE41" s="198"/>
      <c r="AF41" s="198"/>
      <c r="AG41" s="198"/>
      <c r="AH41" s="198"/>
      <c r="AI41" s="216"/>
      <c r="AJ41" s="198"/>
      <c r="AK41" s="198"/>
      <c r="AL41" s="198"/>
      <c r="AM41" s="198"/>
      <c r="AN41" s="212"/>
      <c r="AO41" s="4"/>
      <c r="AP41" s="13"/>
      <c r="AQ41" s="13"/>
    </row>
    <row r="42" spans="1:151" s="213" customFormat="1" ht="18" customHeight="1" x14ac:dyDescent="0.2">
      <c r="A42" s="647"/>
      <c r="B42" s="214"/>
      <c r="C42" s="215" t="s">
        <v>397</v>
      </c>
      <c r="D42" s="198">
        <v>1</v>
      </c>
      <c r="E42" s="216">
        <v>0</v>
      </c>
      <c r="F42" s="198">
        <v>0</v>
      </c>
      <c r="G42" s="198">
        <v>1</v>
      </c>
      <c r="H42" s="198">
        <v>0</v>
      </c>
      <c r="I42" s="198" t="s">
        <v>210</v>
      </c>
      <c r="J42" s="216">
        <v>0</v>
      </c>
      <c r="K42" s="198"/>
      <c r="L42" s="198"/>
      <c r="M42" s="198"/>
      <c r="N42" s="198"/>
      <c r="O42" s="216"/>
      <c r="P42" s="198"/>
      <c r="Q42" s="198"/>
      <c r="R42" s="198"/>
      <c r="S42" s="198"/>
      <c r="T42" s="216"/>
      <c r="U42" s="198"/>
      <c r="V42" s="198"/>
      <c r="W42" s="198"/>
      <c r="X42" s="198"/>
      <c r="Y42" s="217"/>
      <c r="Z42" s="198"/>
      <c r="AA42" s="198"/>
      <c r="AB42" s="198"/>
      <c r="AC42" s="198"/>
      <c r="AD42" s="217"/>
      <c r="AE42" s="198"/>
      <c r="AF42" s="198"/>
      <c r="AG42" s="198"/>
      <c r="AH42" s="198"/>
      <c r="AI42" s="216"/>
      <c r="AJ42" s="198"/>
      <c r="AK42" s="198"/>
      <c r="AL42" s="198"/>
      <c r="AM42" s="198"/>
      <c r="AN42" s="212"/>
      <c r="AO42" s="4"/>
      <c r="AP42" s="13"/>
      <c r="AQ42" s="13"/>
    </row>
    <row r="43" spans="1:151" s="213" customFormat="1" ht="18" customHeight="1" x14ac:dyDescent="0.2">
      <c r="A43" s="647"/>
      <c r="B43" s="214"/>
      <c r="C43" s="215" t="s">
        <v>398</v>
      </c>
      <c r="D43" s="198">
        <v>1</v>
      </c>
      <c r="E43" s="216">
        <v>0</v>
      </c>
      <c r="F43" s="198"/>
      <c r="G43" s="198"/>
      <c r="H43" s="198"/>
      <c r="I43" s="198"/>
      <c r="J43" s="216"/>
      <c r="K43" s="198">
        <v>0</v>
      </c>
      <c r="L43" s="198">
        <v>1</v>
      </c>
      <c r="M43" s="198">
        <v>0</v>
      </c>
      <c r="N43" s="198" t="s">
        <v>210</v>
      </c>
      <c r="O43" s="216">
        <v>0</v>
      </c>
      <c r="P43" s="198"/>
      <c r="Q43" s="198"/>
      <c r="R43" s="198"/>
      <c r="S43" s="198"/>
      <c r="T43" s="216"/>
      <c r="U43" s="198"/>
      <c r="V43" s="198"/>
      <c r="W43" s="198"/>
      <c r="X43" s="198"/>
      <c r="Y43" s="217"/>
      <c r="Z43" s="198"/>
      <c r="AA43" s="198"/>
      <c r="AB43" s="198"/>
      <c r="AC43" s="198"/>
      <c r="AD43" s="217"/>
      <c r="AE43" s="198"/>
      <c r="AF43" s="198"/>
      <c r="AG43" s="198"/>
      <c r="AH43" s="198"/>
      <c r="AI43" s="216"/>
      <c r="AJ43" s="198"/>
      <c r="AK43" s="198"/>
      <c r="AL43" s="198"/>
      <c r="AM43" s="198"/>
      <c r="AN43" s="212"/>
      <c r="AO43" s="4"/>
      <c r="AP43" s="13"/>
      <c r="AQ43" s="13"/>
    </row>
    <row r="44" spans="1:151" s="213" customFormat="1" ht="18" customHeight="1" x14ac:dyDescent="0.2">
      <c r="A44" s="647"/>
      <c r="B44" s="339"/>
      <c r="C44" s="215" t="s">
        <v>241</v>
      </c>
      <c r="D44" s="198">
        <v>2</v>
      </c>
      <c r="E44" s="216">
        <v>2</v>
      </c>
      <c r="F44" s="198"/>
      <c r="G44" s="198"/>
      <c r="H44" s="198"/>
      <c r="I44" s="198"/>
      <c r="J44" s="216"/>
      <c r="K44" s="198"/>
      <c r="L44" s="198"/>
      <c r="M44" s="198"/>
      <c r="N44" s="198"/>
      <c r="O44" s="216"/>
      <c r="P44" s="198">
        <v>0</v>
      </c>
      <c r="Q44" s="198">
        <v>2</v>
      </c>
      <c r="R44" s="198">
        <v>0</v>
      </c>
      <c r="S44" s="198" t="s">
        <v>81</v>
      </c>
      <c r="T44" s="168">
        <v>2</v>
      </c>
      <c r="U44" s="269" t="s">
        <v>84</v>
      </c>
      <c r="V44" s="198"/>
      <c r="W44" s="198"/>
      <c r="X44" s="198"/>
      <c r="Y44" s="217"/>
      <c r="Z44" s="198"/>
      <c r="AA44" s="198"/>
      <c r="AB44" s="198"/>
      <c r="AC44" s="198"/>
      <c r="AD44" s="217"/>
      <c r="AE44" s="198"/>
      <c r="AF44" s="198"/>
      <c r="AG44" s="198"/>
      <c r="AH44" s="198"/>
      <c r="AI44" s="216"/>
      <c r="AJ44" s="198"/>
      <c r="AK44" s="198"/>
      <c r="AL44" s="198"/>
      <c r="AM44" s="198"/>
      <c r="AN44" s="212"/>
      <c r="AO44" s="4"/>
      <c r="AP44" s="13"/>
      <c r="AQ44" s="13"/>
    </row>
    <row r="45" spans="1:151" s="213" customFormat="1" ht="18" customHeight="1" x14ac:dyDescent="0.2">
      <c r="A45" s="647"/>
      <c r="B45" s="339"/>
      <c r="C45" s="215" t="s">
        <v>242</v>
      </c>
      <c r="D45" s="198">
        <v>2</v>
      </c>
      <c r="E45" s="216">
        <v>2</v>
      </c>
      <c r="F45" s="198"/>
      <c r="G45" s="198"/>
      <c r="H45" s="198"/>
      <c r="I45" s="198"/>
      <c r="J45" s="216"/>
      <c r="K45" s="198"/>
      <c r="L45" s="198"/>
      <c r="M45" s="198"/>
      <c r="N45" s="198"/>
      <c r="O45" s="216"/>
      <c r="P45" s="198">
        <v>0</v>
      </c>
      <c r="Q45" s="198">
        <v>2</v>
      </c>
      <c r="R45" s="198">
        <v>0</v>
      </c>
      <c r="S45" s="198" t="s">
        <v>81</v>
      </c>
      <c r="T45" s="168">
        <v>2</v>
      </c>
      <c r="U45" s="269" t="s">
        <v>84</v>
      </c>
      <c r="V45" s="198"/>
      <c r="W45" s="198"/>
      <c r="X45" s="198"/>
      <c r="Y45" s="217"/>
      <c r="Z45" s="198"/>
      <c r="AA45" s="198"/>
      <c r="AB45" s="198"/>
      <c r="AC45" s="198"/>
      <c r="AD45" s="217"/>
      <c r="AE45" s="198"/>
      <c r="AF45" s="198"/>
      <c r="AG45" s="198"/>
      <c r="AH45" s="198"/>
      <c r="AI45" s="216"/>
      <c r="AJ45" s="198"/>
      <c r="AK45" s="198"/>
      <c r="AL45" s="198"/>
      <c r="AM45" s="198"/>
      <c r="AN45" s="212"/>
      <c r="AO45" s="4"/>
      <c r="AP45" s="13"/>
      <c r="AQ45" s="13"/>
    </row>
    <row r="46" spans="1:151" s="213" customFormat="1" ht="18" customHeight="1" thickBot="1" x14ac:dyDescent="0.25">
      <c r="A46" s="648"/>
      <c r="B46" s="202"/>
      <c r="C46" s="182" t="s">
        <v>89</v>
      </c>
      <c r="D46" s="271" t="s">
        <v>93</v>
      </c>
      <c r="E46" s="271">
        <v>0</v>
      </c>
      <c r="F46" s="200"/>
      <c r="G46" s="200"/>
      <c r="H46" s="200"/>
      <c r="I46" s="200"/>
      <c r="J46" s="272"/>
      <c r="K46" s="200"/>
      <c r="L46" s="200"/>
      <c r="M46" s="200"/>
      <c r="N46" s="200"/>
      <c r="O46" s="272"/>
      <c r="P46" s="200"/>
      <c r="Q46" s="200"/>
      <c r="R46" s="200"/>
      <c r="S46" s="200"/>
      <c r="T46" s="272"/>
      <c r="U46" s="200"/>
      <c r="V46" s="200"/>
      <c r="W46" s="200"/>
      <c r="X46" s="200"/>
      <c r="Y46" s="273"/>
      <c r="Z46" s="200"/>
      <c r="AA46" s="200"/>
      <c r="AB46" s="200"/>
      <c r="AC46" s="200"/>
      <c r="AD46" s="273"/>
      <c r="AE46" s="668" t="s">
        <v>93</v>
      </c>
      <c r="AF46" s="669"/>
      <c r="AG46" s="669"/>
      <c r="AH46" s="669"/>
      <c r="AI46" s="669"/>
      <c r="AJ46" s="200"/>
      <c r="AK46" s="200"/>
      <c r="AL46" s="200"/>
      <c r="AM46" s="200"/>
      <c r="AN46" s="274"/>
      <c r="AO46" s="4"/>
      <c r="AP46" s="13"/>
      <c r="AQ46" s="13"/>
    </row>
    <row r="47" spans="1:151" ht="12.75" customHeight="1" x14ac:dyDescent="0.2">
      <c r="B47" s="341"/>
      <c r="C47" s="275"/>
      <c r="D47" s="276"/>
      <c r="E47" s="276"/>
      <c r="F47" s="1"/>
      <c r="G47" s="1"/>
      <c r="H47" s="1"/>
      <c r="I47" s="1"/>
      <c r="J47" s="277"/>
      <c r="K47" s="277"/>
      <c r="L47" s="277"/>
      <c r="M47" s="277"/>
      <c r="N47" s="1"/>
      <c r="O47" s="277"/>
      <c r="P47" s="277"/>
      <c r="Q47" s="277"/>
      <c r="R47" s="277"/>
      <c r="S47" s="1"/>
      <c r="T47" s="277"/>
      <c r="U47" s="277"/>
      <c r="V47" s="277"/>
      <c r="W47" s="277"/>
      <c r="X47" s="1"/>
      <c r="Y47" s="277"/>
      <c r="Z47" s="277"/>
      <c r="AA47" s="277"/>
      <c r="AB47" s="277"/>
      <c r="AC47" s="1"/>
      <c r="AD47" s="277"/>
      <c r="AE47" s="1"/>
      <c r="AF47" s="1"/>
      <c r="AG47" s="1"/>
      <c r="AH47" s="1"/>
      <c r="AI47" s="277"/>
      <c r="AJ47" s="1"/>
      <c r="AK47" s="1"/>
      <c r="AL47" s="1"/>
      <c r="AM47" s="1"/>
      <c r="AN47" s="277"/>
      <c r="AO47" s="278"/>
      <c r="AP47" s="278"/>
      <c r="AQ47" s="278"/>
      <c r="AS47" s="19"/>
    </row>
    <row r="48" spans="1:151" ht="18" customHeight="1" x14ac:dyDescent="0.2">
      <c r="A48" s="21"/>
      <c r="B48" s="210" t="s">
        <v>78</v>
      </c>
      <c r="C48" s="24"/>
      <c r="D48" s="24"/>
      <c r="E48" s="24"/>
      <c r="F48" s="24"/>
      <c r="G48" s="24"/>
      <c r="H48" s="24"/>
      <c r="I48" s="24"/>
      <c r="J48" s="24"/>
      <c r="K48" s="24"/>
      <c r="L48" s="277"/>
      <c r="M48" s="277"/>
      <c r="N48" s="666"/>
      <c r="O48" s="667"/>
      <c r="P48" s="667"/>
      <c r="Q48" s="277"/>
      <c r="R48" s="277"/>
      <c r="S48" s="1"/>
      <c r="T48" s="277"/>
      <c r="U48" s="277"/>
      <c r="V48" s="277"/>
      <c r="W48" s="277"/>
      <c r="X48" s="1"/>
      <c r="Y48" s="277"/>
      <c r="Z48" s="277"/>
      <c r="AA48" s="277"/>
      <c r="AB48" s="277"/>
      <c r="AC48" s="1"/>
      <c r="AD48" s="277"/>
      <c r="AE48" s="1"/>
      <c r="AF48" s="1"/>
      <c r="AG48" s="1"/>
      <c r="AH48" s="1"/>
      <c r="AI48" s="277"/>
      <c r="AJ48" s="1"/>
      <c r="AK48" s="1"/>
      <c r="AL48" s="1"/>
      <c r="AM48" s="1"/>
      <c r="AN48" s="277"/>
      <c r="AO48" s="278"/>
      <c r="AP48" s="278"/>
      <c r="AQ48" s="278"/>
      <c r="AS48" s="19"/>
    </row>
    <row r="49" spans="1:48" s="346" customFormat="1" ht="15" customHeight="1" x14ac:dyDescent="0.2">
      <c r="A49" s="88"/>
      <c r="B49" s="670" t="s">
        <v>452</v>
      </c>
      <c r="C49" s="671"/>
      <c r="D49" s="672"/>
      <c r="E49" s="672"/>
      <c r="F49" s="672"/>
      <c r="G49" s="672"/>
      <c r="H49" s="672"/>
      <c r="I49" s="672"/>
      <c r="J49" s="672"/>
      <c r="K49" s="672"/>
      <c r="L49" s="672"/>
      <c r="M49" s="347"/>
      <c r="N49" s="347"/>
      <c r="O49" s="347"/>
      <c r="P49" s="348"/>
      <c r="Q49" s="347"/>
      <c r="R49" s="347"/>
      <c r="S49" s="347"/>
      <c r="T49" s="347"/>
      <c r="U49" s="347"/>
      <c r="V49" s="342"/>
      <c r="W49" s="342"/>
      <c r="X49" s="342"/>
      <c r="Y49" s="343"/>
      <c r="Z49" s="344"/>
      <c r="AA49" s="343"/>
      <c r="AB49" s="343"/>
      <c r="AC49" s="343"/>
      <c r="AD49" s="343"/>
      <c r="AE49" s="344"/>
      <c r="AF49" s="343"/>
      <c r="AG49" s="343"/>
      <c r="AH49" s="343"/>
      <c r="AI49" s="343"/>
      <c r="AJ49" s="344"/>
      <c r="AK49" s="343"/>
      <c r="AL49" s="343"/>
      <c r="AM49" s="343"/>
      <c r="AN49" s="343"/>
      <c r="AO49" s="344"/>
      <c r="AP49" s="345"/>
      <c r="AQ49" s="345"/>
      <c r="AR49" s="345"/>
      <c r="AU49" s="345"/>
      <c r="AV49" s="345"/>
    </row>
    <row r="50" spans="1:48" s="346" customFormat="1" ht="15" customHeight="1" x14ac:dyDescent="0.2">
      <c r="A50" s="88"/>
      <c r="B50" s="526" t="s">
        <v>453</v>
      </c>
      <c r="C50" s="527"/>
      <c r="D50" s="87"/>
      <c r="E50" s="86"/>
      <c r="F50" s="86"/>
      <c r="G50" s="86"/>
      <c r="V50" s="342"/>
      <c r="W50" s="342"/>
      <c r="X50" s="342"/>
      <c r="Y50" s="343"/>
      <c r="Z50" s="344"/>
      <c r="AA50" s="343"/>
      <c r="AB50" s="343"/>
      <c r="AC50" s="343"/>
      <c r="AD50" s="343"/>
      <c r="AE50" s="344"/>
      <c r="AF50" s="343"/>
      <c r="AG50" s="343"/>
      <c r="AH50" s="343"/>
      <c r="AI50" s="343"/>
      <c r="AJ50" s="344"/>
      <c r="AK50" s="343"/>
      <c r="AL50" s="343"/>
      <c r="AM50" s="343"/>
      <c r="AN50" s="343"/>
      <c r="AO50" s="344"/>
      <c r="AP50" s="345"/>
      <c r="AQ50" s="345"/>
      <c r="AR50" s="345"/>
      <c r="AU50" s="345"/>
      <c r="AV50" s="345"/>
    </row>
    <row r="51" spans="1:48" ht="12.75" customHeight="1" x14ac:dyDescent="0.2">
      <c r="A51" s="21"/>
      <c r="B51" s="341"/>
      <c r="C51" s="275"/>
      <c r="D51" s="276"/>
      <c r="E51" s="276"/>
      <c r="F51" s="1"/>
      <c r="G51" s="1"/>
      <c r="H51" s="1"/>
      <c r="I51" s="1"/>
      <c r="J51" s="277"/>
      <c r="K51" s="277"/>
      <c r="L51" s="277"/>
      <c r="M51" s="277"/>
      <c r="N51" s="1"/>
      <c r="O51" s="277"/>
      <c r="P51" s="277"/>
      <c r="Q51" s="277"/>
      <c r="R51" s="277"/>
      <c r="S51" s="1"/>
      <c r="T51" s="277"/>
      <c r="U51" s="277"/>
      <c r="V51" s="277"/>
      <c r="W51" s="277"/>
      <c r="X51" s="1"/>
      <c r="Y51" s="277"/>
      <c r="Z51" s="277"/>
      <c r="AA51" s="277"/>
      <c r="AB51" s="277"/>
      <c r="AC51" s="1"/>
      <c r="AD51" s="277"/>
      <c r="AE51" s="1"/>
      <c r="AF51" s="1"/>
      <c r="AG51" s="1"/>
      <c r="AH51" s="1"/>
      <c r="AI51" s="277"/>
      <c r="AJ51" s="1"/>
      <c r="AK51" s="1"/>
      <c r="AL51" s="1"/>
      <c r="AM51" s="1"/>
      <c r="AN51" s="277"/>
      <c r="AO51" s="278"/>
      <c r="AP51" s="278"/>
      <c r="AQ51" s="278"/>
      <c r="AU51" s="19"/>
      <c r="AV51" s="19"/>
    </row>
    <row r="54" spans="1:48" ht="12.75" customHeight="1" x14ac:dyDescent="0.2">
      <c r="B54" s="341"/>
      <c r="C54" s="275"/>
      <c r="D54" s="276"/>
      <c r="E54" s="276"/>
      <c r="F54" s="1"/>
      <c r="G54" s="1"/>
      <c r="H54" s="1"/>
      <c r="I54" s="1"/>
      <c r="J54" s="277"/>
      <c r="K54" s="277"/>
      <c r="L54" s="277"/>
      <c r="M54" s="277"/>
      <c r="N54" s="1"/>
      <c r="O54" s="277"/>
      <c r="P54" s="277"/>
      <c r="Q54" s="277"/>
      <c r="R54" s="277"/>
      <c r="S54" s="1"/>
      <c r="T54" s="277"/>
      <c r="U54" s="277"/>
      <c r="V54" s="277"/>
      <c r="W54" s="277"/>
      <c r="X54" s="1"/>
      <c r="Y54" s="277"/>
      <c r="Z54" s="277"/>
      <c r="AA54" s="277"/>
      <c r="AB54" s="277" t="s">
        <v>388</v>
      </c>
      <c r="AC54" s="1"/>
      <c r="AD54" s="277"/>
      <c r="AE54" s="1"/>
      <c r="AF54" s="1"/>
      <c r="AG54" s="1"/>
      <c r="AH54" s="1"/>
      <c r="AI54" s="277"/>
      <c r="AJ54" s="1"/>
      <c r="AK54" s="1"/>
      <c r="AL54" s="1"/>
      <c r="AM54" s="1"/>
      <c r="AN54" s="277"/>
      <c r="AO54" s="277"/>
      <c r="AP54" s="277"/>
      <c r="AQ54" s="278"/>
      <c r="AS54" s="19"/>
    </row>
    <row r="55" spans="1:48" ht="12.75" customHeight="1" x14ac:dyDescent="0.2">
      <c r="B55" s="341"/>
      <c r="C55" s="275"/>
      <c r="D55" s="276"/>
      <c r="E55" s="276"/>
      <c r="F55" s="1"/>
      <c r="G55" s="1"/>
      <c r="H55" s="1"/>
      <c r="I55" s="1"/>
      <c r="J55" s="277"/>
      <c r="K55" s="1"/>
      <c r="L55" s="277"/>
      <c r="M55" s="277"/>
      <c r="N55" s="277"/>
      <c r="O55" s="277"/>
      <c r="P55" s="277"/>
      <c r="Q55" s="277"/>
      <c r="R55" s="277"/>
      <c r="S55" s="1"/>
      <c r="T55" s="277"/>
      <c r="U55" s="277"/>
      <c r="V55" s="277"/>
      <c r="W55" s="277"/>
      <c r="X55" s="1"/>
      <c r="Y55" s="277"/>
      <c r="Z55" s="277" t="s">
        <v>87</v>
      </c>
      <c r="AA55" s="277"/>
      <c r="AB55" s="277"/>
      <c r="AC55" s="1"/>
      <c r="AD55" s="277"/>
      <c r="AE55" s="1"/>
      <c r="AF55" s="1"/>
      <c r="AG55" s="1"/>
      <c r="AH55" s="1"/>
      <c r="AI55" s="277"/>
      <c r="AJ55" s="1"/>
      <c r="AK55" s="1"/>
      <c r="AL55" s="1"/>
      <c r="AM55" s="1"/>
      <c r="AN55" s="277"/>
      <c r="AO55" s="277"/>
      <c r="AP55" s="277"/>
      <c r="AQ55" s="278"/>
      <c r="AS55" s="19"/>
    </row>
    <row r="56" spans="1:48" ht="12.75" customHeight="1" x14ac:dyDescent="0.2">
      <c r="B56" s="341"/>
      <c r="C56" s="275"/>
      <c r="D56" s="276"/>
      <c r="E56" s="276"/>
      <c r="F56" s="1"/>
      <c r="G56" s="1"/>
      <c r="H56" s="1"/>
      <c r="I56" s="1"/>
      <c r="J56" s="277"/>
      <c r="K56" s="1"/>
      <c r="L56" s="277"/>
      <c r="M56" s="9"/>
      <c r="N56" s="277"/>
      <c r="O56" s="277"/>
      <c r="P56" s="277"/>
      <c r="Q56" s="277"/>
      <c r="R56" s="277"/>
      <c r="X56" s="1"/>
      <c r="Y56" s="277"/>
      <c r="Z56" s="277"/>
      <c r="AA56" s="277"/>
      <c r="AB56" s="277"/>
      <c r="AC56" s="1"/>
      <c r="AD56" s="277"/>
      <c r="AE56" s="1"/>
      <c r="AF56" s="1"/>
      <c r="AG56" s="1"/>
      <c r="AH56" s="1"/>
      <c r="AI56" s="277"/>
      <c r="AJ56" s="1"/>
      <c r="AK56" s="1"/>
      <c r="AL56" s="1"/>
      <c r="AM56" s="1"/>
      <c r="AN56" s="277"/>
      <c r="AO56" s="277"/>
      <c r="AP56" s="277"/>
      <c r="AQ56" s="278"/>
      <c r="AS56" s="19"/>
    </row>
    <row r="57" spans="1:48" ht="12.75" customHeight="1" x14ac:dyDescent="0.2">
      <c r="B57" s="341"/>
      <c r="C57" s="275"/>
      <c r="D57" s="276"/>
      <c r="E57" s="276"/>
      <c r="F57" s="1"/>
      <c r="G57" s="1"/>
      <c r="H57" s="1"/>
      <c r="I57" s="1"/>
      <c r="J57" s="277"/>
      <c r="K57" s="1"/>
      <c r="L57" s="277"/>
      <c r="M57" s="9"/>
      <c r="N57" s="277"/>
      <c r="O57" s="277"/>
      <c r="P57" s="277"/>
      <c r="Q57" s="277"/>
      <c r="R57" s="277"/>
      <c r="X57" s="1"/>
      <c r="Y57" s="277"/>
      <c r="Z57" s="277"/>
      <c r="AA57" s="277"/>
      <c r="AB57" s="277"/>
      <c r="AC57" s="1"/>
      <c r="AD57" s="277"/>
      <c r="AE57" s="1"/>
      <c r="AF57" s="1"/>
      <c r="AG57" s="1"/>
      <c r="AH57" s="1"/>
      <c r="AI57" s="277"/>
      <c r="AJ57" s="1"/>
      <c r="AK57" s="1"/>
      <c r="AL57" s="1"/>
      <c r="AM57" s="1"/>
      <c r="AN57" s="277"/>
      <c r="AO57" s="277"/>
      <c r="AP57" s="277"/>
      <c r="AQ57" s="278"/>
      <c r="AS57" s="19"/>
    </row>
    <row r="58" spans="1:48" ht="12.75" customHeight="1" x14ac:dyDescent="0.2">
      <c r="B58" s="341"/>
      <c r="D58" s="276"/>
      <c r="E58" s="276"/>
      <c r="F58" s="1"/>
      <c r="G58" s="1"/>
      <c r="H58" s="1"/>
      <c r="I58" s="1"/>
      <c r="J58" s="277"/>
      <c r="K58" s="1"/>
      <c r="L58" s="277"/>
      <c r="M58" s="277"/>
      <c r="N58" s="277"/>
      <c r="O58" s="277"/>
      <c r="P58" s="277"/>
      <c r="Q58" s="277"/>
      <c r="R58" s="277"/>
      <c r="X58" s="1"/>
      <c r="Y58" s="277"/>
      <c r="Z58" s="277"/>
      <c r="AA58" s="277"/>
      <c r="AB58" s="277"/>
      <c r="AC58" s="1"/>
      <c r="AD58" s="277"/>
      <c r="AE58" s="1"/>
      <c r="AF58" s="1"/>
      <c r="AG58" s="1"/>
      <c r="AH58" s="1"/>
      <c r="AI58" s="277"/>
      <c r="AJ58" s="1"/>
      <c r="AK58" s="1"/>
      <c r="AL58" s="1"/>
      <c r="AM58" s="1"/>
      <c r="AN58" s="277"/>
      <c r="AO58" s="277"/>
      <c r="AP58" s="277"/>
      <c r="AQ58" s="278"/>
      <c r="AS58" s="19"/>
    </row>
    <row r="59" spans="1:48" ht="12.75" customHeight="1" x14ac:dyDescent="0.2">
      <c r="B59" s="341"/>
      <c r="D59" s="276"/>
      <c r="E59" s="276"/>
      <c r="F59" s="1"/>
      <c r="G59" s="1"/>
      <c r="H59" s="1"/>
      <c r="I59" s="1"/>
      <c r="J59" s="277"/>
      <c r="K59" s="277"/>
      <c r="L59" s="277"/>
      <c r="M59" s="277"/>
      <c r="N59" s="1"/>
      <c r="O59" s="277"/>
      <c r="P59" s="277"/>
      <c r="Q59" s="277"/>
      <c r="R59" s="277"/>
      <c r="X59" s="1"/>
      <c r="Y59" s="277"/>
      <c r="Z59" s="277"/>
      <c r="AA59" s="277"/>
      <c r="AB59" s="277"/>
      <c r="AC59" s="1"/>
      <c r="AD59" s="277"/>
      <c r="AE59" s="1"/>
      <c r="AF59" s="1"/>
      <c r="AG59" s="1"/>
      <c r="AH59" s="1"/>
      <c r="AI59" s="277"/>
      <c r="AJ59" s="1"/>
      <c r="AK59" s="1"/>
      <c r="AL59" s="1"/>
      <c r="AM59" s="1"/>
      <c r="AN59" s="277"/>
      <c r="AO59" s="277"/>
      <c r="AP59" s="277"/>
      <c r="AQ59" s="278"/>
      <c r="AS59" s="19"/>
    </row>
    <row r="72" spans="42:43" ht="15.75" customHeight="1" x14ac:dyDescent="0.2"/>
    <row r="73" spans="42:43" ht="12.75" customHeight="1" x14ac:dyDescent="0.2">
      <c r="AP73" s="279"/>
      <c r="AQ73" s="2"/>
    </row>
    <row r="74" spans="42:43" ht="13.5" customHeight="1" x14ac:dyDescent="0.2">
      <c r="AQ74" s="2"/>
    </row>
    <row r="75" spans="42:43" x14ac:dyDescent="0.2">
      <c r="AQ75" s="2"/>
    </row>
    <row r="76" spans="42:43" x14ac:dyDescent="0.2">
      <c r="AQ76" s="2"/>
    </row>
    <row r="77" spans="42:43" x14ac:dyDescent="0.2">
      <c r="AQ77" s="2"/>
    </row>
    <row r="78" spans="42:43" x14ac:dyDescent="0.2">
      <c r="AQ78" s="2"/>
    </row>
    <row r="79" spans="42:43" x14ac:dyDescent="0.2">
      <c r="AQ79" s="2"/>
    </row>
    <row r="80" spans="42:43" x14ac:dyDescent="0.2">
      <c r="AQ80" s="2"/>
    </row>
    <row r="81" spans="43:43" x14ac:dyDescent="0.2">
      <c r="AQ81" s="2"/>
    </row>
    <row r="82" spans="43:43" x14ac:dyDescent="0.2">
      <c r="AQ82" s="2"/>
    </row>
    <row r="83" spans="43:43" x14ac:dyDescent="0.2">
      <c r="AQ83" s="2"/>
    </row>
    <row r="85" spans="43:43" ht="15" customHeight="1" x14ac:dyDescent="0.2"/>
    <row r="86" spans="43:43" ht="15" customHeight="1" x14ac:dyDescent="0.2"/>
    <row r="106" spans="5:18" ht="15.75" x14ac:dyDescent="0.2">
      <c r="E106" s="229"/>
      <c r="F106" s="229"/>
      <c r="G106" s="229"/>
      <c r="H106" s="229"/>
      <c r="I106" s="229"/>
      <c r="J106" s="229"/>
      <c r="K106" s="229"/>
      <c r="L106" s="229"/>
      <c r="M106" s="24"/>
      <c r="N106" s="24"/>
      <c r="O106" s="24"/>
      <c r="P106" s="24"/>
      <c r="Q106" s="24"/>
      <c r="R106" s="15"/>
    </row>
  </sheetData>
  <mergeCells count="19">
    <mergeCell ref="A35:A39"/>
    <mergeCell ref="A40:A46"/>
    <mergeCell ref="AE46:AI46"/>
    <mergeCell ref="B49:L49"/>
    <mergeCell ref="AG2:AQ2"/>
    <mergeCell ref="I4:U4"/>
    <mergeCell ref="J5:T5"/>
    <mergeCell ref="N48:P48"/>
    <mergeCell ref="AG3:AQ3"/>
    <mergeCell ref="AG4:AQ4"/>
    <mergeCell ref="A7:AQ7"/>
    <mergeCell ref="A8:A9"/>
    <mergeCell ref="B8:B9"/>
    <mergeCell ref="C8:C9"/>
    <mergeCell ref="E8:E9"/>
    <mergeCell ref="F8:AI8"/>
    <mergeCell ref="AO8:AO9"/>
    <mergeCell ref="A11:C11"/>
    <mergeCell ref="A27:C2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&amp;L&amp;D&amp;C&amp;F</oddFooter>
  </headerFooter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Y105"/>
  <sheetViews>
    <sheetView showGridLines="0" topLeftCell="A40" zoomScale="90" zoomScaleNormal="90" zoomScaleSheetLayoutView="80" zoomScalePageLayoutView="80" workbookViewId="0">
      <selection activeCell="B56" sqref="B56"/>
    </sheetView>
  </sheetViews>
  <sheetFormatPr defaultColWidth="8.85546875" defaultRowHeight="12.75" x14ac:dyDescent="0.2"/>
  <cols>
    <col min="1" max="1" width="5.42578125" style="441" customWidth="1"/>
    <col min="2" max="2" width="20.42578125" style="441" customWidth="1"/>
    <col min="3" max="3" width="47.42578125" style="448" customWidth="1"/>
    <col min="4" max="5" width="5.42578125" style="448" customWidth="1"/>
    <col min="6" max="40" width="3" style="441" customWidth="1"/>
    <col min="41" max="41" width="17.5703125" style="441" bestFit="1" customWidth="1"/>
    <col min="42" max="50" width="3.42578125" style="441" customWidth="1"/>
    <col min="51" max="51" width="17.42578125" style="441" customWidth="1"/>
    <col min="52" max="16384" width="8.85546875" style="441"/>
  </cols>
  <sheetData>
    <row r="2" spans="1:43" ht="18" x14ac:dyDescent="0.2">
      <c r="A2" s="619" t="s">
        <v>88</v>
      </c>
      <c r="B2" s="619"/>
      <c r="C2" s="218"/>
      <c r="D2" s="218"/>
      <c r="E2" s="218"/>
      <c r="F2" s="219"/>
      <c r="G2" s="220"/>
      <c r="H2" s="220"/>
      <c r="I2" s="220"/>
      <c r="J2" s="220"/>
      <c r="K2" s="606" t="s">
        <v>310</v>
      </c>
      <c r="L2" s="606"/>
      <c r="M2" s="606"/>
      <c r="N2" s="606"/>
      <c r="O2" s="606"/>
      <c r="P2" s="606"/>
      <c r="Q2" s="606"/>
      <c r="R2" s="606"/>
      <c r="S2" s="606"/>
      <c r="T2" s="606"/>
      <c r="U2" s="220"/>
      <c r="V2" s="220"/>
      <c r="W2" s="220"/>
      <c r="X2" s="220"/>
      <c r="Y2" s="220"/>
      <c r="Z2" s="220"/>
      <c r="AA2" s="220"/>
      <c r="AB2" s="220"/>
      <c r="AC2" s="220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21"/>
      <c r="AP2" s="219"/>
      <c r="AQ2" s="219"/>
    </row>
    <row r="3" spans="1:43" ht="18" x14ac:dyDescent="0.2">
      <c r="A3" s="219" t="s">
        <v>107</v>
      </c>
      <c r="B3" s="219"/>
      <c r="C3" s="349"/>
      <c r="D3" s="218"/>
      <c r="E3" s="218"/>
      <c r="F3" s="219"/>
      <c r="G3" s="220"/>
      <c r="H3" s="220"/>
      <c r="I3" s="220"/>
      <c r="J3" s="220"/>
      <c r="K3" s="220"/>
      <c r="L3" s="220"/>
      <c r="M3" s="220"/>
      <c r="N3" s="220"/>
      <c r="O3" s="220" t="s">
        <v>75</v>
      </c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19"/>
      <c r="AE3" s="219"/>
      <c r="AF3" s="219"/>
      <c r="AG3" s="229" t="s">
        <v>458</v>
      </c>
      <c r="AH3" s="229"/>
      <c r="AI3" s="229"/>
      <c r="AJ3" s="229"/>
      <c r="AK3" s="229"/>
      <c r="AL3" s="229"/>
      <c r="AM3" s="229"/>
      <c r="AN3" s="229"/>
      <c r="AO3" s="229"/>
      <c r="AP3" s="229"/>
      <c r="AQ3" s="229"/>
    </row>
    <row r="4" spans="1:43" ht="18" x14ac:dyDescent="0.2">
      <c r="A4" s="220"/>
      <c r="B4" s="336"/>
      <c r="C4" s="218"/>
      <c r="D4" s="218"/>
      <c r="E4" s="218"/>
      <c r="F4" s="219"/>
      <c r="G4" s="220"/>
      <c r="H4" s="220"/>
      <c r="I4" s="220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220"/>
      <c r="W4" s="220"/>
      <c r="X4" s="220"/>
      <c r="Y4" s="220"/>
      <c r="Z4" s="220"/>
      <c r="AA4" s="220"/>
      <c r="AB4" s="220"/>
      <c r="AC4" s="220"/>
      <c r="AD4" s="219"/>
      <c r="AE4" s="219"/>
      <c r="AF4" s="219"/>
      <c r="AG4" s="17"/>
      <c r="AH4" s="229"/>
      <c r="AI4" s="229"/>
      <c r="AJ4" s="229"/>
      <c r="AK4" s="229"/>
      <c r="AL4" s="229"/>
      <c r="AM4" s="229"/>
      <c r="AN4" s="229"/>
      <c r="AO4" s="229"/>
      <c r="AP4" s="229"/>
      <c r="AQ4" s="229"/>
    </row>
    <row r="5" spans="1:43" ht="18" x14ac:dyDescent="0.2">
      <c r="A5" s="222"/>
      <c r="B5" s="337"/>
      <c r="C5" s="223"/>
      <c r="D5" s="223"/>
      <c r="E5" s="223"/>
      <c r="F5" s="2"/>
      <c r="G5" s="220"/>
      <c r="H5" s="220"/>
      <c r="I5" s="220"/>
      <c r="J5" s="220"/>
      <c r="K5" s="220"/>
      <c r="L5" s="220"/>
      <c r="M5" s="220"/>
      <c r="N5" s="220"/>
      <c r="O5" s="220" t="s">
        <v>83</v>
      </c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19"/>
      <c r="AD5" s="219"/>
      <c r="AE5" s="219"/>
      <c r="AF5" s="219"/>
      <c r="AG5" s="219"/>
      <c r="AH5" s="219"/>
      <c r="AI5" s="219"/>
      <c r="AJ5" s="2"/>
      <c r="AK5" s="2"/>
      <c r="AL5" s="2"/>
      <c r="AM5" s="2"/>
      <c r="AN5" s="2"/>
      <c r="AO5" s="2"/>
      <c r="AP5" s="2"/>
      <c r="AQ5" s="2"/>
    </row>
    <row r="6" spans="1:43" ht="18" x14ac:dyDescent="0.2">
      <c r="A6" s="222"/>
      <c r="B6" s="337"/>
      <c r="C6" s="223"/>
      <c r="D6" s="223"/>
      <c r="E6" s="223"/>
      <c r="F6" s="2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19"/>
      <c r="AD6" s="219"/>
      <c r="AE6" s="219"/>
      <c r="AF6" s="219"/>
      <c r="AG6" s="219"/>
      <c r="AH6" s="219"/>
      <c r="AI6" s="219"/>
      <c r="AJ6" s="2"/>
      <c r="AK6" s="2"/>
      <c r="AL6" s="2"/>
      <c r="AM6" s="2"/>
      <c r="AN6" s="2"/>
      <c r="AO6" s="2"/>
      <c r="AP6" s="2"/>
      <c r="AQ6" s="2"/>
    </row>
    <row r="7" spans="1:43" ht="16.5" thickBot="1" x14ac:dyDescent="0.25">
      <c r="A7" s="620" t="s">
        <v>26</v>
      </c>
      <c r="B7" s="682"/>
      <c r="C7" s="682"/>
      <c r="D7" s="682"/>
      <c r="E7" s="682"/>
      <c r="F7" s="682"/>
      <c r="G7" s="682"/>
      <c r="H7" s="682"/>
      <c r="I7" s="682"/>
      <c r="J7" s="682"/>
      <c r="K7" s="682"/>
      <c r="L7" s="682"/>
      <c r="M7" s="682"/>
      <c r="N7" s="682"/>
      <c r="O7" s="682"/>
      <c r="P7" s="682"/>
      <c r="Q7" s="682"/>
      <c r="R7" s="682"/>
      <c r="S7" s="682"/>
      <c r="T7" s="682"/>
      <c r="U7" s="682"/>
      <c r="V7" s="682"/>
      <c r="W7" s="682"/>
      <c r="X7" s="682"/>
      <c r="Y7" s="682"/>
      <c r="Z7" s="682"/>
      <c r="AA7" s="682"/>
      <c r="AB7" s="682"/>
      <c r="AC7" s="682"/>
      <c r="AD7" s="682"/>
      <c r="AE7" s="682"/>
      <c r="AF7" s="682"/>
      <c r="AG7" s="682"/>
      <c r="AH7" s="682"/>
      <c r="AI7" s="682"/>
      <c r="AJ7" s="682"/>
      <c r="AK7" s="682"/>
      <c r="AL7" s="682"/>
      <c r="AM7" s="682"/>
      <c r="AN7" s="682"/>
      <c r="AO7" s="682"/>
      <c r="AP7" s="2"/>
      <c r="AQ7" s="2"/>
    </row>
    <row r="8" spans="1:43" ht="15.75" customHeight="1" x14ac:dyDescent="0.2">
      <c r="A8" s="624"/>
      <c r="B8" s="673" t="s">
        <v>23</v>
      </c>
      <c r="C8" s="684" t="s">
        <v>2</v>
      </c>
      <c r="D8" s="350" t="s">
        <v>0</v>
      </c>
      <c r="E8" s="686" t="s">
        <v>74</v>
      </c>
      <c r="F8" s="657" t="s">
        <v>1</v>
      </c>
      <c r="G8" s="658"/>
      <c r="H8" s="658"/>
      <c r="I8" s="658"/>
      <c r="J8" s="658"/>
      <c r="K8" s="658"/>
      <c r="L8" s="658"/>
      <c r="M8" s="658"/>
      <c r="N8" s="658"/>
      <c r="O8" s="658"/>
      <c r="P8" s="658"/>
      <c r="Q8" s="658"/>
      <c r="R8" s="658"/>
      <c r="S8" s="658"/>
      <c r="T8" s="658"/>
      <c r="U8" s="658"/>
      <c r="V8" s="658"/>
      <c r="W8" s="658"/>
      <c r="X8" s="658"/>
      <c r="Y8" s="658"/>
      <c r="Z8" s="658"/>
      <c r="AA8" s="658"/>
      <c r="AB8" s="658"/>
      <c r="AC8" s="658"/>
      <c r="AD8" s="658"/>
      <c r="AE8" s="658"/>
      <c r="AF8" s="658"/>
      <c r="AG8" s="658"/>
      <c r="AH8" s="658"/>
      <c r="AI8" s="658"/>
      <c r="AJ8" s="226"/>
      <c r="AK8" s="226"/>
      <c r="AL8" s="226"/>
      <c r="AM8" s="227"/>
      <c r="AN8" s="228"/>
      <c r="AO8" s="688" t="s">
        <v>29</v>
      </c>
    </row>
    <row r="9" spans="1:43" ht="16.5" thickBot="1" x14ac:dyDescent="0.25">
      <c r="A9" s="683"/>
      <c r="B9" s="674"/>
      <c r="C9" s="685"/>
      <c r="D9" s="351" t="s">
        <v>3</v>
      </c>
      <c r="E9" s="687"/>
      <c r="F9" s="232"/>
      <c r="G9" s="233"/>
      <c r="H9" s="233" t="s">
        <v>4</v>
      </c>
      <c r="I9" s="233"/>
      <c r="J9" s="234"/>
      <c r="K9" s="233"/>
      <c r="L9" s="233"/>
      <c r="M9" s="233" t="s">
        <v>5</v>
      </c>
      <c r="N9" s="233"/>
      <c r="O9" s="234"/>
      <c r="P9" s="233"/>
      <c r="Q9" s="233"/>
      <c r="R9" s="235" t="s">
        <v>6</v>
      </c>
      <c r="S9" s="233"/>
      <c r="T9" s="234"/>
      <c r="U9" s="233"/>
      <c r="V9" s="233"/>
      <c r="W9" s="235" t="s">
        <v>7</v>
      </c>
      <c r="X9" s="233"/>
      <c r="Y9" s="234"/>
      <c r="Z9" s="233"/>
      <c r="AA9" s="233"/>
      <c r="AB9" s="235" t="s">
        <v>8</v>
      </c>
      <c r="AC9" s="233"/>
      <c r="AD9" s="234"/>
      <c r="AE9" s="232"/>
      <c r="AF9" s="233"/>
      <c r="AG9" s="233" t="s">
        <v>9</v>
      </c>
      <c r="AH9" s="233"/>
      <c r="AI9" s="236"/>
      <c r="AJ9" s="232"/>
      <c r="AK9" s="233"/>
      <c r="AL9" s="233" t="s">
        <v>22</v>
      </c>
      <c r="AM9" s="233"/>
      <c r="AN9" s="234"/>
      <c r="AO9" s="689"/>
    </row>
    <row r="10" spans="1:43" ht="16.5" thickBot="1" x14ac:dyDescent="0.25">
      <c r="A10" s="352"/>
      <c r="B10" s="353"/>
      <c r="C10" s="226"/>
      <c r="D10" s="354"/>
      <c r="E10" s="355"/>
      <c r="F10" s="356" t="s">
        <v>10</v>
      </c>
      <c r="G10" s="357" t="s">
        <v>12</v>
      </c>
      <c r="H10" s="357" t="s">
        <v>11</v>
      </c>
      <c r="I10" s="357" t="s">
        <v>13</v>
      </c>
      <c r="J10" s="358" t="s">
        <v>14</v>
      </c>
      <c r="K10" s="224" t="s">
        <v>10</v>
      </c>
      <c r="L10" s="357" t="s">
        <v>12</v>
      </c>
      <c r="M10" s="357" t="s">
        <v>11</v>
      </c>
      <c r="N10" s="357" t="s">
        <v>13</v>
      </c>
      <c r="O10" s="358" t="s">
        <v>14</v>
      </c>
      <c r="P10" s="224" t="s">
        <v>10</v>
      </c>
      <c r="Q10" s="357" t="s">
        <v>12</v>
      </c>
      <c r="R10" s="357" t="s">
        <v>11</v>
      </c>
      <c r="S10" s="357" t="s">
        <v>13</v>
      </c>
      <c r="T10" s="358" t="s">
        <v>14</v>
      </c>
      <c r="U10" s="224" t="s">
        <v>10</v>
      </c>
      <c r="V10" s="357" t="s">
        <v>12</v>
      </c>
      <c r="W10" s="357" t="s">
        <v>11</v>
      </c>
      <c r="X10" s="357" t="s">
        <v>13</v>
      </c>
      <c r="Y10" s="358" t="s">
        <v>14</v>
      </c>
      <c r="Z10" s="224" t="s">
        <v>10</v>
      </c>
      <c r="AA10" s="357" t="s">
        <v>12</v>
      </c>
      <c r="AB10" s="357" t="s">
        <v>11</v>
      </c>
      <c r="AC10" s="357" t="s">
        <v>13</v>
      </c>
      <c r="AD10" s="358" t="s">
        <v>14</v>
      </c>
      <c r="AE10" s="224" t="s">
        <v>10</v>
      </c>
      <c r="AF10" s="357" t="s">
        <v>12</v>
      </c>
      <c r="AG10" s="357" t="s">
        <v>11</v>
      </c>
      <c r="AH10" s="357" t="s">
        <v>13</v>
      </c>
      <c r="AI10" s="358" t="s">
        <v>14</v>
      </c>
      <c r="AJ10" s="224" t="s">
        <v>10</v>
      </c>
      <c r="AK10" s="357" t="s">
        <v>12</v>
      </c>
      <c r="AL10" s="357" t="s">
        <v>11</v>
      </c>
      <c r="AM10" s="357" t="s">
        <v>13</v>
      </c>
      <c r="AN10" s="358" t="s">
        <v>14</v>
      </c>
      <c r="AO10" s="359" t="s">
        <v>23</v>
      </c>
    </row>
    <row r="11" spans="1:43" ht="16.5" thickBot="1" x14ac:dyDescent="0.25">
      <c r="A11" s="676" t="s">
        <v>83</v>
      </c>
      <c r="B11" s="677"/>
      <c r="C11" s="678"/>
      <c r="D11" s="360"/>
      <c r="E11" s="361"/>
      <c r="F11" s="362"/>
      <c r="G11" s="363"/>
      <c r="H11" s="363"/>
      <c r="I11" s="363"/>
      <c r="J11" s="364"/>
      <c r="K11" s="362"/>
      <c r="L11" s="363"/>
      <c r="M11" s="363"/>
      <c r="N11" s="363"/>
      <c r="O11" s="364"/>
      <c r="P11" s="365"/>
      <c r="Q11" s="363"/>
      <c r="R11" s="363"/>
      <c r="S11" s="363"/>
      <c r="T11" s="364"/>
      <c r="U11" s="362"/>
      <c r="V11" s="363"/>
      <c r="W11" s="363"/>
      <c r="X11" s="363"/>
      <c r="Y11" s="364"/>
      <c r="Z11" s="362"/>
      <c r="AA11" s="363"/>
      <c r="AB11" s="363"/>
      <c r="AC11" s="363"/>
      <c r="AD11" s="364"/>
      <c r="AE11" s="362"/>
      <c r="AF11" s="363"/>
      <c r="AG11" s="363"/>
      <c r="AH11" s="363"/>
      <c r="AI11" s="364"/>
      <c r="AJ11" s="366"/>
      <c r="AK11" s="363"/>
      <c r="AL11" s="363"/>
      <c r="AM11" s="363"/>
      <c r="AN11" s="367"/>
      <c r="AO11" s="368"/>
    </row>
    <row r="12" spans="1:43" ht="15.75" x14ac:dyDescent="0.2">
      <c r="A12" s="369">
        <v>1</v>
      </c>
      <c r="B12" s="370" t="s">
        <v>311</v>
      </c>
      <c r="C12" s="371" t="s">
        <v>108</v>
      </c>
      <c r="D12" s="150">
        <v>2</v>
      </c>
      <c r="E12" s="372">
        <v>2</v>
      </c>
      <c r="F12" s="152"/>
      <c r="G12" s="153"/>
      <c r="H12" s="153"/>
      <c r="I12" s="153"/>
      <c r="J12" s="373"/>
      <c r="K12" s="152"/>
      <c r="L12" s="153"/>
      <c r="M12" s="153"/>
      <c r="N12" s="153"/>
      <c r="O12" s="373"/>
      <c r="P12" s="152"/>
      <c r="Q12" s="153"/>
      <c r="R12" s="153"/>
      <c r="S12" s="153"/>
      <c r="T12" s="373"/>
      <c r="U12" s="152"/>
      <c r="V12" s="153"/>
      <c r="W12" s="153"/>
      <c r="X12" s="153"/>
      <c r="Y12" s="373"/>
      <c r="Z12" s="152">
        <v>0</v>
      </c>
      <c r="AA12" s="153">
        <v>0</v>
      </c>
      <c r="AB12" s="153">
        <v>2</v>
      </c>
      <c r="AC12" s="153" t="s">
        <v>81</v>
      </c>
      <c r="AD12" s="373">
        <v>2</v>
      </c>
      <c r="AE12" s="374" t="s">
        <v>84</v>
      </c>
      <c r="AF12" s="375"/>
      <c r="AG12" s="375"/>
      <c r="AH12" s="375"/>
      <c r="AI12" s="376"/>
      <c r="AJ12" s="377"/>
      <c r="AK12" s="378"/>
      <c r="AL12" s="378"/>
      <c r="AM12" s="378"/>
      <c r="AN12" s="379"/>
      <c r="AO12" s="92"/>
    </row>
    <row r="13" spans="1:43" ht="15.75" x14ac:dyDescent="0.2">
      <c r="A13" s="380">
        <v>2</v>
      </c>
      <c r="B13" s="148" t="s">
        <v>312</v>
      </c>
      <c r="C13" s="149" t="s">
        <v>109</v>
      </c>
      <c r="D13" s="381">
        <v>2</v>
      </c>
      <c r="E13" s="46">
        <v>2</v>
      </c>
      <c r="F13" s="27"/>
      <c r="G13" s="28"/>
      <c r="H13" s="28"/>
      <c r="I13" s="28"/>
      <c r="J13" s="26"/>
      <c r="K13" s="27"/>
      <c r="L13" s="28"/>
      <c r="M13" s="28"/>
      <c r="N13" s="28"/>
      <c r="O13" s="26"/>
      <c r="P13" s="27"/>
      <c r="Q13" s="28"/>
      <c r="R13" s="28"/>
      <c r="S13" s="28"/>
      <c r="T13" s="26"/>
      <c r="U13" s="29"/>
      <c r="V13" s="28"/>
      <c r="W13" s="28"/>
      <c r="X13" s="28"/>
      <c r="Y13" s="26"/>
      <c r="Z13" s="27">
        <v>0</v>
      </c>
      <c r="AA13" s="28">
        <v>0</v>
      </c>
      <c r="AB13" s="28">
        <v>2</v>
      </c>
      <c r="AC13" s="28" t="s">
        <v>81</v>
      </c>
      <c r="AD13" s="26">
        <v>2</v>
      </c>
      <c r="AE13" s="382" t="s">
        <v>84</v>
      </c>
      <c r="AF13" s="28"/>
      <c r="AG13" s="28"/>
      <c r="AH13" s="28"/>
      <c r="AI13" s="26"/>
      <c r="AJ13" s="27"/>
      <c r="AK13" s="28"/>
      <c r="AL13" s="28"/>
      <c r="AM13" s="28"/>
      <c r="AN13" s="26"/>
      <c r="AO13" s="44"/>
    </row>
    <row r="14" spans="1:43" ht="15.75" x14ac:dyDescent="0.2">
      <c r="A14" s="380">
        <v>3</v>
      </c>
      <c r="B14" s="148" t="s">
        <v>313</v>
      </c>
      <c r="C14" s="149" t="s">
        <v>110</v>
      </c>
      <c r="D14" s="381">
        <v>2</v>
      </c>
      <c r="E14" s="46">
        <v>2</v>
      </c>
      <c r="F14" s="27"/>
      <c r="G14" s="28"/>
      <c r="H14" s="28"/>
      <c r="I14" s="28"/>
      <c r="J14" s="26"/>
      <c r="K14" s="27"/>
      <c r="L14" s="28"/>
      <c r="M14" s="28"/>
      <c r="N14" s="28"/>
      <c r="O14" s="26"/>
      <c r="P14" s="29"/>
      <c r="Q14" s="28"/>
      <c r="R14" s="28"/>
      <c r="S14" s="28"/>
      <c r="T14" s="26"/>
      <c r="U14" s="27"/>
      <c r="V14" s="28"/>
      <c r="W14" s="28"/>
      <c r="X14" s="28"/>
      <c r="Y14" s="26"/>
      <c r="Z14" s="28">
        <v>0</v>
      </c>
      <c r="AA14" s="28">
        <v>2</v>
      </c>
      <c r="AB14" s="28">
        <v>0</v>
      </c>
      <c r="AC14" s="28" t="s">
        <v>81</v>
      </c>
      <c r="AD14" s="144">
        <v>2</v>
      </c>
      <c r="AE14" s="383" t="s">
        <v>84</v>
      </c>
      <c r="AF14" s="28"/>
      <c r="AG14" s="28"/>
      <c r="AH14" s="28"/>
      <c r="AI14" s="26"/>
      <c r="AJ14" s="29"/>
      <c r="AK14" s="28"/>
      <c r="AL14" s="28"/>
      <c r="AM14" s="28"/>
      <c r="AN14" s="26"/>
      <c r="AO14" s="44"/>
    </row>
    <row r="15" spans="1:43" ht="15.75" x14ac:dyDescent="0.2">
      <c r="A15" s="380">
        <v>4</v>
      </c>
      <c r="B15" s="148" t="s">
        <v>314</v>
      </c>
      <c r="C15" s="384" t="s">
        <v>111</v>
      </c>
      <c r="D15" s="385">
        <v>2</v>
      </c>
      <c r="E15" s="386">
        <v>2</v>
      </c>
      <c r="F15" s="387"/>
      <c r="G15" s="388"/>
      <c r="H15" s="388"/>
      <c r="I15" s="388"/>
      <c r="J15" s="389"/>
      <c r="K15" s="387"/>
      <c r="L15" s="388"/>
      <c r="M15" s="388"/>
      <c r="N15" s="388"/>
      <c r="O15" s="389"/>
      <c r="P15" s="390"/>
      <c r="Q15" s="388"/>
      <c r="R15" s="388"/>
      <c r="S15" s="388"/>
      <c r="T15" s="389"/>
      <c r="U15" s="390"/>
      <c r="V15" s="388"/>
      <c r="W15" s="388"/>
      <c r="X15" s="388"/>
      <c r="Y15" s="391"/>
      <c r="Z15" s="387">
        <v>0</v>
      </c>
      <c r="AA15" s="388">
        <v>2</v>
      </c>
      <c r="AB15" s="388">
        <v>0</v>
      </c>
      <c r="AC15" s="388" t="s">
        <v>81</v>
      </c>
      <c r="AD15" s="389">
        <v>2</v>
      </c>
      <c r="AE15" s="392" t="s">
        <v>84</v>
      </c>
      <c r="AF15" s="393"/>
      <c r="AG15" s="393"/>
      <c r="AH15" s="393"/>
      <c r="AI15" s="394"/>
      <c r="AJ15" s="395"/>
      <c r="AK15" s="396"/>
      <c r="AL15" s="396"/>
      <c r="AM15" s="396"/>
      <c r="AN15" s="397"/>
      <c r="AO15" s="44"/>
    </row>
    <row r="16" spans="1:43" ht="15.75" x14ac:dyDescent="0.2">
      <c r="A16" s="380">
        <v>5</v>
      </c>
      <c r="B16" s="148" t="s">
        <v>315</v>
      </c>
      <c r="C16" s="149" t="s">
        <v>112</v>
      </c>
      <c r="D16" s="385">
        <v>2</v>
      </c>
      <c r="E16" s="386">
        <v>2</v>
      </c>
      <c r="F16" s="387"/>
      <c r="G16" s="388"/>
      <c r="H16" s="388"/>
      <c r="I16" s="388"/>
      <c r="J16" s="398"/>
      <c r="K16" s="399"/>
      <c r="L16" s="400"/>
      <c r="M16" s="400"/>
      <c r="N16" s="388"/>
      <c r="O16" s="398"/>
      <c r="P16" s="401"/>
      <c r="Q16" s="400"/>
      <c r="R16" s="400"/>
      <c r="S16" s="388"/>
      <c r="T16" s="398"/>
      <c r="U16" s="402"/>
      <c r="V16" s="400"/>
      <c r="W16" s="400"/>
      <c r="X16" s="388"/>
      <c r="Y16" s="403"/>
      <c r="Z16" s="387">
        <v>0</v>
      </c>
      <c r="AA16" s="388">
        <v>2</v>
      </c>
      <c r="AB16" s="388">
        <v>0</v>
      </c>
      <c r="AC16" s="388" t="s">
        <v>81</v>
      </c>
      <c r="AD16" s="389">
        <v>2</v>
      </c>
      <c r="AE16" s="392" t="s">
        <v>84</v>
      </c>
      <c r="AF16" s="393"/>
      <c r="AG16" s="393"/>
      <c r="AH16" s="393"/>
      <c r="AI16" s="404"/>
      <c r="AJ16" s="395"/>
      <c r="AK16" s="396"/>
      <c r="AL16" s="396"/>
      <c r="AM16" s="396"/>
      <c r="AN16" s="405"/>
      <c r="AO16" s="44"/>
    </row>
    <row r="17" spans="1:41" ht="15.75" x14ac:dyDescent="0.2">
      <c r="A17" s="380">
        <v>6</v>
      </c>
      <c r="B17" s="148" t="s">
        <v>367</v>
      </c>
      <c r="C17" s="149" t="s">
        <v>119</v>
      </c>
      <c r="D17" s="381">
        <v>2</v>
      </c>
      <c r="E17" s="406">
        <v>2</v>
      </c>
      <c r="F17" s="31"/>
      <c r="G17" s="32"/>
      <c r="H17" s="32"/>
      <c r="I17" s="32"/>
      <c r="J17" s="30"/>
      <c r="K17" s="31"/>
      <c r="L17" s="32"/>
      <c r="M17" s="32"/>
      <c r="N17" s="32"/>
      <c r="O17" s="30"/>
      <c r="P17" s="31"/>
      <c r="Q17" s="32"/>
      <c r="R17" s="32"/>
      <c r="S17" s="32"/>
      <c r="T17" s="30"/>
      <c r="U17" s="27">
        <v>0</v>
      </c>
      <c r="V17" s="28">
        <v>2</v>
      </c>
      <c r="W17" s="28">
        <v>0</v>
      </c>
      <c r="X17" s="28" t="s">
        <v>81</v>
      </c>
      <c r="Y17" s="407">
        <v>2</v>
      </c>
      <c r="Z17" s="383" t="s">
        <v>84</v>
      </c>
      <c r="AA17" s="32"/>
      <c r="AB17" s="32"/>
      <c r="AC17" s="32"/>
      <c r="AD17" s="33"/>
      <c r="AE17" s="145"/>
      <c r="AF17" s="146"/>
      <c r="AG17" s="146"/>
      <c r="AH17" s="146"/>
      <c r="AI17" s="34"/>
      <c r="AJ17" s="27"/>
      <c r="AK17" s="28"/>
      <c r="AL17" s="28"/>
      <c r="AM17" s="28"/>
      <c r="AN17" s="26"/>
      <c r="AO17" s="44"/>
    </row>
    <row r="18" spans="1:41" ht="15.75" x14ac:dyDescent="0.2">
      <c r="A18" s="380">
        <v>7</v>
      </c>
      <c r="B18" s="35" t="s">
        <v>422</v>
      </c>
      <c r="C18" s="45" t="s">
        <v>394</v>
      </c>
      <c r="D18" s="381">
        <v>2</v>
      </c>
      <c r="E18" s="46">
        <v>2</v>
      </c>
      <c r="F18" s="27">
        <v>0</v>
      </c>
      <c r="G18" s="28">
        <v>2</v>
      </c>
      <c r="H18" s="28">
        <v>0</v>
      </c>
      <c r="I18" s="28" t="s">
        <v>81</v>
      </c>
      <c r="J18" s="26">
        <v>2</v>
      </c>
      <c r="K18" s="27"/>
      <c r="L18" s="28"/>
      <c r="M18" s="28"/>
      <c r="N18" s="28"/>
      <c r="O18" s="26"/>
      <c r="P18" s="27"/>
      <c r="Q18" s="28"/>
      <c r="R18" s="28"/>
      <c r="S18" s="28"/>
      <c r="T18" s="26"/>
      <c r="U18" s="27"/>
      <c r="V18" s="28"/>
      <c r="W18" s="28"/>
      <c r="X18" s="28"/>
      <c r="Y18" s="26"/>
      <c r="Z18" s="383"/>
      <c r="AA18" s="28"/>
      <c r="AB18" s="28"/>
      <c r="AC18" s="28"/>
      <c r="AD18" s="26"/>
      <c r="AE18" s="383"/>
      <c r="AF18" s="28"/>
      <c r="AG18" s="28"/>
      <c r="AH18" s="28"/>
      <c r="AI18" s="26"/>
      <c r="AJ18" s="408"/>
      <c r="AK18" s="409"/>
      <c r="AL18" s="409"/>
      <c r="AM18" s="409"/>
      <c r="AN18" s="410"/>
      <c r="AO18" s="44"/>
    </row>
    <row r="19" spans="1:41" ht="15.75" x14ac:dyDescent="0.2">
      <c r="A19" s="380">
        <v>8</v>
      </c>
      <c r="B19" s="148" t="s">
        <v>368</v>
      </c>
      <c r="C19" s="149" t="s">
        <v>121</v>
      </c>
      <c r="D19" s="381">
        <v>2</v>
      </c>
      <c r="E19" s="406">
        <v>2</v>
      </c>
      <c r="F19" s="31"/>
      <c r="G19" s="32"/>
      <c r="H19" s="32"/>
      <c r="I19" s="32"/>
      <c r="J19" s="30"/>
      <c r="K19" s="31">
        <v>0</v>
      </c>
      <c r="L19" s="32">
        <v>2</v>
      </c>
      <c r="M19" s="32">
        <v>0</v>
      </c>
      <c r="N19" s="32" t="s">
        <v>81</v>
      </c>
      <c r="O19" s="30">
        <v>2</v>
      </c>
      <c r="P19" s="383" t="s">
        <v>84</v>
      </c>
      <c r="Q19" s="32"/>
      <c r="R19" s="32"/>
      <c r="S19" s="32"/>
      <c r="T19" s="30"/>
      <c r="U19" s="27"/>
      <c r="V19" s="28"/>
      <c r="W19" s="28"/>
      <c r="X19" s="28"/>
      <c r="Y19" s="407"/>
      <c r="Z19" s="383"/>
      <c r="AA19" s="32"/>
      <c r="AB19" s="32"/>
      <c r="AC19" s="32"/>
      <c r="AD19" s="33"/>
      <c r="AE19" s="145"/>
      <c r="AF19" s="146"/>
      <c r="AG19" s="146"/>
      <c r="AH19" s="146"/>
      <c r="AI19" s="34"/>
      <c r="AJ19" s="27"/>
      <c r="AK19" s="28"/>
      <c r="AL19" s="28"/>
      <c r="AM19" s="28"/>
      <c r="AN19" s="26"/>
      <c r="AO19" s="44"/>
    </row>
    <row r="20" spans="1:41" ht="15.75" x14ac:dyDescent="0.2">
      <c r="A20" s="380">
        <v>9</v>
      </c>
      <c r="B20" s="148" t="s">
        <v>369</v>
      </c>
      <c r="C20" s="149" t="s">
        <v>120</v>
      </c>
      <c r="D20" s="381"/>
      <c r="E20" s="406"/>
      <c r="F20" s="31"/>
      <c r="G20" s="32"/>
      <c r="H20" s="32"/>
      <c r="I20" s="32"/>
      <c r="J20" s="30"/>
      <c r="K20" s="31"/>
      <c r="L20" s="32"/>
      <c r="M20" s="32"/>
      <c r="N20" s="32"/>
      <c r="O20" s="30"/>
      <c r="P20" s="31"/>
      <c r="Q20" s="32"/>
      <c r="R20" s="32"/>
      <c r="S20" s="32"/>
      <c r="T20" s="30"/>
      <c r="U20" s="27">
        <v>0</v>
      </c>
      <c r="V20" s="28">
        <v>2</v>
      </c>
      <c r="W20" s="28">
        <v>0</v>
      </c>
      <c r="X20" s="28" t="s">
        <v>81</v>
      </c>
      <c r="Y20" s="407">
        <v>2</v>
      </c>
      <c r="Z20" s="383" t="s">
        <v>84</v>
      </c>
      <c r="AA20" s="32"/>
      <c r="AB20" s="32"/>
      <c r="AC20" s="32"/>
      <c r="AD20" s="33"/>
      <c r="AE20" s="145"/>
      <c r="AF20" s="146"/>
      <c r="AG20" s="146"/>
      <c r="AH20" s="146"/>
      <c r="AI20" s="34"/>
      <c r="AJ20" s="27"/>
      <c r="AK20" s="28"/>
      <c r="AL20" s="28"/>
      <c r="AM20" s="28"/>
      <c r="AN20" s="26"/>
      <c r="AO20" s="44"/>
    </row>
    <row r="21" spans="1:41" ht="15.75" x14ac:dyDescent="0.2">
      <c r="A21" s="380">
        <v>10</v>
      </c>
      <c r="B21" s="461" t="s">
        <v>429</v>
      </c>
      <c r="C21" s="149" t="s">
        <v>122</v>
      </c>
      <c r="D21" s="381">
        <v>2</v>
      </c>
      <c r="E21" s="406">
        <v>2</v>
      </c>
      <c r="F21" s="31"/>
      <c r="G21" s="32"/>
      <c r="H21" s="32"/>
      <c r="I21" s="32"/>
      <c r="J21" s="30"/>
      <c r="K21" s="31"/>
      <c r="L21" s="32"/>
      <c r="M21" s="32"/>
      <c r="N21" s="32"/>
      <c r="O21" s="30"/>
      <c r="P21" s="31"/>
      <c r="Q21" s="32"/>
      <c r="R21" s="32"/>
      <c r="S21" s="32"/>
      <c r="T21" s="30"/>
      <c r="U21" s="27">
        <v>0</v>
      </c>
      <c r="V21" s="28">
        <v>2</v>
      </c>
      <c r="W21" s="28">
        <v>0</v>
      </c>
      <c r="X21" s="28" t="s">
        <v>81</v>
      </c>
      <c r="Y21" s="407">
        <v>2</v>
      </c>
      <c r="Z21" s="383" t="s">
        <v>84</v>
      </c>
      <c r="AA21" s="32"/>
      <c r="AB21" s="32"/>
      <c r="AC21" s="32"/>
      <c r="AD21" s="33"/>
      <c r="AE21" s="145"/>
      <c r="AF21" s="146"/>
      <c r="AG21" s="146"/>
      <c r="AH21" s="146"/>
      <c r="AI21" s="34"/>
      <c r="AJ21" s="27"/>
      <c r="AK21" s="28"/>
      <c r="AL21" s="28"/>
      <c r="AM21" s="28"/>
      <c r="AN21" s="30"/>
      <c r="AO21" s="44"/>
    </row>
    <row r="22" spans="1:41" ht="15.75" x14ac:dyDescent="0.2">
      <c r="A22" s="380">
        <v>11</v>
      </c>
      <c r="B22" s="35" t="s">
        <v>385</v>
      </c>
      <c r="C22" s="45" t="s">
        <v>123</v>
      </c>
      <c r="D22" s="381">
        <v>2</v>
      </c>
      <c r="E22" s="46">
        <v>2</v>
      </c>
      <c r="F22" s="27">
        <v>0</v>
      </c>
      <c r="G22" s="28">
        <v>0</v>
      </c>
      <c r="H22" s="28">
        <v>2</v>
      </c>
      <c r="I22" s="28" t="s">
        <v>81</v>
      </c>
      <c r="J22" s="26">
        <v>2</v>
      </c>
      <c r="K22" s="27"/>
      <c r="L22" s="28"/>
      <c r="M22" s="28"/>
      <c r="N22" s="28"/>
      <c r="O22" s="26"/>
      <c r="P22" s="27"/>
      <c r="Q22" s="28"/>
      <c r="R22" s="28"/>
      <c r="S22" s="28"/>
      <c r="T22" s="26"/>
      <c r="U22" s="27"/>
      <c r="V22" s="28"/>
      <c r="W22" s="28"/>
      <c r="X22" s="28"/>
      <c r="Y22" s="26"/>
      <c r="Z22" s="383"/>
      <c r="AA22" s="28"/>
      <c r="AB22" s="28"/>
      <c r="AC22" s="28"/>
      <c r="AD22" s="26"/>
      <c r="AE22" s="383"/>
      <c r="AF22" s="28"/>
      <c r="AG22" s="28"/>
      <c r="AH22" s="28"/>
      <c r="AI22" s="26"/>
      <c r="AJ22" s="408"/>
      <c r="AK22" s="409"/>
      <c r="AL22" s="409"/>
      <c r="AM22" s="409"/>
      <c r="AN22" s="410"/>
      <c r="AO22" s="44"/>
    </row>
    <row r="23" spans="1:41" ht="15.75" x14ac:dyDescent="0.2">
      <c r="A23" s="380">
        <v>12</v>
      </c>
      <c r="B23" s="148" t="s">
        <v>423</v>
      </c>
      <c r="C23" s="149" t="s">
        <v>124</v>
      </c>
      <c r="D23" s="381">
        <v>2</v>
      </c>
      <c r="E23" s="46">
        <v>2</v>
      </c>
      <c r="F23" s="31"/>
      <c r="G23" s="32"/>
      <c r="H23" s="32"/>
      <c r="I23" s="32"/>
      <c r="J23" s="30"/>
      <c r="K23" s="31"/>
      <c r="L23" s="32"/>
      <c r="M23" s="32"/>
      <c r="N23" s="32"/>
      <c r="O23" s="30"/>
      <c r="P23" s="31"/>
      <c r="Q23" s="32"/>
      <c r="R23" s="32"/>
      <c r="S23" s="32"/>
      <c r="T23" s="30"/>
      <c r="U23" s="27">
        <v>0</v>
      </c>
      <c r="V23" s="28">
        <v>0</v>
      </c>
      <c r="W23" s="28">
        <v>2</v>
      </c>
      <c r="X23" s="28" t="s">
        <v>81</v>
      </c>
      <c r="Y23" s="407">
        <v>2</v>
      </c>
      <c r="Z23" s="383" t="s">
        <v>84</v>
      </c>
      <c r="AA23" s="32"/>
      <c r="AB23" s="32"/>
      <c r="AC23" s="32"/>
      <c r="AD23" s="33"/>
      <c r="AE23" s="145"/>
      <c r="AF23" s="146"/>
      <c r="AG23" s="146"/>
      <c r="AH23" s="146"/>
      <c r="AI23" s="34"/>
      <c r="AJ23" s="27"/>
      <c r="AK23" s="28"/>
      <c r="AL23" s="28"/>
      <c r="AM23" s="28"/>
      <c r="AN23" s="26"/>
      <c r="AO23" s="44"/>
    </row>
    <row r="24" spans="1:41" ht="15.75" x14ac:dyDescent="0.2">
      <c r="A24" s="380">
        <v>13</v>
      </c>
      <c r="B24" s="148" t="s">
        <v>370</v>
      </c>
      <c r="C24" s="149" t="s">
        <v>134</v>
      </c>
      <c r="D24" s="381">
        <v>2</v>
      </c>
      <c r="E24" s="406">
        <v>2</v>
      </c>
      <c r="F24" s="31"/>
      <c r="G24" s="32"/>
      <c r="H24" s="32"/>
      <c r="I24" s="32"/>
      <c r="J24" s="33"/>
      <c r="K24" s="411"/>
      <c r="L24" s="412"/>
      <c r="M24" s="412"/>
      <c r="N24" s="28"/>
      <c r="O24" s="26"/>
      <c r="P24" s="411"/>
      <c r="Q24" s="412"/>
      <c r="R24" s="412"/>
      <c r="S24" s="28"/>
      <c r="T24" s="26"/>
      <c r="U24" s="383"/>
      <c r="V24" s="32"/>
      <c r="W24" s="32"/>
      <c r="X24" s="32"/>
      <c r="Y24" s="33"/>
      <c r="Z24" s="31"/>
      <c r="AA24" s="32"/>
      <c r="AB24" s="32"/>
      <c r="AC24" s="32"/>
      <c r="AD24" s="33"/>
      <c r="AE24" s="411">
        <v>0</v>
      </c>
      <c r="AF24" s="412">
        <v>0</v>
      </c>
      <c r="AG24" s="412">
        <v>2</v>
      </c>
      <c r="AH24" s="28" t="s">
        <v>81</v>
      </c>
      <c r="AI24" s="26">
        <v>2</v>
      </c>
      <c r="AJ24" s="383" t="s">
        <v>84</v>
      </c>
      <c r="AK24" s="32"/>
      <c r="AL24" s="32"/>
      <c r="AM24" s="32"/>
      <c r="AN24" s="33"/>
      <c r="AO24" s="44"/>
    </row>
    <row r="25" spans="1:41" ht="15.75" x14ac:dyDescent="0.2">
      <c r="A25" s="380">
        <v>14</v>
      </c>
      <c r="B25" s="148" t="s">
        <v>371</v>
      </c>
      <c r="C25" s="149" t="s">
        <v>133</v>
      </c>
      <c r="D25" s="381">
        <v>2</v>
      </c>
      <c r="E25" s="406">
        <v>2</v>
      </c>
      <c r="F25" s="31"/>
      <c r="G25" s="32"/>
      <c r="H25" s="32"/>
      <c r="I25" s="32"/>
      <c r="J25" s="33"/>
      <c r="K25" s="411"/>
      <c r="L25" s="412"/>
      <c r="M25" s="412"/>
      <c r="N25" s="28"/>
      <c r="O25" s="26"/>
      <c r="P25" s="383"/>
      <c r="Q25" s="32"/>
      <c r="R25" s="32"/>
      <c r="S25" s="32"/>
      <c r="T25" s="33"/>
      <c r="U25" s="31"/>
      <c r="V25" s="32"/>
      <c r="W25" s="32"/>
      <c r="X25" s="32"/>
      <c r="Y25" s="33"/>
      <c r="Z25" s="411">
        <v>0</v>
      </c>
      <c r="AA25" s="412">
        <v>0</v>
      </c>
      <c r="AB25" s="412">
        <v>2</v>
      </c>
      <c r="AC25" s="28" t="s">
        <v>81</v>
      </c>
      <c r="AD25" s="26">
        <v>2</v>
      </c>
      <c r="AE25" s="383" t="s">
        <v>84</v>
      </c>
      <c r="AF25" s="32"/>
      <c r="AG25" s="32"/>
      <c r="AH25" s="32"/>
      <c r="AI25" s="33"/>
      <c r="AJ25" s="31"/>
      <c r="AK25" s="32"/>
      <c r="AL25" s="32"/>
      <c r="AM25" s="32"/>
      <c r="AN25" s="33"/>
      <c r="AO25" s="44"/>
    </row>
    <row r="26" spans="1:41" ht="15.75" x14ac:dyDescent="0.2">
      <c r="A26" s="380">
        <v>15</v>
      </c>
      <c r="B26" s="35" t="s">
        <v>372</v>
      </c>
      <c r="C26" s="45" t="s">
        <v>135</v>
      </c>
      <c r="D26" s="381">
        <v>2</v>
      </c>
      <c r="E26" s="46">
        <v>2</v>
      </c>
      <c r="F26" s="27"/>
      <c r="G26" s="28"/>
      <c r="H26" s="28"/>
      <c r="I26" s="28" t="s">
        <v>25</v>
      </c>
      <c r="J26" s="26"/>
      <c r="K26" s="27"/>
      <c r="L26" s="28"/>
      <c r="M26" s="28"/>
      <c r="N26" s="28"/>
      <c r="O26" s="26"/>
      <c r="P26" s="27">
        <v>0</v>
      </c>
      <c r="Q26" s="28">
        <v>0</v>
      </c>
      <c r="R26" s="28">
        <v>2</v>
      </c>
      <c r="S26" s="28" t="s">
        <v>81</v>
      </c>
      <c r="T26" s="26">
        <v>2</v>
      </c>
      <c r="U26" s="383" t="s">
        <v>84</v>
      </c>
      <c r="V26" s="28"/>
      <c r="W26" s="28"/>
      <c r="X26" s="28"/>
      <c r="Y26" s="26"/>
      <c r="Z26" s="27"/>
      <c r="AA26" s="28"/>
      <c r="AB26" s="28"/>
      <c r="AC26" s="28"/>
      <c r="AD26" s="144"/>
      <c r="AE26" s="382"/>
      <c r="AF26" s="28"/>
      <c r="AG26" s="28"/>
      <c r="AH26" s="28"/>
      <c r="AI26" s="26"/>
      <c r="AJ26" s="408"/>
      <c r="AK26" s="409"/>
      <c r="AL26" s="409"/>
      <c r="AM26" s="409"/>
      <c r="AN26" s="410"/>
      <c r="AO26" s="44"/>
    </row>
    <row r="27" spans="1:41" ht="15.75" x14ac:dyDescent="0.2">
      <c r="A27" s="380">
        <v>16</v>
      </c>
      <c r="B27" s="35" t="s">
        <v>373</v>
      </c>
      <c r="C27" s="413" t="s">
        <v>136</v>
      </c>
      <c r="D27" s="381">
        <v>2</v>
      </c>
      <c r="E27" s="406">
        <v>2</v>
      </c>
      <c r="F27" s="31"/>
      <c r="G27" s="32"/>
      <c r="H27" s="32"/>
      <c r="I27" s="32"/>
      <c r="J27" s="33"/>
      <c r="K27" s="31"/>
      <c r="L27" s="32"/>
      <c r="M27" s="32"/>
      <c r="N27" s="32"/>
      <c r="O27" s="33"/>
      <c r="P27" s="411">
        <v>0</v>
      </c>
      <c r="Q27" s="412">
        <v>0</v>
      </c>
      <c r="R27" s="412">
        <v>2</v>
      </c>
      <c r="S27" s="28" t="s">
        <v>81</v>
      </c>
      <c r="T27" s="26">
        <v>2</v>
      </c>
      <c r="U27" s="383" t="s">
        <v>84</v>
      </c>
      <c r="V27" s="32"/>
      <c r="W27" s="32"/>
      <c r="X27" s="32"/>
      <c r="Y27" s="33"/>
      <c r="Z27" s="32"/>
      <c r="AA27" s="32"/>
      <c r="AB27" s="32"/>
      <c r="AC27" s="32"/>
      <c r="AD27" s="414"/>
      <c r="AE27" s="415"/>
      <c r="AF27" s="51"/>
      <c r="AG27" s="32"/>
      <c r="AH27" s="32"/>
      <c r="AI27" s="33"/>
      <c r="AJ27" s="31"/>
      <c r="AK27" s="32"/>
      <c r="AL27" s="32"/>
      <c r="AM27" s="32"/>
      <c r="AN27" s="33"/>
      <c r="AO27" s="44"/>
    </row>
    <row r="28" spans="1:41" ht="15.75" x14ac:dyDescent="0.2">
      <c r="A28" s="380">
        <v>17</v>
      </c>
      <c r="B28" s="148" t="s">
        <v>374</v>
      </c>
      <c r="C28" s="149" t="s">
        <v>137</v>
      </c>
      <c r="D28" s="381">
        <v>2</v>
      </c>
      <c r="E28" s="406">
        <v>2</v>
      </c>
      <c r="F28" s="31"/>
      <c r="G28" s="32"/>
      <c r="H28" s="32"/>
      <c r="I28" s="32"/>
      <c r="J28" s="33"/>
      <c r="K28" s="411">
        <v>0</v>
      </c>
      <c r="L28" s="412">
        <v>2</v>
      </c>
      <c r="M28" s="412">
        <v>0</v>
      </c>
      <c r="N28" s="28" t="s">
        <v>81</v>
      </c>
      <c r="O28" s="26">
        <v>2</v>
      </c>
      <c r="P28" s="383" t="s">
        <v>84</v>
      </c>
      <c r="Q28" s="32"/>
      <c r="R28" s="32"/>
      <c r="S28" s="32"/>
      <c r="T28" s="33"/>
      <c r="U28" s="31"/>
      <c r="V28" s="32"/>
      <c r="W28" s="32"/>
      <c r="X28" s="32"/>
      <c r="Y28" s="33"/>
      <c r="Z28" s="31"/>
      <c r="AA28" s="32"/>
      <c r="AB28" s="32"/>
      <c r="AC28" s="32"/>
      <c r="AD28" s="414"/>
      <c r="AE28" s="415"/>
      <c r="AF28" s="32"/>
      <c r="AG28" s="32"/>
      <c r="AH28" s="32"/>
      <c r="AI28" s="33"/>
      <c r="AJ28" s="415"/>
      <c r="AK28" s="32"/>
      <c r="AL28" s="32"/>
      <c r="AM28" s="32"/>
      <c r="AN28" s="33"/>
      <c r="AO28" s="44"/>
    </row>
    <row r="29" spans="1:41" ht="15.75" x14ac:dyDescent="0.2">
      <c r="A29" s="380">
        <v>18</v>
      </c>
      <c r="B29" s="148" t="s">
        <v>375</v>
      </c>
      <c r="C29" s="149" t="s">
        <v>248</v>
      </c>
      <c r="D29" s="381">
        <v>2</v>
      </c>
      <c r="E29" s="406">
        <v>2</v>
      </c>
      <c r="F29" s="31"/>
      <c r="G29" s="32"/>
      <c r="H29" s="32"/>
      <c r="I29" s="32"/>
      <c r="J29" s="33"/>
      <c r="K29" s="416"/>
      <c r="L29" s="412"/>
      <c r="M29" s="412"/>
      <c r="N29" s="28"/>
      <c r="O29" s="417"/>
      <c r="P29" s="383"/>
      <c r="Q29" s="32"/>
      <c r="R29" s="32"/>
      <c r="S29" s="32"/>
      <c r="T29" s="33"/>
      <c r="U29" s="31"/>
      <c r="V29" s="32"/>
      <c r="W29" s="32"/>
      <c r="X29" s="32"/>
      <c r="Y29" s="33"/>
      <c r="Z29" s="411">
        <v>0</v>
      </c>
      <c r="AA29" s="412">
        <v>2</v>
      </c>
      <c r="AB29" s="412">
        <v>0</v>
      </c>
      <c r="AC29" s="28" t="s">
        <v>81</v>
      </c>
      <c r="AD29" s="26">
        <v>2</v>
      </c>
      <c r="AE29" s="383" t="s">
        <v>84</v>
      </c>
      <c r="AF29" s="32"/>
      <c r="AG29" s="32"/>
      <c r="AH29" s="32"/>
      <c r="AI29" s="33"/>
      <c r="AJ29" s="415"/>
      <c r="AK29" s="32"/>
      <c r="AL29" s="32"/>
      <c r="AM29" s="32"/>
      <c r="AN29" s="33"/>
      <c r="AO29" s="44"/>
    </row>
    <row r="30" spans="1:41" ht="15.75" x14ac:dyDescent="0.2">
      <c r="A30" s="380">
        <v>19</v>
      </c>
      <c r="B30" s="148" t="s">
        <v>376</v>
      </c>
      <c r="C30" s="149" t="s">
        <v>393</v>
      </c>
      <c r="D30" s="381">
        <v>2</v>
      </c>
      <c r="E30" s="406">
        <v>2</v>
      </c>
      <c r="F30" s="27">
        <v>2</v>
      </c>
      <c r="G30" s="28">
        <v>0</v>
      </c>
      <c r="H30" s="28">
        <v>0</v>
      </c>
      <c r="I30" s="28" t="s">
        <v>81</v>
      </c>
      <c r="J30" s="26">
        <v>2</v>
      </c>
      <c r="K30" s="382" t="s">
        <v>84</v>
      </c>
      <c r="L30" s="32"/>
      <c r="M30" s="32"/>
      <c r="N30" s="32"/>
      <c r="O30" s="418"/>
      <c r="P30" s="31"/>
      <c r="Q30" s="32"/>
      <c r="R30" s="32"/>
      <c r="S30" s="32"/>
      <c r="T30" s="33"/>
      <c r="U30" s="31"/>
      <c r="V30" s="32"/>
      <c r="W30" s="32"/>
      <c r="X30" s="32"/>
      <c r="Y30" s="33"/>
      <c r="Z30" s="28"/>
      <c r="AA30" s="28"/>
      <c r="AB30" s="28"/>
      <c r="AC30" s="28"/>
      <c r="AD30" s="419"/>
      <c r="AE30" s="382"/>
      <c r="AF30" s="420"/>
      <c r="AG30" s="28"/>
      <c r="AH30" s="28"/>
      <c r="AI30" s="26"/>
      <c r="AJ30" s="442"/>
      <c r="AK30" s="146"/>
      <c r="AL30" s="146"/>
      <c r="AM30" s="146"/>
      <c r="AN30" s="147"/>
      <c r="AO30" s="44"/>
    </row>
    <row r="31" spans="1:41" ht="15.75" x14ac:dyDescent="0.2">
      <c r="A31" s="380">
        <v>20</v>
      </c>
      <c r="B31" s="148" t="s">
        <v>377</v>
      </c>
      <c r="C31" s="149" t="s">
        <v>379</v>
      </c>
      <c r="D31" s="381">
        <v>2</v>
      </c>
      <c r="E31" s="406">
        <v>2</v>
      </c>
      <c r="F31" s="421"/>
      <c r="G31" s="148"/>
      <c r="H31" s="148"/>
      <c r="I31" s="148"/>
      <c r="J31" s="422"/>
      <c r="K31" s="415"/>
      <c r="L31" s="32"/>
      <c r="M31" s="32"/>
      <c r="N31" s="32"/>
      <c r="O31" s="30"/>
      <c r="P31" s="415"/>
      <c r="Q31" s="32"/>
      <c r="R31" s="32"/>
      <c r="S31" s="32"/>
      <c r="T31" s="418"/>
      <c r="U31" s="31"/>
      <c r="V31" s="32"/>
      <c r="W31" s="32"/>
      <c r="X31" s="32"/>
      <c r="Y31" s="30"/>
      <c r="Z31" s="420"/>
      <c r="AA31" s="420"/>
      <c r="AB31" s="420"/>
      <c r="AC31" s="420"/>
      <c r="AD31" s="423"/>
      <c r="AE31" s="29">
        <v>0</v>
      </c>
      <c r="AF31" s="28">
        <v>0</v>
      </c>
      <c r="AG31" s="28">
        <v>2</v>
      </c>
      <c r="AH31" s="28" t="s">
        <v>81</v>
      </c>
      <c r="AI31" s="407">
        <v>2</v>
      </c>
      <c r="AJ31" s="382" t="s">
        <v>84</v>
      </c>
      <c r="AK31" s="28"/>
      <c r="AL31" s="28"/>
      <c r="AM31" s="28"/>
      <c r="AN31" s="26"/>
      <c r="AO31" s="44"/>
    </row>
    <row r="32" spans="1:41" ht="15.75" x14ac:dyDescent="0.2">
      <c r="A32" s="380">
        <v>21</v>
      </c>
      <c r="B32" s="35" t="s">
        <v>378</v>
      </c>
      <c r="C32" s="45" t="s">
        <v>380</v>
      </c>
      <c r="D32" s="381">
        <v>2</v>
      </c>
      <c r="E32" s="46">
        <v>2</v>
      </c>
      <c r="F32" s="27"/>
      <c r="G32" s="28"/>
      <c r="H32" s="28"/>
      <c r="I32" s="28"/>
      <c r="J32" s="26"/>
      <c r="K32" s="27"/>
      <c r="L32" s="28"/>
      <c r="M32" s="28"/>
      <c r="N32" s="28"/>
      <c r="O32" s="26"/>
      <c r="P32" s="29">
        <v>0</v>
      </c>
      <c r="Q32" s="28">
        <v>0</v>
      </c>
      <c r="R32" s="28">
        <v>2</v>
      </c>
      <c r="S32" s="28" t="s">
        <v>81</v>
      </c>
      <c r="T32" s="26">
        <v>2</v>
      </c>
      <c r="U32" s="383" t="s">
        <v>84</v>
      </c>
      <c r="V32" s="28"/>
      <c r="W32" s="28"/>
      <c r="X32" s="28"/>
      <c r="Y32" s="26"/>
      <c r="Z32" s="27"/>
      <c r="AA32" s="28"/>
      <c r="AB32" s="28"/>
      <c r="AC32" s="28"/>
      <c r="AD32" s="144"/>
      <c r="AE32" s="382"/>
      <c r="AF32" s="409"/>
      <c r="AG32" s="409"/>
      <c r="AH32" s="409"/>
      <c r="AI32" s="410"/>
      <c r="AJ32" s="29"/>
      <c r="AK32" s="28"/>
      <c r="AL32" s="28"/>
      <c r="AM32" s="28"/>
      <c r="AN32" s="26"/>
      <c r="AO32" s="44"/>
    </row>
    <row r="33" spans="1:41" ht="15.75" x14ac:dyDescent="0.2">
      <c r="A33" s="380">
        <v>22</v>
      </c>
      <c r="B33" s="35" t="s">
        <v>316</v>
      </c>
      <c r="C33" s="413" t="s">
        <v>138</v>
      </c>
      <c r="D33" s="381">
        <v>2</v>
      </c>
      <c r="E33" s="406">
        <v>2</v>
      </c>
      <c r="F33" s="36"/>
      <c r="G33" s="424"/>
      <c r="H33" s="35"/>
      <c r="I33" s="424"/>
      <c r="J33" s="37"/>
      <c r="K33" s="380"/>
      <c r="L33" s="35"/>
      <c r="M33" s="424"/>
      <c r="N33" s="35"/>
      <c r="O33" s="425"/>
      <c r="P33" s="36"/>
      <c r="Q33" s="424"/>
      <c r="R33" s="35"/>
      <c r="S33" s="424"/>
      <c r="T33" s="37"/>
      <c r="U33" s="380"/>
      <c r="V33" s="35"/>
      <c r="W33" s="424"/>
      <c r="X33" s="35"/>
      <c r="Y33" s="425"/>
      <c r="Z33" s="27">
        <v>0</v>
      </c>
      <c r="AA33" s="28">
        <v>2</v>
      </c>
      <c r="AB33" s="28">
        <v>0</v>
      </c>
      <c r="AC33" s="28" t="s">
        <v>81</v>
      </c>
      <c r="AD33" s="407">
        <v>2</v>
      </c>
      <c r="AE33" s="383" t="s">
        <v>84</v>
      </c>
      <c r="AF33" s="420"/>
      <c r="AG33" s="424"/>
      <c r="AH33" s="35"/>
      <c r="AI33" s="425"/>
      <c r="AJ33" s="36"/>
      <c r="AK33" s="424"/>
      <c r="AL33" s="35"/>
      <c r="AM33" s="424"/>
      <c r="AN33" s="37"/>
      <c r="AO33" s="44"/>
    </row>
    <row r="34" spans="1:41" ht="15.75" x14ac:dyDescent="0.2">
      <c r="A34" s="380">
        <v>23</v>
      </c>
      <c r="B34" s="35" t="s">
        <v>317</v>
      </c>
      <c r="C34" s="45" t="s">
        <v>139</v>
      </c>
      <c r="D34" s="381">
        <v>2</v>
      </c>
      <c r="E34" s="406">
        <v>2</v>
      </c>
      <c r="F34" s="31"/>
      <c r="G34" s="32"/>
      <c r="H34" s="32"/>
      <c r="I34" s="32"/>
      <c r="J34" s="33"/>
      <c r="K34" s="31"/>
      <c r="L34" s="32"/>
      <c r="M34" s="32"/>
      <c r="N34" s="32"/>
      <c r="O34" s="33"/>
      <c r="P34" s="31"/>
      <c r="Q34" s="32"/>
      <c r="R34" s="32"/>
      <c r="S34" s="32"/>
      <c r="T34" s="33"/>
      <c r="U34" s="31"/>
      <c r="V34" s="32"/>
      <c r="W34" s="32"/>
      <c r="X34" s="32"/>
      <c r="Y34" s="33"/>
      <c r="Z34" s="27">
        <v>0</v>
      </c>
      <c r="AA34" s="28">
        <v>2</v>
      </c>
      <c r="AB34" s="28">
        <v>0</v>
      </c>
      <c r="AC34" s="28" t="s">
        <v>81</v>
      </c>
      <c r="AD34" s="419">
        <v>2</v>
      </c>
      <c r="AE34" s="383" t="s">
        <v>84</v>
      </c>
      <c r="AF34" s="420"/>
      <c r="AG34" s="32"/>
      <c r="AH34" s="32"/>
      <c r="AI34" s="33"/>
      <c r="AJ34" s="31"/>
      <c r="AK34" s="32"/>
      <c r="AL34" s="32"/>
      <c r="AM34" s="32"/>
      <c r="AN34" s="33"/>
      <c r="AO34" s="44"/>
    </row>
    <row r="35" spans="1:41" ht="16.5" thickBot="1" x14ac:dyDescent="0.25">
      <c r="A35" s="100">
        <v>24</v>
      </c>
      <c r="B35" s="426" t="s">
        <v>318</v>
      </c>
      <c r="C35" s="427" t="s">
        <v>140</v>
      </c>
      <c r="D35" s="428">
        <v>2</v>
      </c>
      <c r="E35" s="429">
        <v>2</v>
      </c>
      <c r="F35" s="104"/>
      <c r="G35" s="102"/>
      <c r="H35" s="102"/>
      <c r="I35" s="102"/>
      <c r="J35" s="105"/>
      <c r="K35" s="104"/>
      <c r="L35" s="102"/>
      <c r="M35" s="102"/>
      <c r="N35" s="102"/>
      <c r="O35" s="105"/>
      <c r="P35" s="104"/>
      <c r="Q35" s="102"/>
      <c r="R35" s="102"/>
      <c r="S35" s="102"/>
      <c r="T35" s="105"/>
      <c r="U35" s="104"/>
      <c r="V35" s="102"/>
      <c r="W35" s="102"/>
      <c r="X35" s="102"/>
      <c r="Y35" s="105"/>
      <c r="Z35" s="157">
        <v>0</v>
      </c>
      <c r="AA35" s="158">
        <v>2</v>
      </c>
      <c r="AB35" s="158">
        <v>0</v>
      </c>
      <c r="AC35" s="158" t="s">
        <v>81</v>
      </c>
      <c r="AD35" s="430">
        <v>2</v>
      </c>
      <c r="AE35" s="431" t="s">
        <v>84</v>
      </c>
      <c r="AF35" s="432"/>
      <c r="AG35" s="102"/>
      <c r="AH35" s="102"/>
      <c r="AI35" s="105"/>
      <c r="AJ35" s="104"/>
      <c r="AK35" s="102"/>
      <c r="AL35" s="102"/>
      <c r="AM35" s="102"/>
      <c r="AN35" s="105"/>
      <c r="AO35" s="18"/>
    </row>
    <row r="36" spans="1:41" ht="15.75" x14ac:dyDescent="0.2">
      <c r="A36" s="559">
        <v>25</v>
      </c>
      <c r="B36" s="560" t="s">
        <v>474</v>
      </c>
      <c r="C36" s="561" t="s">
        <v>475</v>
      </c>
      <c r="D36" s="562">
        <v>3</v>
      </c>
      <c r="E36" s="563">
        <v>2</v>
      </c>
      <c r="F36" s="564">
        <v>0</v>
      </c>
      <c r="G36" s="565">
        <v>3</v>
      </c>
      <c r="H36" s="565">
        <v>0</v>
      </c>
      <c r="I36" s="565" t="s">
        <v>81</v>
      </c>
      <c r="J36" s="565">
        <v>2</v>
      </c>
      <c r="K36" s="566" t="s">
        <v>84</v>
      </c>
      <c r="L36" s="567"/>
      <c r="M36" s="567"/>
      <c r="N36" s="567"/>
      <c r="O36" s="568"/>
      <c r="P36" s="569"/>
      <c r="Q36" s="567"/>
      <c r="R36" s="567"/>
      <c r="S36" s="567"/>
      <c r="T36" s="570"/>
      <c r="U36" s="571"/>
      <c r="V36" s="567"/>
      <c r="W36" s="567"/>
      <c r="X36" s="567"/>
      <c r="Y36" s="568"/>
      <c r="Z36" s="572"/>
      <c r="AA36" s="573"/>
      <c r="AB36" s="573"/>
      <c r="AC36" s="573"/>
      <c r="AD36" s="574"/>
      <c r="AE36" s="575"/>
      <c r="AF36" s="576"/>
      <c r="AG36" s="567"/>
      <c r="AH36" s="567"/>
      <c r="AI36" s="568"/>
      <c r="AJ36" s="569"/>
      <c r="AK36" s="567"/>
      <c r="AL36" s="567"/>
      <c r="AM36" s="567"/>
      <c r="AN36" s="570"/>
      <c r="AO36" s="577"/>
    </row>
    <row r="37" spans="1:41" ht="15.75" x14ac:dyDescent="0.2">
      <c r="A37" s="559">
        <v>26</v>
      </c>
      <c r="B37" s="560" t="s">
        <v>476</v>
      </c>
      <c r="C37" s="561" t="s">
        <v>477</v>
      </c>
      <c r="D37" s="562">
        <v>3</v>
      </c>
      <c r="E37" s="563">
        <v>2</v>
      </c>
      <c r="F37" s="564">
        <v>0</v>
      </c>
      <c r="G37" s="565">
        <v>3</v>
      </c>
      <c r="H37" s="565">
        <v>0</v>
      </c>
      <c r="I37" s="565" t="s">
        <v>81</v>
      </c>
      <c r="J37" s="565">
        <v>2</v>
      </c>
      <c r="K37" s="566" t="s">
        <v>84</v>
      </c>
      <c r="L37" s="567"/>
      <c r="M37" s="567"/>
      <c r="N37" s="567"/>
      <c r="O37" s="568"/>
      <c r="P37" s="569"/>
      <c r="Q37" s="567"/>
      <c r="R37" s="567"/>
      <c r="S37" s="567"/>
      <c r="T37" s="570"/>
      <c r="U37" s="571"/>
      <c r="V37" s="567"/>
      <c r="W37" s="567"/>
      <c r="X37" s="567"/>
      <c r="Y37" s="568"/>
      <c r="Z37" s="572"/>
      <c r="AA37" s="573"/>
      <c r="AB37" s="573"/>
      <c r="AC37" s="573"/>
      <c r="AD37" s="574"/>
      <c r="AE37" s="575"/>
      <c r="AF37" s="576"/>
      <c r="AG37" s="567"/>
      <c r="AH37" s="567"/>
      <c r="AI37" s="568"/>
      <c r="AJ37" s="569"/>
      <c r="AK37" s="567"/>
      <c r="AL37" s="567"/>
      <c r="AM37" s="567"/>
      <c r="AN37" s="570"/>
      <c r="AO37" s="577"/>
    </row>
    <row r="38" spans="1:41" ht="15.75" x14ac:dyDescent="0.2">
      <c r="A38" s="559">
        <v>27</v>
      </c>
      <c r="B38" s="578" t="s">
        <v>478</v>
      </c>
      <c r="C38" s="579" t="s">
        <v>479</v>
      </c>
      <c r="D38" s="580">
        <v>3</v>
      </c>
      <c r="E38" s="581">
        <v>2</v>
      </c>
      <c r="F38" s="564">
        <v>0</v>
      </c>
      <c r="G38" s="565">
        <v>3</v>
      </c>
      <c r="H38" s="565">
        <v>0</v>
      </c>
      <c r="I38" s="565" t="s">
        <v>81</v>
      </c>
      <c r="J38" s="565">
        <v>2</v>
      </c>
      <c r="K38" s="566" t="s">
        <v>84</v>
      </c>
      <c r="L38" s="582"/>
      <c r="M38" s="582"/>
      <c r="N38" s="582"/>
      <c r="O38" s="583"/>
      <c r="P38" s="584"/>
      <c r="Q38" s="582"/>
      <c r="R38" s="582"/>
      <c r="S38" s="582"/>
      <c r="T38" s="585"/>
      <c r="U38" s="586"/>
      <c r="V38" s="582"/>
      <c r="W38" s="582"/>
      <c r="X38" s="582"/>
      <c r="Y38" s="583"/>
      <c r="Z38" s="587"/>
      <c r="AA38" s="588"/>
      <c r="AB38" s="588"/>
      <c r="AC38" s="588"/>
      <c r="AD38" s="589"/>
      <c r="AE38" s="590"/>
      <c r="AF38" s="591"/>
      <c r="AG38" s="582"/>
      <c r="AH38" s="582"/>
      <c r="AI38" s="583"/>
      <c r="AJ38" s="584"/>
      <c r="AK38" s="582"/>
      <c r="AL38" s="582"/>
      <c r="AM38" s="582"/>
      <c r="AN38" s="585"/>
      <c r="AO38" s="592"/>
    </row>
    <row r="39" spans="1:41" ht="16.5" thickBot="1" x14ac:dyDescent="0.25">
      <c r="A39" s="559">
        <v>28</v>
      </c>
      <c r="B39" s="578" t="s">
        <v>480</v>
      </c>
      <c r="C39" s="579" t="s">
        <v>481</v>
      </c>
      <c r="D39" s="580">
        <v>3</v>
      </c>
      <c r="E39" s="581">
        <v>2</v>
      </c>
      <c r="F39" s="564">
        <v>0</v>
      </c>
      <c r="G39" s="565">
        <v>3</v>
      </c>
      <c r="H39" s="565">
        <v>0</v>
      </c>
      <c r="I39" s="565" t="s">
        <v>81</v>
      </c>
      <c r="J39" s="565">
        <v>2</v>
      </c>
      <c r="K39" s="566" t="s">
        <v>84</v>
      </c>
      <c r="L39" s="582"/>
      <c r="M39" s="582"/>
      <c r="N39" s="582"/>
      <c r="O39" s="583"/>
      <c r="P39" s="584"/>
      <c r="Q39" s="582"/>
      <c r="R39" s="582"/>
      <c r="S39" s="582"/>
      <c r="T39" s="585"/>
      <c r="U39" s="586"/>
      <c r="V39" s="582"/>
      <c r="W39" s="582"/>
      <c r="X39" s="582"/>
      <c r="Y39" s="583"/>
      <c r="Z39" s="587"/>
      <c r="AA39" s="588"/>
      <c r="AB39" s="588"/>
      <c r="AC39" s="588"/>
      <c r="AD39" s="589"/>
      <c r="AE39" s="590"/>
      <c r="AF39" s="591"/>
      <c r="AG39" s="582"/>
      <c r="AH39" s="582"/>
      <c r="AI39" s="583"/>
      <c r="AJ39" s="584"/>
      <c r="AK39" s="582"/>
      <c r="AL39" s="582"/>
      <c r="AM39" s="582"/>
      <c r="AN39" s="585"/>
      <c r="AO39" s="592"/>
    </row>
    <row r="40" spans="1:41" ht="15.75" x14ac:dyDescent="0.2">
      <c r="A40" s="369">
        <v>29</v>
      </c>
      <c r="B40" s="524" t="s">
        <v>113</v>
      </c>
      <c r="C40" s="371" t="s">
        <v>114</v>
      </c>
      <c r="D40" s="150">
        <v>2</v>
      </c>
      <c r="E40" s="151">
        <v>2</v>
      </c>
      <c r="F40" s="152"/>
      <c r="G40" s="153"/>
      <c r="H40" s="153"/>
      <c r="I40" s="153"/>
      <c r="J40" s="93"/>
      <c r="K40" s="433">
        <v>0</v>
      </c>
      <c r="L40" s="434">
        <v>2</v>
      </c>
      <c r="M40" s="434">
        <v>0</v>
      </c>
      <c r="N40" s="153" t="s">
        <v>81</v>
      </c>
      <c r="O40" s="93">
        <v>2</v>
      </c>
      <c r="P40" s="374" t="s">
        <v>84</v>
      </c>
      <c r="Q40" s="153"/>
      <c r="R40" s="153"/>
      <c r="S40" s="153"/>
      <c r="T40" s="93"/>
      <c r="U40" s="154"/>
      <c r="V40" s="153"/>
      <c r="W40" s="153"/>
      <c r="X40" s="153"/>
      <c r="Y40" s="94"/>
      <c r="Z40" s="152"/>
      <c r="AA40" s="153"/>
      <c r="AB40" s="153"/>
      <c r="AC40" s="153"/>
      <c r="AD40" s="93"/>
      <c r="AE40" s="152"/>
      <c r="AF40" s="153"/>
      <c r="AG40" s="153"/>
      <c r="AH40" s="153"/>
      <c r="AI40" s="95"/>
      <c r="AJ40" s="96"/>
      <c r="AK40" s="97"/>
      <c r="AL40" s="97"/>
      <c r="AM40" s="97"/>
      <c r="AN40" s="98"/>
      <c r="AO40" s="92"/>
    </row>
    <row r="41" spans="1:41" ht="15.75" x14ac:dyDescent="0.2">
      <c r="A41" s="380">
        <v>30</v>
      </c>
      <c r="B41" s="461" t="s">
        <v>115</v>
      </c>
      <c r="C41" s="149" t="s">
        <v>116</v>
      </c>
      <c r="D41" s="381">
        <v>2</v>
      </c>
      <c r="E41" s="46">
        <v>2</v>
      </c>
      <c r="F41" s="27"/>
      <c r="G41" s="28"/>
      <c r="H41" s="28"/>
      <c r="I41" s="28"/>
      <c r="J41" s="26"/>
      <c r="K41" s="411">
        <v>0</v>
      </c>
      <c r="L41" s="412">
        <v>2</v>
      </c>
      <c r="M41" s="412">
        <v>0</v>
      </c>
      <c r="N41" s="28" t="s">
        <v>81</v>
      </c>
      <c r="O41" s="26">
        <v>2</v>
      </c>
      <c r="P41" s="383" t="s">
        <v>84</v>
      </c>
      <c r="Q41" s="28"/>
      <c r="R41" s="28"/>
      <c r="S41" s="28"/>
      <c r="T41" s="26"/>
      <c r="U41" s="27"/>
      <c r="V41" s="28"/>
      <c r="W41" s="28"/>
      <c r="X41" s="28"/>
      <c r="Y41" s="417"/>
      <c r="Z41" s="27"/>
      <c r="AA41" s="28"/>
      <c r="AB41" s="28"/>
      <c r="AC41" s="28"/>
      <c r="AD41" s="26"/>
      <c r="AE41" s="29"/>
      <c r="AF41" s="28"/>
      <c r="AG41" s="28"/>
      <c r="AH41" s="28"/>
      <c r="AI41" s="410"/>
      <c r="AJ41" s="380"/>
      <c r="AK41" s="424"/>
      <c r="AL41" s="424"/>
      <c r="AM41" s="424"/>
      <c r="AN41" s="30"/>
      <c r="AO41" s="44"/>
    </row>
    <row r="42" spans="1:41" ht="15.75" x14ac:dyDescent="0.2">
      <c r="A42" s="380">
        <v>31</v>
      </c>
      <c r="B42" s="461" t="s">
        <v>117</v>
      </c>
      <c r="C42" s="149" t="s">
        <v>118</v>
      </c>
      <c r="D42" s="381">
        <v>2</v>
      </c>
      <c r="E42" s="46">
        <v>2</v>
      </c>
      <c r="F42" s="27"/>
      <c r="G42" s="28"/>
      <c r="H42" s="28"/>
      <c r="I42" s="28"/>
      <c r="J42" s="407"/>
      <c r="K42" s="411">
        <v>0</v>
      </c>
      <c r="L42" s="412">
        <v>2</v>
      </c>
      <c r="M42" s="412">
        <v>0</v>
      </c>
      <c r="N42" s="28" t="s">
        <v>81</v>
      </c>
      <c r="O42" s="26">
        <v>2</v>
      </c>
      <c r="P42" s="383" t="s">
        <v>84</v>
      </c>
      <c r="Q42" s="28"/>
      <c r="R42" s="28"/>
      <c r="S42" s="28"/>
      <c r="T42" s="407"/>
      <c r="U42" s="27"/>
      <c r="V42" s="28"/>
      <c r="W42" s="28"/>
      <c r="X42" s="28"/>
      <c r="Y42" s="407"/>
      <c r="Z42" s="27"/>
      <c r="AA42" s="28"/>
      <c r="AB42" s="28"/>
      <c r="AC42" s="28"/>
      <c r="AD42" s="407"/>
      <c r="AE42" s="27"/>
      <c r="AF42" s="28"/>
      <c r="AG42" s="28"/>
      <c r="AH42" s="28"/>
      <c r="AI42" s="407"/>
      <c r="AJ42" s="435"/>
      <c r="AK42" s="436"/>
      <c r="AL42" s="436"/>
      <c r="AM42" s="32"/>
      <c r="AN42" s="33"/>
      <c r="AO42" s="44"/>
    </row>
    <row r="43" spans="1:41" ht="15.75" x14ac:dyDescent="0.2">
      <c r="A43" s="380">
        <v>32</v>
      </c>
      <c r="B43" s="461" t="s">
        <v>125</v>
      </c>
      <c r="C43" s="149" t="s">
        <v>126</v>
      </c>
      <c r="D43" s="381">
        <v>2</v>
      </c>
      <c r="E43" s="46">
        <v>2</v>
      </c>
      <c r="F43" s="31"/>
      <c r="G43" s="32"/>
      <c r="H43" s="32"/>
      <c r="I43" s="32"/>
      <c r="J43" s="30"/>
      <c r="K43" s="411">
        <v>0</v>
      </c>
      <c r="L43" s="412">
        <v>2</v>
      </c>
      <c r="M43" s="412">
        <v>0</v>
      </c>
      <c r="N43" s="28" t="s">
        <v>81</v>
      </c>
      <c r="O43" s="26">
        <v>2</v>
      </c>
      <c r="P43" s="383" t="s">
        <v>84</v>
      </c>
      <c r="Q43" s="32"/>
      <c r="R43" s="32"/>
      <c r="S43" s="32"/>
      <c r="T43" s="30"/>
      <c r="U43" s="31"/>
      <c r="V43" s="32"/>
      <c r="W43" s="32"/>
      <c r="X43" s="32"/>
      <c r="Y43" s="30"/>
      <c r="Z43" s="31"/>
      <c r="AA43" s="32"/>
      <c r="AB43" s="32"/>
      <c r="AC43" s="32"/>
      <c r="AD43" s="33"/>
      <c r="AE43" s="145"/>
      <c r="AF43" s="146"/>
      <c r="AG43" s="146"/>
      <c r="AH43" s="146"/>
      <c r="AI43" s="34"/>
      <c r="AJ43" s="27"/>
      <c r="AK43" s="28"/>
      <c r="AL43" s="28"/>
      <c r="AM43" s="28"/>
      <c r="AN43" s="26"/>
      <c r="AO43" s="44"/>
    </row>
    <row r="44" spans="1:41" ht="15.75" x14ac:dyDescent="0.2">
      <c r="A44" s="380">
        <v>33</v>
      </c>
      <c r="B44" s="461" t="s">
        <v>127</v>
      </c>
      <c r="C44" s="149" t="s">
        <v>128</v>
      </c>
      <c r="D44" s="381">
        <v>2</v>
      </c>
      <c r="E44" s="46">
        <v>2</v>
      </c>
      <c r="F44" s="31"/>
      <c r="G44" s="32"/>
      <c r="H44" s="32"/>
      <c r="I44" s="32"/>
      <c r="J44" s="30"/>
      <c r="K44" s="411">
        <v>0</v>
      </c>
      <c r="L44" s="412">
        <v>2</v>
      </c>
      <c r="M44" s="412">
        <v>0</v>
      </c>
      <c r="N44" s="28" t="s">
        <v>81</v>
      </c>
      <c r="O44" s="26">
        <v>2</v>
      </c>
      <c r="P44" s="383" t="s">
        <v>84</v>
      </c>
      <c r="Q44" s="32"/>
      <c r="R44" s="32"/>
      <c r="S44" s="32"/>
      <c r="T44" s="30"/>
      <c r="U44" s="31"/>
      <c r="V44" s="32"/>
      <c r="W44" s="32"/>
      <c r="X44" s="32"/>
      <c r="Y44" s="30"/>
      <c r="Z44" s="31"/>
      <c r="AA44" s="32"/>
      <c r="AB44" s="32"/>
      <c r="AC44" s="32"/>
      <c r="AD44" s="33"/>
      <c r="AE44" s="145"/>
      <c r="AF44" s="146"/>
      <c r="AG44" s="146"/>
      <c r="AH44" s="146"/>
      <c r="AI44" s="34"/>
      <c r="AJ44" s="27"/>
      <c r="AK44" s="28"/>
      <c r="AL44" s="28"/>
      <c r="AM44" s="28"/>
      <c r="AN44" s="26"/>
      <c r="AO44" s="44"/>
    </row>
    <row r="45" spans="1:41" ht="15.75" x14ac:dyDescent="0.2">
      <c r="A45" s="380">
        <v>34</v>
      </c>
      <c r="B45" s="461" t="s">
        <v>129</v>
      </c>
      <c r="C45" s="149" t="s">
        <v>130</v>
      </c>
      <c r="D45" s="381">
        <v>2</v>
      </c>
      <c r="E45" s="46">
        <v>2</v>
      </c>
      <c r="F45" s="31"/>
      <c r="G45" s="32"/>
      <c r="H45" s="32"/>
      <c r="I45" s="32"/>
      <c r="J45" s="30"/>
      <c r="K45" s="411">
        <v>0</v>
      </c>
      <c r="L45" s="412">
        <v>2</v>
      </c>
      <c r="M45" s="412">
        <v>0</v>
      </c>
      <c r="N45" s="28" t="s">
        <v>81</v>
      </c>
      <c r="O45" s="26">
        <v>2</v>
      </c>
      <c r="P45" s="383" t="s">
        <v>84</v>
      </c>
      <c r="Q45" s="32"/>
      <c r="R45" s="32"/>
      <c r="S45" s="32"/>
      <c r="T45" s="30"/>
      <c r="U45" s="31"/>
      <c r="V45" s="32"/>
      <c r="W45" s="32"/>
      <c r="X45" s="32"/>
      <c r="Y45" s="30"/>
      <c r="Z45" s="31"/>
      <c r="AA45" s="32"/>
      <c r="AB45" s="32"/>
      <c r="AC45" s="32"/>
      <c r="AD45" s="33"/>
      <c r="AE45" s="145"/>
      <c r="AF45" s="146"/>
      <c r="AG45" s="146"/>
      <c r="AH45" s="146"/>
      <c r="AI45" s="34"/>
      <c r="AJ45" s="27"/>
      <c r="AK45" s="28"/>
      <c r="AL45" s="28"/>
      <c r="AM45" s="28"/>
      <c r="AN45" s="26"/>
      <c r="AO45" s="44"/>
    </row>
    <row r="46" spans="1:41" ht="16.5" thickBot="1" x14ac:dyDescent="0.25">
      <c r="A46" s="100">
        <v>35</v>
      </c>
      <c r="B46" s="525" t="s">
        <v>131</v>
      </c>
      <c r="C46" s="437" t="s">
        <v>132</v>
      </c>
      <c r="D46" s="428">
        <v>2</v>
      </c>
      <c r="E46" s="99">
        <v>2</v>
      </c>
      <c r="F46" s="100"/>
      <c r="G46" s="101"/>
      <c r="H46" s="102"/>
      <c r="I46" s="102"/>
      <c r="J46" s="103"/>
      <c r="K46" s="438">
        <v>0</v>
      </c>
      <c r="L46" s="439">
        <v>2</v>
      </c>
      <c r="M46" s="439">
        <v>0</v>
      </c>
      <c r="N46" s="158" t="s">
        <v>81</v>
      </c>
      <c r="O46" s="107">
        <v>2</v>
      </c>
      <c r="P46" s="440" t="s">
        <v>84</v>
      </c>
      <c r="Q46" s="102"/>
      <c r="R46" s="102"/>
      <c r="S46" s="102"/>
      <c r="T46" s="103"/>
      <c r="U46" s="104"/>
      <c r="V46" s="102"/>
      <c r="W46" s="102"/>
      <c r="X46" s="102"/>
      <c r="Y46" s="103"/>
      <c r="Z46" s="104"/>
      <c r="AA46" s="102"/>
      <c r="AB46" s="102"/>
      <c r="AC46" s="102"/>
      <c r="AD46" s="105"/>
      <c r="AE46" s="155"/>
      <c r="AF46" s="156"/>
      <c r="AG46" s="156"/>
      <c r="AH46" s="156"/>
      <c r="AI46" s="106"/>
      <c r="AJ46" s="157"/>
      <c r="AK46" s="158"/>
      <c r="AL46" s="158"/>
      <c r="AM46" s="158"/>
      <c r="AN46" s="107"/>
      <c r="AO46" s="18"/>
    </row>
    <row r="47" spans="1:41" ht="30" x14ac:dyDescent="0.2">
      <c r="A47" s="470">
        <v>36</v>
      </c>
      <c r="B47" s="471" t="s">
        <v>436</v>
      </c>
      <c r="C47" s="490" t="s">
        <v>437</v>
      </c>
      <c r="D47" s="492">
        <v>2</v>
      </c>
      <c r="E47" s="493">
        <v>2</v>
      </c>
      <c r="F47" s="491"/>
      <c r="G47" s="470"/>
      <c r="H47" s="472"/>
      <c r="I47" s="472"/>
      <c r="J47" s="494"/>
      <c r="K47" s="496"/>
      <c r="L47" s="497"/>
      <c r="M47" s="497"/>
      <c r="N47" s="498"/>
      <c r="O47" s="499"/>
      <c r="P47" s="495"/>
      <c r="Q47" s="472"/>
      <c r="R47" s="472"/>
      <c r="S47" s="472"/>
      <c r="T47" s="494"/>
      <c r="U47" s="500">
        <v>2</v>
      </c>
      <c r="V47" s="501">
        <v>0</v>
      </c>
      <c r="W47" s="501">
        <v>0</v>
      </c>
      <c r="X47" s="501" t="s">
        <v>81</v>
      </c>
      <c r="Y47" s="474">
        <v>2</v>
      </c>
      <c r="Z47" s="475" t="s">
        <v>84</v>
      </c>
      <c r="AA47" s="472"/>
      <c r="AB47" s="472"/>
      <c r="AC47" s="472"/>
      <c r="AD47" s="502"/>
      <c r="AE47" s="504"/>
      <c r="AF47" s="505"/>
      <c r="AG47" s="505"/>
      <c r="AH47" s="505"/>
      <c r="AI47" s="506"/>
      <c r="AJ47" s="503"/>
      <c r="AK47" s="473"/>
      <c r="AL47" s="473"/>
      <c r="AM47" s="473"/>
      <c r="AN47" s="507"/>
      <c r="AO47" s="508"/>
    </row>
    <row r="48" spans="1:41" ht="16.5" customHeight="1" x14ac:dyDescent="0.2">
      <c r="A48" s="476">
        <v>37</v>
      </c>
      <c r="B48" s="477" t="s">
        <v>438</v>
      </c>
      <c r="C48" s="478" t="s">
        <v>439</v>
      </c>
      <c r="D48" s="479">
        <v>2</v>
      </c>
      <c r="E48" s="480">
        <v>2</v>
      </c>
      <c r="F48" s="481"/>
      <c r="G48" s="472"/>
      <c r="H48" s="472"/>
      <c r="I48" s="472"/>
      <c r="J48" s="482"/>
      <c r="K48" s="481"/>
      <c r="L48" s="472"/>
      <c r="M48" s="472"/>
      <c r="N48" s="472"/>
      <c r="O48" s="482"/>
      <c r="P48" s="481"/>
      <c r="Q48" s="472"/>
      <c r="R48" s="472"/>
      <c r="S48" s="472"/>
      <c r="T48" s="482"/>
      <c r="U48" s="483">
        <v>0</v>
      </c>
      <c r="V48" s="484">
        <v>0</v>
      </c>
      <c r="W48" s="484">
        <v>2</v>
      </c>
      <c r="X48" s="484" t="s">
        <v>81</v>
      </c>
      <c r="Y48" s="485">
        <v>2</v>
      </c>
      <c r="Z48" s="486" t="s">
        <v>84</v>
      </c>
      <c r="AA48" s="484"/>
      <c r="AB48" s="484"/>
      <c r="AC48" s="484"/>
      <c r="AD48" s="487"/>
      <c r="AE48" s="486"/>
      <c r="AF48" s="488"/>
      <c r="AG48" s="472"/>
      <c r="AH48" s="472"/>
      <c r="AI48" s="482"/>
      <c r="AJ48" s="481"/>
      <c r="AK48" s="472"/>
      <c r="AL48" s="472"/>
      <c r="AM48" s="472"/>
      <c r="AN48" s="482"/>
      <c r="AO48" s="489"/>
    </row>
    <row r="49" spans="1:51" ht="16.5" customHeight="1" x14ac:dyDescent="0.2">
      <c r="A49" s="476">
        <v>38</v>
      </c>
      <c r="B49" s="477" t="s">
        <v>440</v>
      </c>
      <c r="C49" s="478" t="s">
        <v>441</v>
      </c>
      <c r="D49" s="479">
        <v>2</v>
      </c>
      <c r="E49" s="480">
        <v>2</v>
      </c>
      <c r="F49" s="481"/>
      <c r="G49" s="472"/>
      <c r="H49" s="472"/>
      <c r="I49" s="472"/>
      <c r="J49" s="482"/>
      <c r="K49" s="481"/>
      <c r="L49" s="472"/>
      <c r="M49" s="472"/>
      <c r="N49" s="472"/>
      <c r="O49" s="482"/>
      <c r="P49" s="481"/>
      <c r="Q49" s="472"/>
      <c r="R49" s="472"/>
      <c r="S49" s="472"/>
      <c r="T49" s="482"/>
      <c r="U49" s="481"/>
      <c r="V49" s="472"/>
      <c r="W49" s="472"/>
      <c r="X49" s="472"/>
      <c r="Y49" s="482"/>
      <c r="Z49" s="483"/>
      <c r="AA49" s="484"/>
      <c r="AB49" s="484"/>
      <c r="AC49" s="484"/>
      <c r="AD49" s="487"/>
      <c r="AE49" s="483">
        <v>0</v>
      </c>
      <c r="AF49" s="484">
        <v>0</v>
      </c>
      <c r="AG49" s="484">
        <v>2</v>
      </c>
      <c r="AH49" s="484" t="s">
        <v>81</v>
      </c>
      <c r="AI49" s="485">
        <v>2</v>
      </c>
      <c r="AJ49" s="486" t="s">
        <v>84</v>
      </c>
      <c r="AK49" s="472"/>
      <c r="AL49" s="472"/>
      <c r="AM49" s="472"/>
      <c r="AN49" s="482"/>
      <c r="AO49" s="489"/>
    </row>
    <row r="50" spans="1:51" ht="16.5" customHeight="1" x14ac:dyDescent="0.2">
      <c r="A50" s="476">
        <v>39</v>
      </c>
      <c r="B50" s="477" t="s">
        <v>442</v>
      </c>
      <c r="C50" s="478" t="s">
        <v>443</v>
      </c>
      <c r="D50" s="479">
        <v>2</v>
      </c>
      <c r="E50" s="480">
        <v>2</v>
      </c>
      <c r="F50" s="481"/>
      <c r="G50" s="472"/>
      <c r="H50" s="472"/>
      <c r="I50" s="472"/>
      <c r="J50" s="482"/>
      <c r="K50" s="481"/>
      <c r="L50" s="472"/>
      <c r="M50" s="472"/>
      <c r="N50" s="472"/>
      <c r="O50" s="482"/>
      <c r="P50" s="481"/>
      <c r="Q50" s="472"/>
      <c r="R50" s="472"/>
      <c r="S50" s="472"/>
      <c r="T50" s="482"/>
      <c r="U50" s="481"/>
      <c r="V50" s="472"/>
      <c r="W50" s="472"/>
      <c r="X50" s="472"/>
      <c r="Y50" s="482"/>
      <c r="Z50" s="483">
        <v>0</v>
      </c>
      <c r="AA50" s="484">
        <v>0</v>
      </c>
      <c r="AB50" s="484">
        <v>2</v>
      </c>
      <c r="AC50" s="484" t="s">
        <v>81</v>
      </c>
      <c r="AD50" s="485">
        <v>2</v>
      </c>
      <c r="AE50" s="486" t="s">
        <v>84</v>
      </c>
      <c r="AF50" s="488"/>
      <c r="AG50" s="472"/>
      <c r="AH50" s="472"/>
      <c r="AI50" s="482"/>
      <c r="AJ50" s="481"/>
      <c r="AK50" s="472"/>
      <c r="AL50" s="472"/>
      <c r="AM50" s="472"/>
      <c r="AN50" s="482"/>
      <c r="AO50" s="489"/>
    </row>
    <row r="51" spans="1:51" ht="16.5" customHeight="1" x14ac:dyDescent="0.2">
      <c r="A51" s="476">
        <v>40</v>
      </c>
      <c r="B51" s="477" t="s">
        <v>444</v>
      </c>
      <c r="C51" s="478" t="s">
        <v>445</v>
      </c>
      <c r="D51" s="479">
        <v>2</v>
      </c>
      <c r="E51" s="480">
        <v>2</v>
      </c>
      <c r="F51" s="481"/>
      <c r="G51" s="472"/>
      <c r="H51" s="472"/>
      <c r="I51" s="472"/>
      <c r="J51" s="482"/>
      <c r="K51" s="481"/>
      <c r="L51" s="472"/>
      <c r="M51" s="472"/>
      <c r="N51" s="472"/>
      <c r="O51" s="482"/>
      <c r="P51" s="481"/>
      <c r="Q51" s="472"/>
      <c r="R51" s="472"/>
      <c r="S51" s="472"/>
      <c r="T51" s="482"/>
      <c r="U51" s="481"/>
      <c r="V51" s="472"/>
      <c r="W51" s="472"/>
      <c r="X51" s="472"/>
      <c r="Y51" s="482"/>
      <c r="Z51" s="483"/>
      <c r="AA51" s="484"/>
      <c r="AB51" s="484"/>
      <c r="AC51" s="484"/>
      <c r="AD51" s="487"/>
      <c r="AE51" s="483">
        <v>0</v>
      </c>
      <c r="AF51" s="484">
        <v>0</v>
      </c>
      <c r="AG51" s="484">
        <v>2</v>
      </c>
      <c r="AH51" s="484" t="s">
        <v>81</v>
      </c>
      <c r="AI51" s="485">
        <v>2</v>
      </c>
      <c r="AJ51" s="486" t="s">
        <v>84</v>
      </c>
      <c r="AK51" s="472"/>
      <c r="AL51" s="472"/>
      <c r="AM51" s="472"/>
      <c r="AN51" s="482"/>
      <c r="AO51" s="523" t="s">
        <v>442</v>
      </c>
      <c r="AP51" s="206"/>
      <c r="AQ51" s="206"/>
      <c r="AR51" s="206"/>
      <c r="AS51" s="206"/>
      <c r="AT51" s="206"/>
      <c r="AU51" s="206"/>
      <c r="AV51" s="206"/>
      <c r="AW51" s="206"/>
      <c r="AX51" s="206"/>
      <c r="AY51" s="49"/>
    </row>
    <row r="52" spans="1:51" ht="16.5" customHeight="1" x14ac:dyDescent="0.2">
      <c r="A52" s="476">
        <v>41</v>
      </c>
      <c r="B52" s="477" t="s">
        <v>446</v>
      </c>
      <c r="C52" s="478" t="s">
        <v>447</v>
      </c>
      <c r="D52" s="479">
        <v>2</v>
      </c>
      <c r="E52" s="480">
        <v>2</v>
      </c>
      <c r="F52" s="481"/>
      <c r="G52" s="472"/>
      <c r="H52" s="472"/>
      <c r="I52" s="472"/>
      <c r="J52" s="482"/>
      <c r="K52" s="481"/>
      <c r="L52" s="472"/>
      <c r="M52" s="472"/>
      <c r="N52" s="472"/>
      <c r="O52" s="482"/>
      <c r="P52" s="481"/>
      <c r="Q52" s="472"/>
      <c r="R52" s="472"/>
      <c r="S52" s="472"/>
      <c r="T52" s="482"/>
      <c r="U52" s="481"/>
      <c r="V52" s="472"/>
      <c r="W52" s="472"/>
      <c r="X52" s="472"/>
      <c r="Y52" s="482"/>
      <c r="Z52" s="483">
        <v>0</v>
      </c>
      <c r="AA52" s="484">
        <v>0</v>
      </c>
      <c r="AB52" s="484">
        <v>2</v>
      </c>
      <c r="AC52" s="484" t="s">
        <v>81</v>
      </c>
      <c r="AD52" s="485">
        <v>2</v>
      </c>
      <c r="AE52" s="486" t="s">
        <v>84</v>
      </c>
      <c r="AF52" s="488"/>
      <c r="AG52" s="472"/>
      <c r="AH52" s="472"/>
      <c r="AI52" s="482"/>
      <c r="AJ52" s="481"/>
      <c r="AK52" s="472"/>
      <c r="AL52" s="472"/>
      <c r="AM52" s="472"/>
      <c r="AN52" s="482"/>
      <c r="AO52" s="489"/>
      <c r="AP52" s="206"/>
      <c r="AQ52" s="206"/>
      <c r="AR52" s="206"/>
      <c r="AS52" s="206"/>
      <c r="AT52" s="206"/>
      <c r="AU52" s="206"/>
      <c r="AV52" s="206"/>
      <c r="AW52" s="206"/>
      <c r="AX52" s="206"/>
      <c r="AY52" s="49"/>
    </row>
    <row r="53" spans="1:51" ht="30" customHeight="1" x14ac:dyDescent="0.2">
      <c r="A53" s="476">
        <v>42</v>
      </c>
      <c r="B53" s="528" t="s">
        <v>462</v>
      </c>
      <c r="C53" s="529" t="s">
        <v>463</v>
      </c>
      <c r="D53" s="530">
        <v>2</v>
      </c>
      <c r="E53" s="531">
        <v>2</v>
      </c>
      <c r="F53" s="532"/>
      <c r="G53" s="533"/>
      <c r="H53" s="533"/>
      <c r="I53" s="533"/>
      <c r="J53" s="534"/>
      <c r="K53" s="532"/>
      <c r="L53" s="533"/>
      <c r="M53" s="533"/>
      <c r="N53" s="533"/>
      <c r="O53" s="534"/>
      <c r="P53" s="532"/>
      <c r="Q53" s="533"/>
      <c r="R53" s="533"/>
      <c r="S53" s="533"/>
      <c r="T53" s="534"/>
      <c r="U53" s="532"/>
      <c r="V53" s="533"/>
      <c r="W53" s="533"/>
      <c r="X53" s="533"/>
      <c r="Y53" s="534"/>
      <c r="Z53" s="535">
        <v>0</v>
      </c>
      <c r="AA53" s="536">
        <v>0</v>
      </c>
      <c r="AB53" s="536">
        <v>2</v>
      </c>
      <c r="AC53" s="536" t="s">
        <v>81</v>
      </c>
      <c r="AD53" s="537">
        <v>2</v>
      </c>
      <c r="AE53" s="486" t="s">
        <v>84</v>
      </c>
      <c r="AF53" s="538"/>
      <c r="AG53" s="533"/>
      <c r="AH53" s="533"/>
      <c r="AI53" s="534"/>
      <c r="AJ53" s="532"/>
      <c r="AK53" s="533"/>
      <c r="AL53" s="533"/>
      <c r="AM53" s="533"/>
      <c r="AN53" s="539"/>
      <c r="AO53" s="540" t="s">
        <v>464</v>
      </c>
      <c r="AP53" s="206"/>
      <c r="AQ53" s="206"/>
      <c r="AR53" s="206"/>
      <c r="AS53" s="206"/>
      <c r="AT53" s="206"/>
      <c r="AU53" s="206"/>
      <c r="AV53" s="206"/>
      <c r="AW53" s="206"/>
      <c r="AX53" s="206"/>
      <c r="AY53" s="49"/>
    </row>
    <row r="54" spans="1:51" ht="28.5" customHeight="1" thickBot="1" x14ac:dyDescent="0.25">
      <c r="A54" s="476">
        <v>43</v>
      </c>
      <c r="B54" s="510" t="s">
        <v>465</v>
      </c>
      <c r="C54" s="511" t="s">
        <v>466</v>
      </c>
      <c r="D54" s="512">
        <v>2</v>
      </c>
      <c r="E54" s="513">
        <v>2</v>
      </c>
      <c r="F54" s="514"/>
      <c r="G54" s="515"/>
      <c r="H54" s="515"/>
      <c r="I54" s="515"/>
      <c r="J54" s="516"/>
      <c r="K54" s="514"/>
      <c r="L54" s="515"/>
      <c r="M54" s="515"/>
      <c r="N54" s="515"/>
      <c r="O54" s="516"/>
      <c r="P54" s="514"/>
      <c r="Q54" s="515"/>
      <c r="R54" s="515"/>
      <c r="S54" s="515"/>
      <c r="T54" s="516"/>
      <c r="U54" s="541">
        <v>0</v>
      </c>
      <c r="V54" s="542">
        <v>2</v>
      </c>
      <c r="W54" s="542">
        <v>0</v>
      </c>
      <c r="X54" s="543" t="s">
        <v>81</v>
      </c>
      <c r="Y54" s="544">
        <v>2</v>
      </c>
      <c r="Z54" s="545" t="s">
        <v>84</v>
      </c>
      <c r="AA54" s="518"/>
      <c r="AB54" s="518"/>
      <c r="AC54" s="518"/>
      <c r="AD54" s="519"/>
      <c r="AE54" s="520"/>
      <c r="AF54" s="521"/>
      <c r="AG54" s="515"/>
      <c r="AH54" s="515"/>
      <c r="AI54" s="516"/>
      <c r="AJ54" s="514"/>
      <c r="AK54" s="515"/>
      <c r="AL54" s="515"/>
      <c r="AM54" s="515"/>
      <c r="AN54" s="546"/>
      <c r="AO54" s="547"/>
      <c r="AP54" s="206"/>
      <c r="AQ54" s="206"/>
      <c r="AR54" s="206"/>
      <c r="AS54" s="206"/>
      <c r="AT54" s="206"/>
      <c r="AU54" s="206"/>
      <c r="AV54" s="206"/>
      <c r="AW54" s="206"/>
      <c r="AX54" s="206"/>
      <c r="AY54" s="49"/>
    </row>
    <row r="55" spans="1:51" ht="23.25" customHeight="1" thickBot="1" x14ac:dyDescent="0.25">
      <c r="A55" s="476">
        <v>44</v>
      </c>
      <c r="B55" s="528" t="s">
        <v>467</v>
      </c>
      <c r="C55" s="529" t="s">
        <v>468</v>
      </c>
      <c r="D55" s="530">
        <v>2</v>
      </c>
      <c r="E55" s="531">
        <v>2</v>
      </c>
      <c r="F55" s="532"/>
      <c r="G55" s="533"/>
      <c r="H55" s="533"/>
      <c r="I55" s="533"/>
      <c r="J55" s="534"/>
      <c r="K55" s="532"/>
      <c r="L55" s="533"/>
      <c r="M55" s="533"/>
      <c r="N55" s="533"/>
      <c r="O55" s="534"/>
      <c r="P55" s="548">
        <v>1</v>
      </c>
      <c r="Q55" s="549">
        <v>0</v>
      </c>
      <c r="R55" s="549">
        <v>1</v>
      </c>
      <c r="S55" s="549" t="s">
        <v>81</v>
      </c>
      <c r="T55" s="550">
        <v>2</v>
      </c>
      <c r="U55" s="486" t="s">
        <v>84</v>
      </c>
      <c r="V55" s="533"/>
      <c r="W55" s="533"/>
      <c r="X55" s="539"/>
      <c r="Y55" s="534"/>
      <c r="Z55" s="551"/>
      <c r="AA55" s="536"/>
      <c r="AB55" s="536"/>
      <c r="AC55" s="536"/>
      <c r="AD55" s="537"/>
      <c r="AE55" s="520"/>
      <c r="AF55" s="538"/>
      <c r="AG55" s="533"/>
      <c r="AH55" s="533"/>
      <c r="AI55" s="534"/>
      <c r="AJ55" s="532"/>
      <c r="AK55" s="533"/>
      <c r="AL55" s="533"/>
      <c r="AM55" s="533"/>
      <c r="AN55" s="539"/>
      <c r="AO55" s="552" t="s">
        <v>361</v>
      </c>
      <c r="AP55" s="206"/>
      <c r="AQ55" s="206"/>
      <c r="AR55" s="206"/>
      <c r="AS55" s="206"/>
      <c r="AT55" s="206"/>
      <c r="AU55" s="206"/>
      <c r="AV55" s="206"/>
      <c r="AW55" s="206"/>
      <c r="AX55" s="206"/>
      <c r="AY55" s="49"/>
    </row>
    <row r="56" spans="1:51" ht="16.5" customHeight="1" thickBot="1" x14ac:dyDescent="0.25">
      <c r="A56" s="509">
        <v>45</v>
      </c>
      <c r="B56" s="510" t="s">
        <v>448</v>
      </c>
      <c r="C56" s="511" t="s">
        <v>449</v>
      </c>
      <c r="D56" s="512">
        <v>2</v>
      </c>
      <c r="E56" s="513">
        <v>2</v>
      </c>
      <c r="F56" s="514"/>
      <c r="G56" s="515"/>
      <c r="H56" s="515"/>
      <c r="I56" s="515"/>
      <c r="J56" s="516"/>
      <c r="K56" s="514"/>
      <c r="L56" s="515"/>
      <c r="M56" s="515"/>
      <c r="N56" s="515"/>
      <c r="O56" s="516"/>
      <c r="P56" s="514"/>
      <c r="Q56" s="515"/>
      <c r="R56" s="515"/>
      <c r="S56" s="515"/>
      <c r="T56" s="516"/>
      <c r="U56" s="514"/>
      <c r="V56" s="515"/>
      <c r="W56" s="515"/>
      <c r="X56" s="515"/>
      <c r="Y56" s="516"/>
      <c r="Z56" s="517">
        <v>0</v>
      </c>
      <c r="AA56" s="518">
        <v>0</v>
      </c>
      <c r="AB56" s="518">
        <v>2</v>
      </c>
      <c r="AC56" s="518" t="s">
        <v>81</v>
      </c>
      <c r="AD56" s="519">
        <v>2</v>
      </c>
      <c r="AE56" s="520" t="s">
        <v>84</v>
      </c>
      <c r="AF56" s="521"/>
      <c r="AG56" s="515"/>
      <c r="AH56" s="515"/>
      <c r="AI56" s="516"/>
      <c r="AJ56" s="514"/>
      <c r="AK56" s="515"/>
      <c r="AL56" s="515"/>
      <c r="AM56" s="515"/>
      <c r="AN56" s="516"/>
      <c r="AO56" s="522"/>
      <c r="AP56" s="206"/>
      <c r="AQ56" s="206"/>
      <c r="AR56" s="206"/>
      <c r="AS56" s="206"/>
      <c r="AT56" s="206"/>
      <c r="AU56" s="206"/>
      <c r="AV56" s="206"/>
      <c r="AW56" s="206"/>
      <c r="AX56" s="206"/>
      <c r="AY56" s="49"/>
    </row>
    <row r="57" spans="1:51" ht="16.5" customHeight="1" x14ac:dyDescent="0.2">
      <c r="A57" s="50"/>
      <c r="B57" s="444"/>
      <c r="C57" s="445"/>
      <c r="D57" s="159"/>
      <c r="E57" s="159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2"/>
      <c r="AA57" s="52"/>
      <c r="AB57" s="52"/>
      <c r="AC57" s="52"/>
      <c r="AD57" s="52"/>
      <c r="AE57" s="53"/>
      <c r="AF57" s="54"/>
      <c r="AG57" s="51"/>
      <c r="AH57" s="51"/>
      <c r="AI57" s="51"/>
      <c r="AJ57" s="51"/>
      <c r="AK57" s="51"/>
      <c r="AL57" s="51"/>
      <c r="AM57" s="51"/>
      <c r="AN57" s="51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49"/>
    </row>
    <row r="58" spans="1:51" ht="16.5" customHeight="1" x14ac:dyDescent="0.2">
      <c r="A58" s="50"/>
      <c r="B58" s="444" t="s">
        <v>141</v>
      </c>
      <c r="C58" s="445"/>
      <c r="D58" s="159"/>
      <c r="E58" s="159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2"/>
      <c r="AA58" s="52"/>
      <c r="AB58" s="52"/>
      <c r="AC58" s="52"/>
      <c r="AD58" s="52"/>
      <c r="AE58" s="53"/>
      <c r="AF58" s="54"/>
      <c r="AG58" s="51"/>
      <c r="AH58" s="51"/>
      <c r="AI58" s="51"/>
      <c r="AJ58" s="51"/>
      <c r="AK58" s="51"/>
      <c r="AL58" s="51"/>
      <c r="AM58" s="51"/>
      <c r="AN58" s="51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49"/>
    </row>
    <row r="59" spans="1:51" ht="16.5" customHeight="1" x14ac:dyDescent="0.2">
      <c r="A59" s="50"/>
      <c r="B59" s="14" t="s">
        <v>450</v>
      </c>
      <c r="C59" s="161"/>
      <c r="D59" s="159"/>
      <c r="E59" s="159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2"/>
      <c r="AA59" s="52"/>
      <c r="AB59" s="52"/>
      <c r="AC59" s="52"/>
      <c r="AD59" s="52"/>
      <c r="AE59" s="53"/>
      <c r="AF59" s="54"/>
      <c r="AG59" s="51"/>
      <c r="AH59" s="51"/>
      <c r="AI59" s="51"/>
      <c r="AJ59" s="51"/>
      <c r="AK59" s="51"/>
      <c r="AL59" s="51"/>
      <c r="AM59" s="51"/>
      <c r="AN59" s="51"/>
      <c r="AO59" s="206"/>
      <c r="AP59" s="206"/>
      <c r="AQ59" s="206"/>
      <c r="AR59" s="206"/>
      <c r="AS59" s="206"/>
      <c r="AT59" s="206"/>
      <c r="AU59" s="206"/>
      <c r="AV59" s="206"/>
      <c r="AW59" s="206"/>
      <c r="AX59" s="206"/>
      <c r="AY59" s="49"/>
    </row>
    <row r="60" spans="1:51" ht="16.5" customHeight="1" x14ac:dyDescent="0.2">
      <c r="A60" s="50"/>
      <c r="B60" s="14"/>
      <c r="C60" s="161"/>
      <c r="D60" s="159"/>
      <c r="E60" s="159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2"/>
      <c r="AA60" s="52"/>
      <c r="AB60" s="52"/>
      <c r="AC60" s="52"/>
      <c r="AD60" s="52"/>
      <c r="AE60" s="53"/>
      <c r="AF60" s="54"/>
      <c r="AG60" s="51"/>
      <c r="AH60" s="51"/>
      <c r="AI60" s="51"/>
      <c r="AJ60" s="51"/>
      <c r="AK60" s="51"/>
      <c r="AL60" s="51"/>
      <c r="AM60" s="51"/>
      <c r="AN60" s="51"/>
      <c r="AO60" s="206"/>
      <c r="AP60" s="206"/>
      <c r="AQ60" s="206"/>
      <c r="AR60" s="206"/>
      <c r="AS60" s="206"/>
      <c r="AT60" s="206"/>
      <c r="AU60" s="206"/>
      <c r="AV60" s="206"/>
      <c r="AW60" s="206"/>
      <c r="AX60" s="206"/>
      <c r="AY60" s="49"/>
    </row>
    <row r="61" spans="1:51" ht="16.5" customHeight="1" x14ac:dyDescent="0.2">
      <c r="A61" s="209"/>
      <c r="B61" s="14"/>
      <c r="C61" s="161"/>
      <c r="D61" s="159"/>
      <c r="E61" s="159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469" t="s">
        <v>451</v>
      </c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209"/>
      <c r="AG61" s="446"/>
      <c r="AH61" s="446"/>
      <c r="AI61" s="446"/>
      <c r="AJ61" s="446"/>
      <c r="AK61" s="446"/>
      <c r="AL61" s="446"/>
      <c r="AM61" s="446"/>
      <c r="AN61" s="44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6"/>
      <c r="AY61" s="49"/>
    </row>
    <row r="62" spans="1:51" ht="16.5" customHeight="1" x14ac:dyDescent="0.2">
      <c r="A62" s="446"/>
      <c r="B62" s="14"/>
      <c r="C62" s="161"/>
      <c r="D62" s="159"/>
      <c r="E62" s="159"/>
      <c r="F62" s="446"/>
      <c r="G62" s="446"/>
      <c r="H62" s="446"/>
      <c r="I62" s="446"/>
      <c r="J62" s="446"/>
      <c r="K62" s="446"/>
      <c r="L62" s="446"/>
      <c r="M62" s="446"/>
      <c r="N62" s="446"/>
      <c r="O62" s="446"/>
      <c r="P62" s="446"/>
      <c r="Q62" s="446"/>
      <c r="R62" s="446"/>
      <c r="S62" s="446"/>
      <c r="T62" s="446"/>
      <c r="U62" s="446"/>
      <c r="V62" s="446"/>
      <c r="W62" s="446"/>
      <c r="X62" s="446"/>
      <c r="Y62" s="446"/>
      <c r="Z62" s="446"/>
      <c r="AA62" s="446"/>
      <c r="AB62" s="446"/>
      <c r="AC62" s="446"/>
      <c r="AD62" s="446"/>
      <c r="AE62" s="446"/>
      <c r="AF62" s="446"/>
      <c r="AG62" s="446"/>
      <c r="AH62" s="446"/>
      <c r="AI62" s="446"/>
      <c r="AJ62" s="446"/>
      <c r="AK62" s="446"/>
      <c r="AL62" s="446"/>
      <c r="AM62" s="446"/>
      <c r="AN62" s="446"/>
      <c r="AO62" s="206"/>
      <c r="AP62" s="206"/>
      <c r="AQ62" s="206"/>
      <c r="AR62" s="206"/>
      <c r="AS62" s="206"/>
      <c r="AT62" s="206"/>
      <c r="AU62" s="206"/>
      <c r="AV62" s="206"/>
      <c r="AW62" s="206"/>
      <c r="AX62" s="206"/>
      <c r="AY62" s="49"/>
    </row>
    <row r="63" spans="1:51" ht="16.5" customHeight="1" x14ac:dyDescent="0.2">
      <c r="A63" s="446"/>
      <c r="B63" s="444"/>
      <c r="C63" s="445"/>
      <c r="D63" s="159"/>
      <c r="E63" s="159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49"/>
    </row>
    <row r="64" spans="1:51" ht="16.5" customHeight="1" x14ac:dyDescent="0.2">
      <c r="A64" s="446"/>
      <c r="B64" s="444"/>
      <c r="C64" s="445"/>
      <c r="D64" s="159"/>
      <c r="E64" s="159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206"/>
      <c r="AP64" s="206"/>
      <c r="AQ64" s="206"/>
      <c r="AR64" s="206"/>
      <c r="AS64" s="206"/>
      <c r="AT64" s="206"/>
      <c r="AU64" s="206"/>
      <c r="AV64" s="206"/>
      <c r="AW64" s="206"/>
      <c r="AX64" s="206"/>
      <c r="AY64" s="49"/>
    </row>
    <row r="65" spans="1:51" ht="16.5" customHeight="1" x14ac:dyDescent="0.2">
      <c r="A65" s="446"/>
      <c r="B65" s="14"/>
      <c r="C65" s="160"/>
      <c r="D65" s="159"/>
      <c r="E65" s="159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49"/>
    </row>
    <row r="66" spans="1:51" ht="16.5" customHeight="1" x14ac:dyDescent="0.2">
      <c r="A66" s="446"/>
      <c r="B66" s="14"/>
      <c r="C66" s="160"/>
      <c r="D66" s="159"/>
      <c r="E66" s="159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49"/>
    </row>
    <row r="67" spans="1:51" ht="16.5" customHeight="1" x14ac:dyDescent="0.2">
      <c r="A67" s="446"/>
      <c r="B67" s="14"/>
      <c r="C67" s="160"/>
      <c r="D67" s="159"/>
      <c r="E67" s="159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49"/>
    </row>
    <row r="68" spans="1:51" ht="16.5" customHeight="1" x14ac:dyDescent="0.2">
      <c r="A68" s="446"/>
      <c r="B68" s="14"/>
      <c r="C68" s="160"/>
      <c r="D68" s="159"/>
      <c r="E68" s="159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206"/>
      <c r="AP68" s="206"/>
      <c r="AQ68" s="206"/>
      <c r="AR68" s="206"/>
      <c r="AS68" s="206"/>
      <c r="AT68" s="206"/>
      <c r="AU68" s="206"/>
      <c r="AV68" s="206"/>
      <c r="AW68" s="206"/>
      <c r="AX68" s="206"/>
      <c r="AY68" s="49"/>
    </row>
    <row r="69" spans="1:51" ht="16.5" customHeight="1" x14ac:dyDescent="0.2">
      <c r="A69" s="446"/>
      <c r="B69" s="14"/>
      <c r="C69" s="160"/>
      <c r="D69" s="159"/>
      <c r="E69" s="159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49"/>
    </row>
    <row r="70" spans="1:51" ht="16.5" customHeight="1" x14ac:dyDescent="0.2">
      <c r="A70" s="446"/>
      <c r="B70" s="14"/>
      <c r="C70" s="160"/>
      <c r="D70" s="159"/>
      <c r="E70" s="159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49"/>
    </row>
    <row r="71" spans="1:51" ht="16.5" customHeight="1" x14ac:dyDescent="0.2">
      <c r="A71" s="446"/>
      <c r="B71" s="14"/>
      <c r="C71" s="160"/>
      <c r="D71" s="159"/>
      <c r="E71" s="159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49"/>
    </row>
    <row r="72" spans="1:51" ht="16.5" customHeight="1" x14ac:dyDescent="0.2">
      <c r="A72" s="446"/>
      <c r="B72" s="14"/>
      <c r="C72" s="160"/>
      <c r="D72" s="159"/>
      <c r="E72" s="159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206"/>
      <c r="AP72" s="206"/>
      <c r="AQ72" s="206"/>
      <c r="AR72" s="206"/>
      <c r="AS72" s="206"/>
      <c r="AT72" s="206"/>
      <c r="AU72" s="206"/>
      <c r="AV72" s="206"/>
      <c r="AW72" s="206"/>
      <c r="AX72" s="206"/>
      <c r="AY72" s="49"/>
    </row>
    <row r="73" spans="1:51" ht="16.5" customHeight="1" x14ac:dyDescent="0.2">
      <c r="A73" s="446"/>
      <c r="B73" s="444"/>
      <c r="C73" s="445"/>
      <c r="D73" s="159"/>
      <c r="E73" s="159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206"/>
      <c r="AP73" s="206"/>
      <c r="AQ73" s="206"/>
      <c r="AR73" s="206"/>
      <c r="AS73" s="206"/>
      <c r="AT73" s="206"/>
      <c r="AU73" s="206"/>
      <c r="AV73" s="206"/>
      <c r="AW73" s="206"/>
      <c r="AX73" s="206"/>
      <c r="AY73" s="49"/>
    </row>
    <row r="74" spans="1:51" ht="16.5" customHeight="1" x14ac:dyDescent="0.2">
      <c r="A74" s="446"/>
      <c r="B74" s="444"/>
      <c r="C74" s="445"/>
      <c r="D74" s="159"/>
      <c r="E74" s="159"/>
      <c r="F74" s="446"/>
      <c r="G74" s="446"/>
      <c r="H74" s="446"/>
      <c r="I74" s="446"/>
      <c r="J74" s="446"/>
      <c r="K74" s="446"/>
      <c r="L74" s="446"/>
      <c r="M74" s="446"/>
      <c r="N74" s="446"/>
      <c r="O74" s="446"/>
      <c r="P74" s="446"/>
      <c r="Q74" s="446"/>
      <c r="R74" s="446"/>
      <c r="S74" s="446"/>
      <c r="T74" s="446"/>
      <c r="U74" s="446"/>
      <c r="V74" s="446"/>
      <c r="W74" s="446"/>
      <c r="X74" s="446"/>
      <c r="Y74" s="446"/>
      <c r="Z74" s="446"/>
      <c r="AA74" s="446"/>
      <c r="AB74" s="446"/>
      <c r="AC74" s="446"/>
      <c r="AD74" s="446"/>
      <c r="AE74" s="446"/>
      <c r="AF74" s="446"/>
      <c r="AG74" s="446"/>
      <c r="AH74" s="446"/>
      <c r="AI74" s="446"/>
      <c r="AJ74" s="446"/>
      <c r="AK74" s="446"/>
      <c r="AL74" s="446"/>
      <c r="AM74" s="446"/>
      <c r="AN74" s="446"/>
      <c r="AO74" s="206"/>
      <c r="AP74" s="206"/>
      <c r="AQ74" s="206"/>
      <c r="AR74" s="206"/>
      <c r="AS74" s="206"/>
      <c r="AT74" s="206"/>
      <c r="AU74" s="206"/>
      <c r="AV74" s="206"/>
      <c r="AW74" s="206"/>
      <c r="AX74" s="206"/>
      <c r="AY74" s="49"/>
    </row>
    <row r="75" spans="1:51" ht="16.5" customHeight="1" x14ac:dyDescent="0.2">
      <c r="A75" s="446"/>
      <c r="B75" s="14"/>
      <c r="C75" s="160"/>
      <c r="D75" s="159"/>
      <c r="E75" s="159"/>
      <c r="F75" s="446"/>
      <c r="G75" s="446"/>
      <c r="H75" s="446"/>
      <c r="I75" s="446"/>
      <c r="J75" s="446"/>
      <c r="K75" s="446"/>
      <c r="L75" s="446"/>
      <c r="M75" s="446"/>
      <c r="N75" s="446"/>
      <c r="O75" s="446"/>
      <c r="P75" s="446"/>
      <c r="Q75" s="446"/>
      <c r="R75" s="446"/>
      <c r="S75" s="446"/>
      <c r="T75" s="446"/>
      <c r="U75" s="446"/>
      <c r="V75" s="446"/>
      <c r="W75" s="446"/>
      <c r="X75" s="446"/>
      <c r="Y75" s="446"/>
      <c r="Z75" s="446"/>
      <c r="AA75" s="446"/>
      <c r="AB75" s="446"/>
      <c r="AC75" s="446"/>
      <c r="AD75" s="446"/>
      <c r="AE75" s="446"/>
      <c r="AF75" s="446"/>
      <c r="AG75" s="446"/>
      <c r="AH75" s="446"/>
      <c r="AI75" s="446"/>
      <c r="AJ75" s="446"/>
      <c r="AK75" s="446"/>
      <c r="AL75" s="446"/>
      <c r="AM75" s="446"/>
      <c r="AN75" s="44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49"/>
    </row>
    <row r="76" spans="1:51" ht="15" x14ac:dyDescent="0.2">
      <c r="A76" s="446"/>
      <c r="B76" s="14"/>
      <c r="C76" s="160"/>
      <c r="D76" s="159"/>
      <c r="E76" s="159"/>
      <c r="F76" s="446"/>
      <c r="G76" s="446"/>
      <c r="H76" s="446"/>
      <c r="I76" s="446"/>
      <c r="J76" s="446"/>
      <c r="K76" s="446"/>
      <c r="L76" s="446"/>
      <c r="M76" s="446"/>
      <c r="N76" s="446"/>
      <c r="O76" s="446"/>
      <c r="P76" s="446"/>
      <c r="Q76" s="446"/>
      <c r="R76" s="446"/>
      <c r="S76" s="446"/>
      <c r="T76" s="446"/>
      <c r="U76" s="446"/>
      <c r="V76" s="446"/>
      <c r="W76" s="446"/>
      <c r="X76" s="446"/>
      <c r="Y76" s="446"/>
      <c r="Z76" s="446"/>
      <c r="AA76" s="446"/>
      <c r="AB76" s="446"/>
      <c r="AC76" s="446"/>
      <c r="AD76" s="446"/>
      <c r="AE76" s="446"/>
      <c r="AF76" s="446"/>
      <c r="AG76" s="446"/>
      <c r="AH76" s="446"/>
      <c r="AI76" s="446"/>
      <c r="AJ76" s="446"/>
      <c r="AK76" s="446"/>
      <c r="AL76" s="446"/>
      <c r="AM76" s="446"/>
      <c r="AN76" s="446"/>
      <c r="AO76" s="206"/>
      <c r="AP76" s="446"/>
      <c r="AQ76" s="446"/>
      <c r="AR76" s="446"/>
      <c r="AS76" s="446"/>
      <c r="AT76" s="446"/>
      <c r="AU76" s="446"/>
      <c r="AV76" s="446"/>
      <c r="AW76" s="446"/>
      <c r="AX76" s="446"/>
      <c r="AY76" s="446"/>
    </row>
    <row r="77" spans="1:51" ht="15" x14ac:dyDescent="0.2">
      <c r="A77" s="446"/>
      <c r="B77" s="14"/>
      <c r="C77" s="160"/>
      <c r="D77" s="159"/>
      <c r="E77" s="159"/>
      <c r="F77" s="446"/>
      <c r="G77" s="446"/>
      <c r="H77" s="446"/>
      <c r="I77" s="446"/>
      <c r="J77" s="446"/>
      <c r="K77" s="446"/>
      <c r="L77" s="446"/>
      <c r="M77" s="446"/>
      <c r="N77" s="446"/>
      <c r="O77" s="446"/>
      <c r="P77" s="446"/>
      <c r="Q77" s="446"/>
      <c r="R77" s="446"/>
      <c r="S77" s="446"/>
      <c r="T77" s="446"/>
      <c r="U77" s="446"/>
      <c r="V77" s="446"/>
      <c r="W77" s="446"/>
      <c r="X77" s="446"/>
      <c r="Y77" s="446"/>
      <c r="Z77" s="446"/>
      <c r="AA77" s="446"/>
      <c r="AB77" s="446"/>
      <c r="AC77" s="446"/>
      <c r="AD77" s="446"/>
      <c r="AE77" s="446"/>
      <c r="AF77" s="446"/>
      <c r="AG77" s="446"/>
      <c r="AH77" s="446"/>
      <c r="AI77" s="446"/>
      <c r="AJ77" s="446"/>
      <c r="AK77" s="446"/>
      <c r="AL77" s="446"/>
      <c r="AM77" s="446"/>
      <c r="AN77" s="446"/>
      <c r="AO77" s="206"/>
      <c r="AP77" s="446"/>
      <c r="AQ77" s="446"/>
      <c r="AR77" s="446"/>
      <c r="AS77" s="446"/>
      <c r="AT77" s="446"/>
      <c r="AU77" s="446"/>
      <c r="AV77" s="446"/>
      <c r="AW77" s="446"/>
      <c r="AX77" s="446"/>
      <c r="AY77" s="446"/>
    </row>
    <row r="78" spans="1:51" ht="15" x14ac:dyDescent="0.2">
      <c r="A78" s="446"/>
      <c r="B78" s="14"/>
      <c r="C78" s="160"/>
      <c r="D78" s="159"/>
      <c r="E78" s="159"/>
      <c r="F78" s="446"/>
      <c r="G78" s="446"/>
      <c r="H78" s="446"/>
      <c r="I78" s="446"/>
      <c r="J78" s="446"/>
      <c r="K78" s="446"/>
      <c r="L78" s="446"/>
      <c r="M78" s="446"/>
      <c r="N78" s="446"/>
      <c r="O78" s="446"/>
      <c r="P78" s="446"/>
      <c r="Q78" s="446"/>
      <c r="R78" s="446"/>
      <c r="S78" s="446"/>
      <c r="T78" s="446"/>
      <c r="U78" s="446"/>
      <c r="V78" s="446"/>
      <c r="W78" s="446"/>
      <c r="X78" s="446"/>
      <c r="Y78" s="446"/>
      <c r="Z78" s="446"/>
      <c r="AA78" s="446"/>
      <c r="AB78" s="446"/>
      <c r="AC78" s="446"/>
      <c r="AD78" s="446"/>
      <c r="AE78" s="446"/>
      <c r="AF78" s="446"/>
      <c r="AG78" s="446"/>
      <c r="AH78" s="446"/>
      <c r="AI78" s="446"/>
      <c r="AJ78" s="446"/>
      <c r="AK78" s="446"/>
      <c r="AL78" s="446"/>
      <c r="AM78" s="446"/>
      <c r="AN78" s="446"/>
      <c r="AO78" s="206"/>
      <c r="AP78" s="446"/>
      <c r="AQ78" s="446"/>
      <c r="AR78" s="446"/>
      <c r="AS78" s="446"/>
      <c r="AT78" s="446"/>
      <c r="AU78" s="446"/>
      <c r="AV78" s="446"/>
      <c r="AW78" s="446"/>
      <c r="AX78" s="446"/>
      <c r="AY78" s="446"/>
    </row>
    <row r="79" spans="1:51" x14ac:dyDescent="0.2">
      <c r="A79" s="446"/>
      <c r="B79" s="446"/>
      <c r="C79" s="447"/>
      <c r="D79" s="447"/>
      <c r="E79" s="447"/>
      <c r="F79" s="446"/>
      <c r="G79" s="446"/>
      <c r="H79" s="446"/>
      <c r="I79" s="446"/>
      <c r="J79" s="446"/>
      <c r="K79" s="446"/>
      <c r="L79" s="446"/>
      <c r="M79" s="446"/>
      <c r="N79" s="446"/>
      <c r="O79" s="446"/>
      <c r="P79" s="446"/>
      <c r="Q79" s="446"/>
      <c r="R79" s="446"/>
      <c r="S79" s="446"/>
      <c r="T79" s="446"/>
      <c r="U79" s="446"/>
      <c r="V79" s="446"/>
      <c r="W79" s="446"/>
      <c r="X79" s="446"/>
      <c r="Y79" s="446"/>
      <c r="Z79" s="446"/>
      <c r="AA79" s="446"/>
      <c r="AB79" s="446"/>
      <c r="AC79" s="446"/>
      <c r="AD79" s="446"/>
      <c r="AE79" s="446"/>
      <c r="AF79" s="446"/>
      <c r="AG79" s="446"/>
      <c r="AH79" s="446"/>
      <c r="AI79" s="446"/>
      <c r="AJ79" s="446"/>
      <c r="AK79" s="446"/>
      <c r="AL79" s="446"/>
      <c r="AM79" s="446"/>
      <c r="AN79" s="446"/>
      <c r="AO79" s="446"/>
      <c r="AP79" s="446"/>
      <c r="AQ79" s="446"/>
      <c r="AR79" s="446"/>
      <c r="AS79" s="446"/>
      <c r="AT79" s="446"/>
      <c r="AU79" s="446"/>
      <c r="AV79" s="446"/>
      <c r="AW79" s="446"/>
      <c r="AX79" s="446"/>
      <c r="AY79" s="446"/>
    </row>
    <row r="80" spans="1:51" x14ac:dyDescent="0.2">
      <c r="A80" s="446"/>
      <c r="B80" s="446"/>
      <c r="C80" s="447"/>
      <c r="D80" s="447"/>
      <c r="E80" s="447"/>
      <c r="F80" s="446"/>
      <c r="G80" s="446"/>
      <c r="H80" s="446"/>
      <c r="I80" s="446"/>
      <c r="J80" s="446"/>
      <c r="K80" s="446"/>
      <c r="L80" s="446"/>
      <c r="M80" s="446"/>
      <c r="N80" s="446"/>
      <c r="O80" s="446"/>
      <c r="P80" s="446"/>
      <c r="Q80" s="446"/>
      <c r="R80" s="446"/>
      <c r="S80" s="446"/>
      <c r="T80" s="446"/>
      <c r="U80" s="446"/>
      <c r="V80" s="446"/>
      <c r="W80" s="446"/>
      <c r="X80" s="446"/>
      <c r="Y80" s="446"/>
      <c r="Z80" s="446"/>
      <c r="AA80" s="446"/>
      <c r="AB80" s="446"/>
      <c r="AC80" s="446"/>
      <c r="AD80" s="446"/>
      <c r="AE80" s="446"/>
      <c r="AF80" s="446"/>
      <c r="AG80" s="446"/>
      <c r="AH80" s="446"/>
      <c r="AI80" s="446"/>
      <c r="AJ80" s="446"/>
      <c r="AK80" s="446"/>
      <c r="AL80" s="446"/>
      <c r="AM80" s="446"/>
      <c r="AN80" s="446"/>
      <c r="AO80" s="446"/>
      <c r="AP80" s="446"/>
      <c r="AQ80" s="446"/>
      <c r="AR80" s="446"/>
      <c r="AS80" s="446"/>
      <c r="AT80" s="446"/>
      <c r="AU80" s="446"/>
      <c r="AV80" s="446"/>
      <c r="AW80" s="446"/>
      <c r="AX80" s="446"/>
      <c r="AY80" s="446"/>
    </row>
    <row r="81" spans="1:41" x14ac:dyDescent="0.2">
      <c r="A81" s="446"/>
      <c r="B81" s="446"/>
      <c r="C81" s="447"/>
      <c r="D81" s="447"/>
      <c r="E81" s="447"/>
      <c r="F81" s="446"/>
      <c r="G81" s="446"/>
      <c r="H81" s="446"/>
      <c r="I81" s="446"/>
      <c r="J81" s="446"/>
      <c r="K81" s="446"/>
      <c r="L81" s="446"/>
      <c r="M81" s="446"/>
      <c r="N81" s="446"/>
      <c r="O81" s="446"/>
      <c r="P81" s="446"/>
      <c r="Q81" s="446"/>
      <c r="R81" s="446"/>
      <c r="S81" s="446"/>
      <c r="T81" s="446"/>
      <c r="U81" s="446"/>
      <c r="V81" s="446"/>
      <c r="W81" s="446"/>
      <c r="X81" s="446"/>
      <c r="Y81" s="446"/>
      <c r="Z81" s="446"/>
      <c r="AA81" s="446"/>
      <c r="AB81" s="446"/>
      <c r="AC81" s="446"/>
      <c r="AD81" s="446"/>
      <c r="AE81" s="446"/>
      <c r="AF81" s="446"/>
      <c r="AG81" s="446"/>
      <c r="AH81" s="446"/>
      <c r="AI81" s="446"/>
      <c r="AJ81" s="446"/>
      <c r="AK81" s="446"/>
      <c r="AL81" s="446"/>
      <c r="AM81" s="446"/>
      <c r="AN81" s="446"/>
      <c r="AO81" s="446"/>
    </row>
    <row r="82" spans="1:41" x14ac:dyDescent="0.2">
      <c r="A82" s="446"/>
      <c r="B82" s="446"/>
      <c r="C82" s="447"/>
      <c r="D82" s="447"/>
      <c r="E82" s="447"/>
      <c r="F82" s="446"/>
      <c r="G82" s="446"/>
      <c r="H82" s="446"/>
      <c r="I82" s="446"/>
      <c r="J82" s="446"/>
      <c r="K82" s="446"/>
      <c r="L82" s="446"/>
      <c r="M82" s="446"/>
      <c r="N82" s="446"/>
      <c r="O82" s="446"/>
      <c r="P82" s="446"/>
      <c r="Q82" s="446"/>
      <c r="R82" s="446"/>
      <c r="S82" s="446"/>
      <c r="T82" s="446"/>
      <c r="U82" s="446"/>
      <c r="V82" s="446"/>
      <c r="W82" s="446"/>
      <c r="X82" s="446"/>
      <c r="Y82" s="446"/>
      <c r="Z82" s="446"/>
      <c r="AA82" s="446"/>
      <c r="AB82" s="446"/>
      <c r="AC82" s="446"/>
      <c r="AD82" s="446"/>
      <c r="AE82" s="446"/>
      <c r="AF82" s="446"/>
      <c r="AG82" s="446"/>
      <c r="AH82" s="446"/>
      <c r="AI82" s="446"/>
      <c r="AJ82" s="446"/>
      <c r="AK82" s="446"/>
      <c r="AL82" s="446"/>
      <c r="AM82" s="446"/>
      <c r="AN82" s="446"/>
      <c r="AO82" s="446"/>
    </row>
    <row r="83" spans="1:41" x14ac:dyDescent="0.2">
      <c r="A83" s="446"/>
      <c r="B83" s="446"/>
      <c r="C83" s="447"/>
      <c r="D83" s="447"/>
      <c r="E83" s="447"/>
      <c r="F83" s="446"/>
      <c r="G83" s="446"/>
      <c r="H83" s="446"/>
      <c r="I83" s="446"/>
      <c r="J83" s="446"/>
      <c r="K83" s="446"/>
      <c r="L83" s="446"/>
      <c r="M83" s="446"/>
      <c r="N83" s="446"/>
      <c r="O83" s="446"/>
      <c r="P83" s="446"/>
      <c r="Q83" s="446"/>
      <c r="R83" s="446"/>
      <c r="S83" s="446"/>
      <c r="T83" s="446"/>
      <c r="U83" s="446"/>
      <c r="V83" s="446"/>
      <c r="W83" s="446"/>
      <c r="X83" s="446"/>
      <c r="Y83" s="446"/>
      <c r="Z83" s="446"/>
      <c r="AA83" s="446"/>
      <c r="AB83" s="446"/>
      <c r="AC83" s="446"/>
      <c r="AD83" s="446"/>
      <c r="AE83" s="446"/>
      <c r="AF83" s="446"/>
      <c r="AG83" s="446"/>
      <c r="AH83" s="446"/>
      <c r="AI83" s="446"/>
      <c r="AJ83" s="446"/>
      <c r="AK83" s="446"/>
      <c r="AL83" s="446"/>
      <c r="AM83" s="446"/>
      <c r="AN83" s="446"/>
      <c r="AO83" s="446"/>
    </row>
    <row r="84" spans="1:41" ht="15.75" x14ac:dyDescent="0.2">
      <c r="A84" s="679"/>
      <c r="B84" s="679"/>
      <c r="C84" s="679"/>
      <c r="D84" s="679"/>
      <c r="E84" s="679"/>
      <c r="F84" s="679"/>
      <c r="G84" s="679"/>
      <c r="H84" s="679"/>
      <c r="I84" s="679"/>
      <c r="J84" s="679"/>
      <c r="K84" s="679"/>
      <c r="L84" s="679"/>
      <c r="M84" s="679"/>
      <c r="N84" s="679"/>
      <c r="O84" s="679"/>
      <c r="P84" s="679"/>
      <c r="Q84" s="679"/>
      <c r="R84" s="679"/>
      <c r="S84" s="679"/>
      <c r="T84" s="679"/>
      <c r="U84" s="679"/>
      <c r="V84" s="679"/>
      <c r="W84" s="679"/>
      <c r="X84" s="679"/>
      <c r="Y84" s="679"/>
      <c r="Z84" s="679"/>
      <c r="AA84" s="679"/>
      <c r="AB84" s="679"/>
      <c r="AC84" s="679"/>
      <c r="AD84" s="679"/>
      <c r="AE84" s="679"/>
      <c r="AF84" s="679"/>
    </row>
    <row r="85" spans="1:41" ht="15.75" x14ac:dyDescent="0.2">
      <c r="A85" s="620"/>
      <c r="B85" s="680"/>
      <c r="C85" s="681"/>
      <c r="D85" s="211"/>
      <c r="E85" s="620"/>
      <c r="F85" s="620"/>
      <c r="G85" s="620"/>
      <c r="H85" s="620"/>
      <c r="I85" s="620"/>
      <c r="J85" s="620"/>
      <c r="K85" s="620"/>
      <c r="L85" s="620"/>
      <c r="M85" s="620"/>
      <c r="N85" s="620"/>
      <c r="O85" s="620"/>
      <c r="P85" s="620"/>
      <c r="Q85" s="209"/>
      <c r="R85" s="209"/>
      <c r="S85" s="209"/>
      <c r="T85" s="209"/>
      <c r="U85" s="209"/>
      <c r="V85" s="209"/>
      <c r="W85" s="209"/>
      <c r="X85" s="209"/>
      <c r="Y85" s="209"/>
      <c r="Z85" s="211"/>
      <c r="AA85" s="211"/>
      <c r="AB85" s="211"/>
      <c r="AC85" s="209"/>
      <c r="AD85" s="209"/>
      <c r="AE85" s="40"/>
      <c r="AF85" s="40"/>
    </row>
    <row r="86" spans="1:41" ht="15.75" x14ac:dyDescent="0.2">
      <c r="A86" s="620"/>
      <c r="B86" s="680"/>
      <c r="C86" s="681"/>
      <c r="D86" s="211"/>
      <c r="E86" s="620"/>
      <c r="F86" s="620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</row>
    <row r="87" spans="1:41" ht="15.75" x14ac:dyDescent="0.2">
      <c r="A87" s="209"/>
      <c r="B87" s="210"/>
      <c r="C87" s="211"/>
      <c r="D87" s="620"/>
      <c r="E87" s="620"/>
      <c r="F87" s="620"/>
      <c r="G87" s="209"/>
      <c r="H87" s="209"/>
      <c r="I87" s="209"/>
      <c r="J87" s="209"/>
      <c r="K87" s="25"/>
      <c r="L87" s="209"/>
      <c r="M87" s="209"/>
      <c r="N87" s="209"/>
      <c r="O87" s="209"/>
      <c r="P87" s="25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40"/>
      <c r="AB87" s="19"/>
      <c r="AC87" s="19"/>
      <c r="AD87" s="19"/>
      <c r="AE87" s="19"/>
      <c r="AF87" s="19"/>
    </row>
    <row r="88" spans="1:41" ht="15.75" x14ac:dyDescent="0.2">
      <c r="A88" s="675"/>
      <c r="B88" s="675"/>
      <c r="C88" s="675"/>
      <c r="D88" s="47"/>
      <c r="E88" s="48"/>
      <c r="F88" s="39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40"/>
      <c r="AB88" s="19"/>
      <c r="AC88" s="19"/>
      <c r="AD88" s="19"/>
      <c r="AE88" s="19"/>
      <c r="AF88" s="19"/>
    </row>
    <row r="89" spans="1:41" ht="15.75" x14ac:dyDescent="0.2">
      <c r="A89" s="209"/>
      <c r="B89" s="14"/>
      <c r="C89" s="160"/>
      <c r="D89" s="159"/>
      <c r="E89" s="163"/>
      <c r="F89" s="164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40"/>
      <c r="AB89" s="19"/>
      <c r="AC89" s="19"/>
      <c r="AD89" s="19"/>
      <c r="AE89" s="19"/>
      <c r="AF89" s="19"/>
    </row>
    <row r="90" spans="1:41" ht="15.75" x14ac:dyDescent="0.2">
      <c r="A90" s="209"/>
      <c r="B90" s="14"/>
      <c r="C90" s="160"/>
      <c r="D90" s="159"/>
      <c r="E90" s="163"/>
      <c r="F90" s="164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40"/>
      <c r="AB90" s="19"/>
      <c r="AC90" s="19"/>
      <c r="AD90" s="19"/>
      <c r="AE90" s="19"/>
      <c r="AF90" s="19"/>
    </row>
    <row r="91" spans="1:41" ht="15.75" x14ac:dyDescent="0.25">
      <c r="A91" s="209"/>
      <c r="B91" s="14"/>
      <c r="C91" s="41"/>
      <c r="D91" s="159"/>
      <c r="E91" s="163"/>
      <c r="F91" s="164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40"/>
      <c r="AB91" s="19"/>
      <c r="AC91" s="19"/>
      <c r="AD91" s="19"/>
      <c r="AE91" s="19"/>
      <c r="AF91" s="19"/>
    </row>
    <row r="92" spans="1:41" ht="15.75" x14ac:dyDescent="0.25">
      <c r="A92" s="209"/>
      <c r="B92" s="14"/>
      <c r="C92" s="41"/>
      <c r="D92" s="159"/>
      <c r="E92" s="163"/>
      <c r="F92" s="164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40"/>
      <c r="AB92" s="19"/>
      <c r="AC92" s="19"/>
      <c r="AD92" s="19"/>
      <c r="AE92" s="19"/>
      <c r="AF92" s="19"/>
    </row>
    <row r="93" spans="1:41" ht="15.75" x14ac:dyDescent="0.2">
      <c r="A93" s="209"/>
      <c r="B93" s="14"/>
      <c r="C93" s="160"/>
      <c r="D93" s="159"/>
      <c r="E93" s="163"/>
      <c r="F93" s="164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40"/>
      <c r="AB93" s="19"/>
      <c r="AC93" s="19"/>
      <c r="AD93" s="19"/>
      <c r="AE93" s="19"/>
      <c r="AF93" s="19"/>
    </row>
    <row r="94" spans="1:41" ht="15.75" x14ac:dyDescent="0.2">
      <c r="A94" s="209"/>
      <c r="B94" s="14"/>
      <c r="C94" s="160"/>
      <c r="D94" s="159"/>
      <c r="E94" s="163"/>
      <c r="F94" s="164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40"/>
      <c r="AB94" s="19"/>
      <c r="AC94" s="19"/>
      <c r="AD94" s="19"/>
      <c r="AE94" s="19"/>
      <c r="AF94" s="19"/>
    </row>
    <row r="95" spans="1:41" ht="15.75" x14ac:dyDescent="0.2">
      <c r="A95" s="675"/>
      <c r="B95" s="675"/>
      <c r="C95" s="675"/>
      <c r="D95" s="47"/>
      <c r="E95" s="48"/>
      <c r="F95" s="39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40"/>
      <c r="AB95" s="19"/>
      <c r="AC95" s="19"/>
      <c r="AD95" s="19"/>
      <c r="AE95" s="19"/>
      <c r="AF95" s="19"/>
    </row>
    <row r="96" spans="1:41" ht="15.75" x14ac:dyDescent="0.2">
      <c r="A96" s="675"/>
      <c r="B96" s="675"/>
      <c r="C96" s="675"/>
      <c r="D96" s="47"/>
      <c r="E96" s="47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19"/>
      <c r="R96" s="206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206"/>
      <c r="AF96" s="14"/>
    </row>
    <row r="97" spans="1:32" ht="15.75" x14ac:dyDescent="0.2">
      <c r="A97" s="209"/>
      <c r="B97" s="14"/>
      <c r="C97" s="160"/>
      <c r="D97" s="159"/>
      <c r="E97" s="159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19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  <c r="AF97" s="14"/>
    </row>
    <row r="98" spans="1:32" ht="15.75" x14ac:dyDescent="0.2">
      <c r="A98" s="209"/>
      <c r="B98" s="14"/>
      <c r="C98" s="160"/>
      <c r="D98" s="159"/>
      <c r="E98" s="159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19"/>
      <c r="R98" s="206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  <c r="AE98" s="206"/>
      <c r="AF98" s="14"/>
    </row>
    <row r="99" spans="1:32" ht="15.75" x14ac:dyDescent="0.2">
      <c r="A99" s="209"/>
      <c r="B99" s="14"/>
      <c r="C99" s="161"/>
      <c r="D99" s="159"/>
      <c r="E99" s="159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19"/>
      <c r="R99" s="206"/>
      <c r="S99" s="206"/>
      <c r="T99" s="206"/>
      <c r="U99" s="206"/>
      <c r="V99" s="206"/>
      <c r="W99" s="206"/>
      <c r="X99" s="206"/>
      <c r="Y99" s="206"/>
      <c r="Z99" s="206"/>
      <c r="AA99" s="206"/>
      <c r="AB99" s="206"/>
      <c r="AC99" s="206"/>
      <c r="AD99" s="206"/>
      <c r="AE99" s="206"/>
      <c r="AF99" s="14"/>
    </row>
    <row r="100" spans="1:32" ht="15.75" x14ac:dyDescent="0.2">
      <c r="A100" s="209"/>
      <c r="B100" s="14"/>
      <c r="C100" s="161"/>
      <c r="D100" s="159"/>
      <c r="E100" s="159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19"/>
      <c r="R100" s="206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6"/>
      <c r="AD100" s="206"/>
      <c r="AE100" s="206"/>
      <c r="AF100" s="14"/>
    </row>
    <row r="101" spans="1:32" ht="15.75" x14ac:dyDescent="0.2">
      <c r="A101" s="209"/>
      <c r="B101" s="14"/>
      <c r="C101" s="161"/>
      <c r="D101" s="159"/>
      <c r="E101" s="159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19"/>
      <c r="R101" s="206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6"/>
      <c r="AE101" s="206"/>
      <c r="AF101" s="14"/>
    </row>
    <row r="102" spans="1:32" ht="15.75" x14ac:dyDescent="0.2">
      <c r="A102" s="209"/>
      <c r="B102" s="14"/>
      <c r="C102" s="161"/>
      <c r="D102" s="159"/>
      <c r="E102" s="159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</row>
    <row r="103" spans="1:32" ht="15.75" x14ac:dyDescent="0.2">
      <c r="A103" s="675"/>
      <c r="B103" s="675"/>
      <c r="C103" s="675"/>
      <c r="D103" s="47"/>
      <c r="E103" s="47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</row>
    <row r="104" spans="1:32" x14ac:dyDescent="0.2">
      <c r="A104" s="21"/>
      <c r="B104" s="42"/>
      <c r="C104" s="43"/>
      <c r="D104" s="43"/>
      <c r="E104" s="43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</row>
    <row r="105" spans="1:32" x14ac:dyDescent="0.2">
      <c r="A105" s="21"/>
      <c r="B105" s="42"/>
      <c r="C105" s="43"/>
      <c r="D105" s="43"/>
      <c r="E105" s="43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</row>
  </sheetData>
  <mergeCells count="22">
    <mergeCell ref="A2:B2"/>
    <mergeCell ref="K2:T2"/>
    <mergeCell ref="J4:U4"/>
    <mergeCell ref="A7:AO7"/>
    <mergeCell ref="A8:A9"/>
    <mergeCell ref="B8:B9"/>
    <mergeCell ref="C8:C9"/>
    <mergeCell ref="E8:E9"/>
    <mergeCell ref="F8:AI8"/>
    <mergeCell ref="AO8:AO9"/>
    <mergeCell ref="A11:C11"/>
    <mergeCell ref="A84:AF84"/>
    <mergeCell ref="A85:A86"/>
    <mergeCell ref="B85:B86"/>
    <mergeCell ref="C85:C86"/>
    <mergeCell ref="E85:F86"/>
    <mergeCell ref="G85:P85"/>
    <mergeCell ref="D87:F87"/>
    <mergeCell ref="A88:C88"/>
    <mergeCell ref="A95:C95"/>
    <mergeCell ref="A96:C96"/>
    <mergeCell ref="A103:C10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O44"/>
  <sheetViews>
    <sheetView showGridLines="0" tabSelected="1" topLeftCell="D20" zoomScaleNormal="100" zoomScalePageLayoutView="80" workbookViewId="0">
      <selection activeCell="AI35" sqref="AI35"/>
    </sheetView>
  </sheetViews>
  <sheetFormatPr defaultColWidth="8.85546875" defaultRowHeight="12.75" x14ac:dyDescent="0.2"/>
  <cols>
    <col min="1" max="1" width="8.85546875" style="441"/>
    <col min="2" max="2" width="16.42578125" style="441" customWidth="1"/>
    <col min="3" max="3" width="54.42578125" style="441" customWidth="1"/>
    <col min="4" max="5" width="7.42578125" style="441" customWidth="1"/>
    <col min="6" max="6" width="5.140625" style="441" customWidth="1"/>
    <col min="7" max="7" width="4.42578125" style="441" customWidth="1"/>
    <col min="8" max="8" width="5.42578125" style="441" customWidth="1"/>
    <col min="9" max="9" width="4.42578125" style="441" customWidth="1"/>
    <col min="10" max="10" width="4.85546875" style="441" customWidth="1"/>
    <col min="11" max="11" width="5.140625" style="441" customWidth="1"/>
    <col min="12" max="12" width="4.85546875" style="441" customWidth="1"/>
    <col min="13" max="13" width="3.5703125" style="441" customWidth="1"/>
    <col min="14" max="15" width="4.42578125" style="441" customWidth="1"/>
    <col min="16" max="16" width="7.140625" style="441" customWidth="1"/>
    <col min="17" max="17" width="6.140625" style="441" customWidth="1"/>
    <col min="18" max="19" width="6" style="441" customWidth="1"/>
    <col min="20" max="20" width="7.42578125" style="441" customWidth="1"/>
    <col min="21" max="21" width="5" style="441" customWidth="1"/>
    <col min="22" max="22" width="3.5703125" style="441" customWidth="1"/>
    <col min="23" max="24" width="3.42578125" style="441" customWidth="1"/>
    <col min="25" max="25" width="3" style="441" customWidth="1"/>
    <col min="26" max="26" width="4.42578125" style="441" customWidth="1"/>
    <col min="27" max="27" width="3.42578125" style="441" customWidth="1"/>
    <col min="28" max="28" width="3.5703125" style="441" customWidth="1"/>
    <col min="29" max="29" width="3" style="441" customWidth="1"/>
    <col min="30" max="30" width="3.5703125" style="441" customWidth="1"/>
    <col min="31" max="31" width="3.42578125" style="441" customWidth="1"/>
    <col min="32" max="32" width="4.42578125" style="441" customWidth="1"/>
    <col min="33" max="34" width="4" style="441" customWidth="1"/>
    <col min="35" max="35" width="3.42578125" style="441" customWidth="1"/>
    <col min="36" max="36" width="4.140625" style="441" customWidth="1"/>
    <col min="37" max="37" width="4.42578125" style="441" customWidth="1"/>
    <col min="38" max="38" width="3.5703125" style="441" customWidth="1"/>
    <col min="39" max="39" width="4" style="441" customWidth="1"/>
    <col min="40" max="40" width="3.42578125" style="441" customWidth="1"/>
    <col min="41" max="41" width="16.42578125" style="441" bestFit="1" customWidth="1"/>
    <col min="42" max="257" width="8.85546875" style="441"/>
    <col min="258" max="258" width="14.42578125" style="441" bestFit="1" customWidth="1"/>
    <col min="259" max="259" width="54.42578125" style="441" customWidth="1"/>
    <col min="260" max="261" width="7.42578125" style="441" customWidth="1"/>
    <col min="262" max="262" width="5.140625" style="441" customWidth="1"/>
    <col min="263" max="263" width="4.42578125" style="441" customWidth="1"/>
    <col min="264" max="264" width="5.42578125" style="441" customWidth="1"/>
    <col min="265" max="265" width="4.42578125" style="441" customWidth="1"/>
    <col min="266" max="266" width="4.85546875" style="441" customWidth="1"/>
    <col min="267" max="267" width="5.140625" style="441" customWidth="1"/>
    <col min="268" max="268" width="4.85546875" style="441" customWidth="1"/>
    <col min="269" max="269" width="3.5703125" style="441" customWidth="1"/>
    <col min="270" max="271" width="4.42578125" style="441" customWidth="1"/>
    <col min="272" max="272" width="7.140625" style="441" customWidth="1"/>
    <col min="273" max="273" width="6.140625" style="441" customWidth="1"/>
    <col min="274" max="275" width="6" style="441" customWidth="1"/>
    <col min="276" max="276" width="7.42578125" style="441" customWidth="1"/>
    <col min="277" max="277" width="5" style="441" customWidth="1"/>
    <col min="278" max="278" width="3.5703125" style="441" customWidth="1"/>
    <col min="279" max="280" width="3.42578125" style="441" customWidth="1"/>
    <col min="281" max="281" width="3" style="441" customWidth="1"/>
    <col min="282" max="282" width="4.42578125" style="441" customWidth="1"/>
    <col min="283" max="283" width="3.42578125" style="441" customWidth="1"/>
    <col min="284" max="284" width="3.5703125" style="441" customWidth="1"/>
    <col min="285" max="285" width="3" style="441" customWidth="1"/>
    <col min="286" max="286" width="3.5703125" style="441" customWidth="1"/>
    <col min="287" max="287" width="3.42578125" style="441" customWidth="1"/>
    <col min="288" max="288" width="4.42578125" style="441" customWidth="1"/>
    <col min="289" max="290" width="4" style="441" customWidth="1"/>
    <col min="291" max="291" width="3.42578125" style="441" customWidth="1"/>
    <col min="292" max="292" width="4.140625" style="441" customWidth="1"/>
    <col min="293" max="293" width="4.42578125" style="441" customWidth="1"/>
    <col min="294" max="294" width="3.5703125" style="441" customWidth="1"/>
    <col min="295" max="295" width="4" style="441" customWidth="1"/>
    <col min="296" max="296" width="3.42578125" style="441" customWidth="1"/>
    <col min="297" max="297" width="16.42578125" style="441" bestFit="1" customWidth="1"/>
    <col min="298" max="513" width="8.85546875" style="441"/>
    <col min="514" max="514" width="14.42578125" style="441" bestFit="1" customWidth="1"/>
    <col min="515" max="515" width="54.42578125" style="441" customWidth="1"/>
    <col min="516" max="517" width="7.42578125" style="441" customWidth="1"/>
    <col min="518" max="518" width="5.140625" style="441" customWidth="1"/>
    <col min="519" max="519" width="4.42578125" style="441" customWidth="1"/>
    <col min="520" max="520" width="5.42578125" style="441" customWidth="1"/>
    <col min="521" max="521" width="4.42578125" style="441" customWidth="1"/>
    <col min="522" max="522" width="4.85546875" style="441" customWidth="1"/>
    <col min="523" max="523" width="5.140625" style="441" customWidth="1"/>
    <col min="524" max="524" width="4.85546875" style="441" customWidth="1"/>
    <col min="525" max="525" width="3.5703125" style="441" customWidth="1"/>
    <col min="526" max="527" width="4.42578125" style="441" customWidth="1"/>
    <col min="528" max="528" width="7.140625" style="441" customWidth="1"/>
    <col min="529" max="529" width="6.140625" style="441" customWidth="1"/>
    <col min="530" max="531" width="6" style="441" customWidth="1"/>
    <col min="532" max="532" width="7.42578125" style="441" customWidth="1"/>
    <col min="533" max="533" width="5" style="441" customWidth="1"/>
    <col min="534" max="534" width="3.5703125" style="441" customWidth="1"/>
    <col min="535" max="536" width="3.42578125" style="441" customWidth="1"/>
    <col min="537" max="537" width="3" style="441" customWidth="1"/>
    <col min="538" max="538" width="4.42578125" style="441" customWidth="1"/>
    <col min="539" max="539" width="3.42578125" style="441" customWidth="1"/>
    <col min="540" max="540" width="3.5703125" style="441" customWidth="1"/>
    <col min="541" max="541" width="3" style="441" customWidth="1"/>
    <col min="542" max="542" width="3.5703125" style="441" customWidth="1"/>
    <col min="543" max="543" width="3.42578125" style="441" customWidth="1"/>
    <col min="544" max="544" width="4.42578125" style="441" customWidth="1"/>
    <col min="545" max="546" width="4" style="441" customWidth="1"/>
    <col min="547" max="547" width="3.42578125" style="441" customWidth="1"/>
    <col min="548" max="548" width="4.140625" style="441" customWidth="1"/>
    <col min="549" max="549" width="4.42578125" style="441" customWidth="1"/>
    <col min="550" max="550" width="3.5703125" style="441" customWidth="1"/>
    <col min="551" max="551" width="4" style="441" customWidth="1"/>
    <col min="552" max="552" width="3.42578125" style="441" customWidth="1"/>
    <col min="553" max="553" width="16.42578125" style="441" bestFit="1" customWidth="1"/>
    <col min="554" max="769" width="8.85546875" style="441"/>
    <col min="770" max="770" width="14.42578125" style="441" bestFit="1" customWidth="1"/>
    <col min="771" max="771" width="54.42578125" style="441" customWidth="1"/>
    <col min="772" max="773" width="7.42578125" style="441" customWidth="1"/>
    <col min="774" max="774" width="5.140625" style="441" customWidth="1"/>
    <col min="775" max="775" width="4.42578125" style="441" customWidth="1"/>
    <col min="776" max="776" width="5.42578125" style="441" customWidth="1"/>
    <col min="777" max="777" width="4.42578125" style="441" customWidth="1"/>
    <col min="778" max="778" width="4.85546875" style="441" customWidth="1"/>
    <col min="779" max="779" width="5.140625" style="441" customWidth="1"/>
    <col min="780" max="780" width="4.85546875" style="441" customWidth="1"/>
    <col min="781" max="781" width="3.5703125" style="441" customWidth="1"/>
    <col min="782" max="783" width="4.42578125" style="441" customWidth="1"/>
    <col min="784" max="784" width="7.140625" style="441" customWidth="1"/>
    <col min="785" max="785" width="6.140625" style="441" customWidth="1"/>
    <col min="786" max="787" width="6" style="441" customWidth="1"/>
    <col min="788" max="788" width="7.42578125" style="441" customWidth="1"/>
    <col min="789" max="789" width="5" style="441" customWidth="1"/>
    <col min="790" max="790" width="3.5703125" style="441" customWidth="1"/>
    <col min="791" max="792" width="3.42578125" style="441" customWidth="1"/>
    <col min="793" max="793" width="3" style="441" customWidth="1"/>
    <col min="794" max="794" width="4.42578125" style="441" customWidth="1"/>
    <col min="795" max="795" width="3.42578125" style="441" customWidth="1"/>
    <col min="796" max="796" width="3.5703125" style="441" customWidth="1"/>
    <col min="797" max="797" width="3" style="441" customWidth="1"/>
    <col min="798" max="798" width="3.5703125" style="441" customWidth="1"/>
    <col min="799" max="799" width="3.42578125" style="441" customWidth="1"/>
    <col min="800" max="800" width="4.42578125" style="441" customWidth="1"/>
    <col min="801" max="802" width="4" style="441" customWidth="1"/>
    <col min="803" max="803" width="3.42578125" style="441" customWidth="1"/>
    <col min="804" max="804" width="4.140625" style="441" customWidth="1"/>
    <col min="805" max="805" width="4.42578125" style="441" customWidth="1"/>
    <col min="806" max="806" width="3.5703125" style="441" customWidth="1"/>
    <col min="807" max="807" width="4" style="441" customWidth="1"/>
    <col min="808" max="808" width="3.42578125" style="441" customWidth="1"/>
    <col min="809" max="809" width="16.42578125" style="441" bestFit="1" customWidth="1"/>
    <col min="810" max="1025" width="8.85546875" style="441"/>
    <col min="1026" max="1026" width="14.42578125" style="441" bestFit="1" customWidth="1"/>
    <col min="1027" max="1027" width="54.42578125" style="441" customWidth="1"/>
    <col min="1028" max="1029" width="7.42578125" style="441" customWidth="1"/>
    <col min="1030" max="1030" width="5.140625" style="441" customWidth="1"/>
    <col min="1031" max="1031" width="4.42578125" style="441" customWidth="1"/>
    <col min="1032" max="1032" width="5.42578125" style="441" customWidth="1"/>
    <col min="1033" max="1033" width="4.42578125" style="441" customWidth="1"/>
    <col min="1034" max="1034" width="4.85546875" style="441" customWidth="1"/>
    <col min="1035" max="1035" width="5.140625" style="441" customWidth="1"/>
    <col min="1036" max="1036" width="4.85546875" style="441" customWidth="1"/>
    <col min="1037" max="1037" width="3.5703125" style="441" customWidth="1"/>
    <col min="1038" max="1039" width="4.42578125" style="441" customWidth="1"/>
    <col min="1040" max="1040" width="7.140625" style="441" customWidth="1"/>
    <col min="1041" max="1041" width="6.140625" style="441" customWidth="1"/>
    <col min="1042" max="1043" width="6" style="441" customWidth="1"/>
    <col min="1044" max="1044" width="7.42578125" style="441" customWidth="1"/>
    <col min="1045" max="1045" width="5" style="441" customWidth="1"/>
    <col min="1046" max="1046" width="3.5703125" style="441" customWidth="1"/>
    <col min="1047" max="1048" width="3.42578125" style="441" customWidth="1"/>
    <col min="1049" max="1049" width="3" style="441" customWidth="1"/>
    <col min="1050" max="1050" width="4.42578125" style="441" customWidth="1"/>
    <col min="1051" max="1051" width="3.42578125" style="441" customWidth="1"/>
    <col min="1052" max="1052" width="3.5703125" style="441" customWidth="1"/>
    <col min="1053" max="1053" width="3" style="441" customWidth="1"/>
    <col min="1054" max="1054" width="3.5703125" style="441" customWidth="1"/>
    <col min="1055" max="1055" width="3.42578125" style="441" customWidth="1"/>
    <col min="1056" max="1056" width="4.42578125" style="441" customWidth="1"/>
    <col min="1057" max="1058" width="4" style="441" customWidth="1"/>
    <col min="1059" max="1059" width="3.42578125" style="441" customWidth="1"/>
    <col min="1060" max="1060" width="4.140625" style="441" customWidth="1"/>
    <col min="1061" max="1061" width="4.42578125" style="441" customWidth="1"/>
    <col min="1062" max="1062" width="3.5703125" style="441" customWidth="1"/>
    <col min="1063" max="1063" width="4" style="441" customWidth="1"/>
    <col min="1064" max="1064" width="3.42578125" style="441" customWidth="1"/>
    <col min="1065" max="1065" width="16.42578125" style="441" bestFit="1" customWidth="1"/>
    <col min="1066" max="1281" width="8.85546875" style="441"/>
    <col min="1282" max="1282" width="14.42578125" style="441" bestFit="1" customWidth="1"/>
    <col min="1283" max="1283" width="54.42578125" style="441" customWidth="1"/>
    <col min="1284" max="1285" width="7.42578125" style="441" customWidth="1"/>
    <col min="1286" max="1286" width="5.140625" style="441" customWidth="1"/>
    <col min="1287" max="1287" width="4.42578125" style="441" customWidth="1"/>
    <col min="1288" max="1288" width="5.42578125" style="441" customWidth="1"/>
    <col min="1289" max="1289" width="4.42578125" style="441" customWidth="1"/>
    <col min="1290" max="1290" width="4.85546875" style="441" customWidth="1"/>
    <col min="1291" max="1291" width="5.140625" style="441" customWidth="1"/>
    <col min="1292" max="1292" width="4.85546875" style="441" customWidth="1"/>
    <col min="1293" max="1293" width="3.5703125" style="441" customWidth="1"/>
    <col min="1294" max="1295" width="4.42578125" style="441" customWidth="1"/>
    <col min="1296" max="1296" width="7.140625" style="441" customWidth="1"/>
    <col min="1297" max="1297" width="6.140625" style="441" customWidth="1"/>
    <col min="1298" max="1299" width="6" style="441" customWidth="1"/>
    <col min="1300" max="1300" width="7.42578125" style="441" customWidth="1"/>
    <col min="1301" max="1301" width="5" style="441" customWidth="1"/>
    <col min="1302" max="1302" width="3.5703125" style="441" customWidth="1"/>
    <col min="1303" max="1304" width="3.42578125" style="441" customWidth="1"/>
    <col min="1305" max="1305" width="3" style="441" customWidth="1"/>
    <col min="1306" max="1306" width="4.42578125" style="441" customWidth="1"/>
    <col min="1307" max="1307" width="3.42578125" style="441" customWidth="1"/>
    <col min="1308" max="1308" width="3.5703125" style="441" customWidth="1"/>
    <col min="1309" max="1309" width="3" style="441" customWidth="1"/>
    <col min="1310" max="1310" width="3.5703125" style="441" customWidth="1"/>
    <col min="1311" max="1311" width="3.42578125" style="441" customWidth="1"/>
    <col min="1312" max="1312" width="4.42578125" style="441" customWidth="1"/>
    <col min="1313" max="1314" width="4" style="441" customWidth="1"/>
    <col min="1315" max="1315" width="3.42578125" style="441" customWidth="1"/>
    <col min="1316" max="1316" width="4.140625" style="441" customWidth="1"/>
    <col min="1317" max="1317" width="4.42578125" style="441" customWidth="1"/>
    <col min="1318" max="1318" width="3.5703125" style="441" customWidth="1"/>
    <col min="1319" max="1319" width="4" style="441" customWidth="1"/>
    <col min="1320" max="1320" width="3.42578125" style="441" customWidth="1"/>
    <col min="1321" max="1321" width="16.42578125" style="441" bestFit="1" customWidth="1"/>
    <col min="1322" max="1537" width="8.85546875" style="441"/>
    <col min="1538" max="1538" width="14.42578125" style="441" bestFit="1" customWidth="1"/>
    <col min="1539" max="1539" width="54.42578125" style="441" customWidth="1"/>
    <col min="1540" max="1541" width="7.42578125" style="441" customWidth="1"/>
    <col min="1542" max="1542" width="5.140625" style="441" customWidth="1"/>
    <col min="1543" max="1543" width="4.42578125" style="441" customWidth="1"/>
    <col min="1544" max="1544" width="5.42578125" style="441" customWidth="1"/>
    <col min="1545" max="1545" width="4.42578125" style="441" customWidth="1"/>
    <col min="1546" max="1546" width="4.85546875" style="441" customWidth="1"/>
    <col min="1547" max="1547" width="5.140625" style="441" customWidth="1"/>
    <col min="1548" max="1548" width="4.85546875" style="441" customWidth="1"/>
    <col min="1549" max="1549" width="3.5703125" style="441" customWidth="1"/>
    <col min="1550" max="1551" width="4.42578125" style="441" customWidth="1"/>
    <col min="1552" max="1552" width="7.140625" style="441" customWidth="1"/>
    <col min="1553" max="1553" width="6.140625" style="441" customWidth="1"/>
    <col min="1554" max="1555" width="6" style="441" customWidth="1"/>
    <col min="1556" max="1556" width="7.42578125" style="441" customWidth="1"/>
    <col min="1557" max="1557" width="5" style="441" customWidth="1"/>
    <col min="1558" max="1558" width="3.5703125" style="441" customWidth="1"/>
    <col min="1559" max="1560" width="3.42578125" style="441" customWidth="1"/>
    <col min="1561" max="1561" width="3" style="441" customWidth="1"/>
    <col min="1562" max="1562" width="4.42578125" style="441" customWidth="1"/>
    <col min="1563" max="1563" width="3.42578125" style="441" customWidth="1"/>
    <col min="1564" max="1564" width="3.5703125" style="441" customWidth="1"/>
    <col min="1565" max="1565" width="3" style="441" customWidth="1"/>
    <col min="1566" max="1566" width="3.5703125" style="441" customWidth="1"/>
    <col min="1567" max="1567" width="3.42578125" style="441" customWidth="1"/>
    <col min="1568" max="1568" width="4.42578125" style="441" customWidth="1"/>
    <col min="1569" max="1570" width="4" style="441" customWidth="1"/>
    <col min="1571" max="1571" width="3.42578125" style="441" customWidth="1"/>
    <col min="1572" max="1572" width="4.140625" style="441" customWidth="1"/>
    <col min="1573" max="1573" width="4.42578125" style="441" customWidth="1"/>
    <col min="1574" max="1574" width="3.5703125" style="441" customWidth="1"/>
    <col min="1575" max="1575" width="4" style="441" customWidth="1"/>
    <col min="1576" max="1576" width="3.42578125" style="441" customWidth="1"/>
    <col min="1577" max="1577" width="16.42578125" style="441" bestFit="1" customWidth="1"/>
    <col min="1578" max="1793" width="8.85546875" style="441"/>
    <col min="1794" max="1794" width="14.42578125" style="441" bestFit="1" customWidth="1"/>
    <col min="1795" max="1795" width="54.42578125" style="441" customWidth="1"/>
    <col min="1796" max="1797" width="7.42578125" style="441" customWidth="1"/>
    <col min="1798" max="1798" width="5.140625" style="441" customWidth="1"/>
    <col min="1799" max="1799" width="4.42578125" style="441" customWidth="1"/>
    <col min="1800" max="1800" width="5.42578125" style="441" customWidth="1"/>
    <col min="1801" max="1801" width="4.42578125" style="441" customWidth="1"/>
    <col min="1802" max="1802" width="4.85546875" style="441" customWidth="1"/>
    <col min="1803" max="1803" width="5.140625" style="441" customWidth="1"/>
    <col min="1804" max="1804" width="4.85546875" style="441" customWidth="1"/>
    <col min="1805" max="1805" width="3.5703125" style="441" customWidth="1"/>
    <col min="1806" max="1807" width="4.42578125" style="441" customWidth="1"/>
    <col min="1808" max="1808" width="7.140625" style="441" customWidth="1"/>
    <col min="1809" max="1809" width="6.140625" style="441" customWidth="1"/>
    <col min="1810" max="1811" width="6" style="441" customWidth="1"/>
    <col min="1812" max="1812" width="7.42578125" style="441" customWidth="1"/>
    <col min="1813" max="1813" width="5" style="441" customWidth="1"/>
    <col min="1814" max="1814" width="3.5703125" style="441" customWidth="1"/>
    <col min="1815" max="1816" width="3.42578125" style="441" customWidth="1"/>
    <col min="1817" max="1817" width="3" style="441" customWidth="1"/>
    <col min="1818" max="1818" width="4.42578125" style="441" customWidth="1"/>
    <col min="1819" max="1819" width="3.42578125" style="441" customWidth="1"/>
    <col min="1820" max="1820" width="3.5703125" style="441" customWidth="1"/>
    <col min="1821" max="1821" width="3" style="441" customWidth="1"/>
    <col min="1822" max="1822" width="3.5703125" style="441" customWidth="1"/>
    <col min="1823" max="1823" width="3.42578125" style="441" customWidth="1"/>
    <col min="1824" max="1824" width="4.42578125" style="441" customWidth="1"/>
    <col min="1825" max="1826" width="4" style="441" customWidth="1"/>
    <col min="1827" max="1827" width="3.42578125" style="441" customWidth="1"/>
    <col min="1828" max="1828" width="4.140625" style="441" customWidth="1"/>
    <col min="1829" max="1829" width="4.42578125" style="441" customWidth="1"/>
    <col min="1830" max="1830" width="3.5703125" style="441" customWidth="1"/>
    <col min="1831" max="1831" width="4" style="441" customWidth="1"/>
    <col min="1832" max="1832" width="3.42578125" style="441" customWidth="1"/>
    <col min="1833" max="1833" width="16.42578125" style="441" bestFit="1" customWidth="1"/>
    <col min="1834" max="2049" width="8.85546875" style="441"/>
    <col min="2050" max="2050" width="14.42578125" style="441" bestFit="1" customWidth="1"/>
    <col min="2051" max="2051" width="54.42578125" style="441" customWidth="1"/>
    <col min="2052" max="2053" width="7.42578125" style="441" customWidth="1"/>
    <col min="2054" max="2054" width="5.140625" style="441" customWidth="1"/>
    <col min="2055" max="2055" width="4.42578125" style="441" customWidth="1"/>
    <col min="2056" max="2056" width="5.42578125" style="441" customWidth="1"/>
    <col min="2057" max="2057" width="4.42578125" style="441" customWidth="1"/>
    <col min="2058" max="2058" width="4.85546875" style="441" customWidth="1"/>
    <col min="2059" max="2059" width="5.140625" style="441" customWidth="1"/>
    <col min="2060" max="2060" width="4.85546875" style="441" customWidth="1"/>
    <col min="2061" max="2061" width="3.5703125" style="441" customWidth="1"/>
    <col min="2062" max="2063" width="4.42578125" style="441" customWidth="1"/>
    <col min="2064" max="2064" width="7.140625" style="441" customWidth="1"/>
    <col min="2065" max="2065" width="6.140625" style="441" customWidth="1"/>
    <col min="2066" max="2067" width="6" style="441" customWidth="1"/>
    <col min="2068" max="2068" width="7.42578125" style="441" customWidth="1"/>
    <col min="2069" max="2069" width="5" style="441" customWidth="1"/>
    <col min="2070" max="2070" width="3.5703125" style="441" customWidth="1"/>
    <col min="2071" max="2072" width="3.42578125" style="441" customWidth="1"/>
    <col min="2073" max="2073" width="3" style="441" customWidth="1"/>
    <col min="2074" max="2074" width="4.42578125" style="441" customWidth="1"/>
    <col min="2075" max="2075" width="3.42578125" style="441" customWidth="1"/>
    <col min="2076" max="2076" width="3.5703125" style="441" customWidth="1"/>
    <col min="2077" max="2077" width="3" style="441" customWidth="1"/>
    <col min="2078" max="2078" width="3.5703125" style="441" customWidth="1"/>
    <col min="2079" max="2079" width="3.42578125" style="441" customWidth="1"/>
    <col min="2080" max="2080" width="4.42578125" style="441" customWidth="1"/>
    <col min="2081" max="2082" width="4" style="441" customWidth="1"/>
    <col min="2083" max="2083" width="3.42578125" style="441" customWidth="1"/>
    <col min="2084" max="2084" width="4.140625" style="441" customWidth="1"/>
    <col min="2085" max="2085" width="4.42578125" style="441" customWidth="1"/>
    <col min="2086" max="2086" width="3.5703125" style="441" customWidth="1"/>
    <col min="2087" max="2087" width="4" style="441" customWidth="1"/>
    <col min="2088" max="2088" width="3.42578125" style="441" customWidth="1"/>
    <col min="2089" max="2089" width="16.42578125" style="441" bestFit="1" customWidth="1"/>
    <col min="2090" max="2305" width="8.85546875" style="441"/>
    <col min="2306" max="2306" width="14.42578125" style="441" bestFit="1" customWidth="1"/>
    <col min="2307" max="2307" width="54.42578125" style="441" customWidth="1"/>
    <col min="2308" max="2309" width="7.42578125" style="441" customWidth="1"/>
    <col min="2310" max="2310" width="5.140625" style="441" customWidth="1"/>
    <col min="2311" max="2311" width="4.42578125" style="441" customWidth="1"/>
    <col min="2312" max="2312" width="5.42578125" style="441" customWidth="1"/>
    <col min="2313" max="2313" width="4.42578125" style="441" customWidth="1"/>
    <col min="2314" max="2314" width="4.85546875" style="441" customWidth="1"/>
    <col min="2315" max="2315" width="5.140625" style="441" customWidth="1"/>
    <col min="2316" max="2316" width="4.85546875" style="441" customWidth="1"/>
    <col min="2317" max="2317" width="3.5703125" style="441" customWidth="1"/>
    <col min="2318" max="2319" width="4.42578125" style="441" customWidth="1"/>
    <col min="2320" max="2320" width="7.140625" style="441" customWidth="1"/>
    <col min="2321" max="2321" width="6.140625" style="441" customWidth="1"/>
    <col min="2322" max="2323" width="6" style="441" customWidth="1"/>
    <col min="2324" max="2324" width="7.42578125" style="441" customWidth="1"/>
    <col min="2325" max="2325" width="5" style="441" customWidth="1"/>
    <col min="2326" max="2326" width="3.5703125" style="441" customWidth="1"/>
    <col min="2327" max="2328" width="3.42578125" style="441" customWidth="1"/>
    <col min="2329" max="2329" width="3" style="441" customWidth="1"/>
    <col min="2330" max="2330" width="4.42578125" style="441" customWidth="1"/>
    <col min="2331" max="2331" width="3.42578125" style="441" customWidth="1"/>
    <col min="2332" max="2332" width="3.5703125" style="441" customWidth="1"/>
    <col min="2333" max="2333" width="3" style="441" customWidth="1"/>
    <col min="2334" max="2334" width="3.5703125" style="441" customWidth="1"/>
    <col min="2335" max="2335" width="3.42578125" style="441" customWidth="1"/>
    <col min="2336" max="2336" width="4.42578125" style="441" customWidth="1"/>
    <col min="2337" max="2338" width="4" style="441" customWidth="1"/>
    <col min="2339" max="2339" width="3.42578125" style="441" customWidth="1"/>
    <col min="2340" max="2340" width="4.140625" style="441" customWidth="1"/>
    <col min="2341" max="2341" width="4.42578125" style="441" customWidth="1"/>
    <col min="2342" max="2342" width="3.5703125" style="441" customWidth="1"/>
    <col min="2343" max="2343" width="4" style="441" customWidth="1"/>
    <col min="2344" max="2344" width="3.42578125" style="441" customWidth="1"/>
    <col min="2345" max="2345" width="16.42578125" style="441" bestFit="1" customWidth="1"/>
    <col min="2346" max="2561" width="8.85546875" style="441"/>
    <col min="2562" max="2562" width="14.42578125" style="441" bestFit="1" customWidth="1"/>
    <col min="2563" max="2563" width="54.42578125" style="441" customWidth="1"/>
    <col min="2564" max="2565" width="7.42578125" style="441" customWidth="1"/>
    <col min="2566" max="2566" width="5.140625" style="441" customWidth="1"/>
    <col min="2567" max="2567" width="4.42578125" style="441" customWidth="1"/>
    <col min="2568" max="2568" width="5.42578125" style="441" customWidth="1"/>
    <col min="2569" max="2569" width="4.42578125" style="441" customWidth="1"/>
    <col min="2570" max="2570" width="4.85546875" style="441" customWidth="1"/>
    <col min="2571" max="2571" width="5.140625" style="441" customWidth="1"/>
    <col min="2572" max="2572" width="4.85546875" style="441" customWidth="1"/>
    <col min="2573" max="2573" width="3.5703125" style="441" customWidth="1"/>
    <col min="2574" max="2575" width="4.42578125" style="441" customWidth="1"/>
    <col min="2576" max="2576" width="7.140625" style="441" customWidth="1"/>
    <col min="2577" max="2577" width="6.140625" style="441" customWidth="1"/>
    <col min="2578" max="2579" width="6" style="441" customWidth="1"/>
    <col min="2580" max="2580" width="7.42578125" style="441" customWidth="1"/>
    <col min="2581" max="2581" width="5" style="441" customWidth="1"/>
    <col min="2582" max="2582" width="3.5703125" style="441" customWidth="1"/>
    <col min="2583" max="2584" width="3.42578125" style="441" customWidth="1"/>
    <col min="2585" max="2585" width="3" style="441" customWidth="1"/>
    <col min="2586" max="2586" width="4.42578125" style="441" customWidth="1"/>
    <col min="2587" max="2587" width="3.42578125" style="441" customWidth="1"/>
    <col min="2588" max="2588" width="3.5703125" style="441" customWidth="1"/>
    <col min="2589" max="2589" width="3" style="441" customWidth="1"/>
    <col min="2590" max="2590" width="3.5703125" style="441" customWidth="1"/>
    <col min="2591" max="2591" width="3.42578125" style="441" customWidth="1"/>
    <col min="2592" max="2592" width="4.42578125" style="441" customWidth="1"/>
    <col min="2593" max="2594" width="4" style="441" customWidth="1"/>
    <col min="2595" max="2595" width="3.42578125" style="441" customWidth="1"/>
    <col min="2596" max="2596" width="4.140625" style="441" customWidth="1"/>
    <col min="2597" max="2597" width="4.42578125" style="441" customWidth="1"/>
    <col min="2598" max="2598" width="3.5703125" style="441" customWidth="1"/>
    <col min="2599" max="2599" width="4" style="441" customWidth="1"/>
    <col min="2600" max="2600" width="3.42578125" style="441" customWidth="1"/>
    <col min="2601" max="2601" width="16.42578125" style="441" bestFit="1" customWidth="1"/>
    <col min="2602" max="2817" width="8.85546875" style="441"/>
    <col min="2818" max="2818" width="14.42578125" style="441" bestFit="1" customWidth="1"/>
    <col min="2819" max="2819" width="54.42578125" style="441" customWidth="1"/>
    <col min="2820" max="2821" width="7.42578125" style="441" customWidth="1"/>
    <col min="2822" max="2822" width="5.140625" style="441" customWidth="1"/>
    <col min="2823" max="2823" width="4.42578125" style="441" customWidth="1"/>
    <col min="2824" max="2824" width="5.42578125" style="441" customWidth="1"/>
    <col min="2825" max="2825" width="4.42578125" style="441" customWidth="1"/>
    <col min="2826" max="2826" width="4.85546875" style="441" customWidth="1"/>
    <col min="2827" max="2827" width="5.140625" style="441" customWidth="1"/>
    <col min="2828" max="2828" width="4.85546875" style="441" customWidth="1"/>
    <col min="2829" max="2829" width="3.5703125" style="441" customWidth="1"/>
    <col min="2830" max="2831" width="4.42578125" style="441" customWidth="1"/>
    <col min="2832" max="2832" width="7.140625" style="441" customWidth="1"/>
    <col min="2833" max="2833" width="6.140625" style="441" customWidth="1"/>
    <col min="2834" max="2835" width="6" style="441" customWidth="1"/>
    <col min="2836" max="2836" width="7.42578125" style="441" customWidth="1"/>
    <col min="2837" max="2837" width="5" style="441" customWidth="1"/>
    <col min="2838" max="2838" width="3.5703125" style="441" customWidth="1"/>
    <col min="2839" max="2840" width="3.42578125" style="441" customWidth="1"/>
    <col min="2841" max="2841" width="3" style="441" customWidth="1"/>
    <col min="2842" max="2842" width="4.42578125" style="441" customWidth="1"/>
    <col min="2843" max="2843" width="3.42578125" style="441" customWidth="1"/>
    <col min="2844" max="2844" width="3.5703125" style="441" customWidth="1"/>
    <col min="2845" max="2845" width="3" style="441" customWidth="1"/>
    <col min="2846" max="2846" width="3.5703125" style="441" customWidth="1"/>
    <col min="2847" max="2847" width="3.42578125" style="441" customWidth="1"/>
    <col min="2848" max="2848" width="4.42578125" style="441" customWidth="1"/>
    <col min="2849" max="2850" width="4" style="441" customWidth="1"/>
    <col min="2851" max="2851" width="3.42578125" style="441" customWidth="1"/>
    <col min="2852" max="2852" width="4.140625" style="441" customWidth="1"/>
    <col min="2853" max="2853" width="4.42578125" style="441" customWidth="1"/>
    <col min="2854" max="2854" width="3.5703125" style="441" customWidth="1"/>
    <col min="2855" max="2855" width="4" style="441" customWidth="1"/>
    <col min="2856" max="2856" width="3.42578125" style="441" customWidth="1"/>
    <col min="2857" max="2857" width="16.42578125" style="441" bestFit="1" customWidth="1"/>
    <col min="2858" max="3073" width="8.85546875" style="441"/>
    <col min="3074" max="3074" width="14.42578125" style="441" bestFit="1" customWidth="1"/>
    <col min="3075" max="3075" width="54.42578125" style="441" customWidth="1"/>
    <col min="3076" max="3077" width="7.42578125" style="441" customWidth="1"/>
    <col min="3078" max="3078" width="5.140625" style="441" customWidth="1"/>
    <col min="3079" max="3079" width="4.42578125" style="441" customWidth="1"/>
    <col min="3080" max="3080" width="5.42578125" style="441" customWidth="1"/>
    <col min="3081" max="3081" width="4.42578125" style="441" customWidth="1"/>
    <col min="3082" max="3082" width="4.85546875" style="441" customWidth="1"/>
    <col min="3083" max="3083" width="5.140625" style="441" customWidth="1"/>
    <col min="3084" max="3084" width="4.85546875" style="441" customWidth="1"/>
    <col min="3085" max="3085" width="3.5703125" style="441" customWidth="1"/>
    <col min="3086" max="3087" width="4.42578125" style="441" customWidth="1"/>
    <col min="3088" max="3088" width="7.140625" style="441" customWidth="1"/>
    <col min="3089" max="3089" width="6.140625" style="441" customWidth="1"/>
    <col min="3090" max="3091" width="6" style="441" customWidth="1"/>
    <col min="3092" max="3092" width="7.42578125" style="441" customWidth="1"/>
    <col min="3093" max="3093" width="5" style="441" customWidth="1"/>
    <col min="3094" max="3094" width="3.5703125" style="441" customWidth="1"/>
    <col min="3095" max="3096" width="3.42578125" style="441" customWidth="1"/>
    <col min="3097" max="3097" width="3" style="441" customWidth="1"/>
    <col min="3098" max="3098" width="4.42578125" style="441" customWidth="1"/>
    <col min="3099" max="3099" width="3.42578125" style="441" customWidth="1"/>
    <col min="3100" max="3100" width="3.5703125" style="441" customWidth="1"/>
    <col min="3101" max="3101" width="3" style="441" customWidth="1"/>
    <col min="3102" max="3102" width="3.5703125" style="441" customWidth="1"/>
    <col min="3103" max="3103" width="3.42578125" style="441" customWidth="1"/>
    <col min="3104" max="3104" width="4.42578125" style="441" customWidth="1"/>
    <col min="3105" max="3106" width="4" style="441" customWidth="1"/>
    <col min="3107" max="3107" width="3.42578125" style="441" customWidth="1"/>
    <col min="3108" max="3108" width="4.140625" style="441" customWidth="1"/>
    <col min="3109" max="3109" width="4.42578125" style="441" customWidth="1"/>
    <col min="3110" max="3110" width="3.5703125" style="441" customWidth="1"/>
    <col min="3111" max="3111" width="4" style="441" customWidth="1"/>
    <col min="3112" max="3112" width="3.42578125" style="441" customWidth="1"/>
    <col min="3113" max="3113" width="16.42578125" style="441" bestFit="1" customWidth="1"/>
    <col min="3114" max="3329" width="8.85546875" style="441"/>
    <col min="3330" max="3330" width="14.42578125" style="441" bestFit="1" customWidth="1"/>
    <col min="3331" max="3331" width="54.42578125" style="441" customWidth="1"/>
    <col min="3332" max="3333" width="7.42578125" style="441" customWidth="1"/>
    <col min="3334" max="3334" width="5.140625" style="441" customWidth="1"/>
    <col min="3335" max="3335" width="4.42578125" style="441" customWidth="1"/>
    <col min="3336" max="3336" width="5.42578125" style="441" customWidth="1"/>
    <col min="3337" max="3337" width="4.42578125" style="441" customWidth="1"/>
    <col min="3338" max="3338" width="4.85546875" style="441" customWidth="1"/>
    <col min="3339" max="3339" width="5.140625" style="441" customWidth="1"/>
    <col min="3340" max="3340" width="4.85546875" style="441" customWidth="1"/>
    <col min="3341" max="3341" width="3.5703125" style="441" customWidth="1"/>
    <col min="3342" max="3343" width="4.42578125" style="441" customWidth="1"/>
    <col min="3344" max="3344" width="7.140625" style="441" customWidth="1"/>
    <col min="3345" max="3345" width="6.140625" style="441" customWidth="1"/>
    <col min="3346" max="3347" width="6" style="441" customWidth="1"/>
    <col min="3348" max="3348" width="7.42578125" style="441" customWidth="1"/>
    <col min="3349" max="3349" width="5" style="441" customWidth="1"/>
    <col min="3350" max="3350" width="3.5703125" style="441" customWidth="1"/>
    <col min="3351" max="3352" width="3.42578125" style="441" customWidth="1"/>
    <col min="3353" max="3353" width="3" style="441" customWidth="1"/>
    <col min="3354" max="3354" width="4.42578125" style="441" customWidth="1"/>
    <col min="3355" max="3355" width="3.42578125" style="441" customWidth="1"/>
    <col min="3356" max="3356" width="3.5703125" style="441" customWidth="1"/>
    <col min="3357" max="3357" width="3" style="441" customWidth="1"/>
    <col min="3358" max="3358" width="3.5703125" style="441" customWidth="1"/>
    <col min="3359" max="3359" width="3.42578125" style="441" customWidth="1"/>
    <col min="3360" max="3360" width="4.42578125" style="441" customWidth="1"/>
    <col min="3361" max="3362" width="4" style="441" customWidth="1"/>
    <col min="3363" max="3363" width="3.42578125" style="441" customWidth="1"/>
    <col min="3364" max="3364" width="4.140625" style="441" customWidth="1"/>
    <col min="3365" max="3365" width="4.42578125" style="441" customWidth="1"/>
    <col min="3366" max="3366" width="3.5703125" style="441" customWidth="1"/>
    <col min="3367" max="3367" width="4" style="441" customWidth="1"/>
    <col min="3368" max="3368" width="3.42578125" style="441" customWidth="1"/>
    <col min="3369" max="3369" width="16.42578125" style="441" bestFit="1" customWidth="1"/>
    <col min="3370" max="3585" width="8.85546875" style="441"/>
    <col min="3586" max="3586" width="14.42578125" style="441" bestFit="1" customWidth="1"/>
    <col min="3587" max="3587" width="54.42578125" style="441" customWidth="1"/>
    <col min="3588" max="3589" width="7.42578125" style="441" customWidth="1"/>
    <col min="3590" max="3590" width="5.140625" style="441" customWidth="1"/>
    <col min="3591" max="3591" width="4.42578125" style="441" customWidth="1"/>
    <col min="3592" max="3592" width="5.42578125" style="441" customWidth="1"/>
    <col min="3593" max="3593" width="4.42578125" style="441" customWidth="1"/>
    <col min="3594" max="3594" width="4.85546875" style="441" customWidth="1"/>
    <col min="3595" max="3595" width="5.140625" style="441" customWidth="1"/>
    <col min="3596" max="3596" width="4.85546875" style="441" customWidth="1"/>
    <col min="3597" max="3597" width="3.5703125" style="441" customWidth="1"/>
    <col min="3598" max="3599" width="4.42578125" style="441" customWidth="1"/>
    <col min="3600" max="3600" width="7.140625" style="441" customWidth="1"/>
    <col min="3601" max="3601" width="6.140625" style="441" customWidth="1"/>
    <col min="3602" max="3603" width="6" style="441" customWidth="1"/>
    <col min="3604" max="3604" width="7.42578125" style="441" customWidth="1"/>
    <col min="3605" max="3605" width="5" style="441" customWidth="1"/>
    <col min="3606" max="3606" width="3.5703125" style="441" customWidth="1"/>
    <col min="3607" max="3608" width="3.42578125" style="441" customWidth="1"/>
    <col min="3609" max="3609" width="3" style="441" customWidth="1"/>
    <col min="3610" max="3610" width="4.42578125" style="441" customWidth="1"/>
    <col min="3611" max="3611" width="3.42578125" style="441" customWidth="1"/>
    <col min="3612" max="3612" width="3.5703125" style="441" customWidth="1"/>
    <col min="3613" max="3613" width="3" style="441" customWidth="1"/>
    <col min="3614" max="3614" width="3.5703125" style="441" customWidth="1"/>
    <col min="3615" max="3615" width="3.42578125" style="441" customWidth="1"/>
    <col min="3616" max="3616" width="4.42578125" style="441" customWidth="1"/>
    <col min="3617" max="3618" width="4" style="441" customWidth="1"/>
    <col min="3619" max="3619" width="3.42578125" style="441" customWidth="1"/>
    <col min="3620" max="3620" width="4.140625" style="441" customWidth="1"/>
    <col min="3621" max="3621" width="4.42578125" style="441" customWidth="1"/>
    <col min="3622" max="3622" width="3.5703125" style="441" customWidth="1"/>
    <col min="3623" max="3623" width="4" style="441" customWidth="1"/>
    <col min="3624" max="3624" width="3.42578125" style="441" customWidth="1"/>
    <col min="3625" max="3625" width="16.42578125" style="441" bestFit="1" customWidth="1"/>
    <col min="3626" max="3841" width="8.85546875" style="441"/>
    <col min="3842" max="3842" width="14.42578125" style="441" bestFit="1" customWidth="1"/>
    <col min="3843" max="3843" width="54.42578125" style="441" customWidth="1"/>
    <col min="3844" max="3845" width="7.42578125" style="441" customWidth="1"/>
    <col min="3846" max="3846" width="5.140625" style="441" customWidth="1"/>
    <col min="3847" max="3847" width="4.42578125" style="441" customWidth="1"/>
    <col min="3848" max="3848" width="5.42578125" style="441" customWidth="1"/>
    <col min="3849" max="3849" width="4.42578125" style="441" customWidth="1"/>
    <col min="3850" max="3850" width="4.85546875" style="441" customWidth="1"/>
    <col min="3851" max="3851" width="5.140625" style="441" customWidth="1"/>
    <col min="3852" max="3852" width="4.85546875" style="441" customWidth="1"/>
    <col min="3853" max="3853" width="3.5703125" style="441" customWidth="1"/>
    <col min="3854" max="3855" width="4.42578125" style="441" customWidth="1"/>
    <col min="3856" max="3856" width="7.140625" style="441" customWidth="1"/>
    <col min="3857" max="3857" width="6.140625" style="441" customWidth="1"/>
    <col min="3858" max="3859" width="6" style="441" customWidth="1"/>
    <col min="3860" max="3860" width="7.42578125" style="441" customWidth="1"/>
    <col min="3861" max="3861" width="5" style="441" customWidth="1"/>
    <col min="3862" max="3862" width="3.5703125" style="441" customWidth="1"/>
    <col min="3863" max="3864" width="3.42578125" style="441" customWidth="1"/>
    <col min="3865" max="3865" width="3" style="441" customWidth="1"/>
    <col min="3866" max="3866" width="4.42578125" style="441" customWidth="1"/>
    <col min="3867" max="3867" width="3.42578125" style="441" customWidth="1"/>
    <col min="3868" max="3868" width="3.5703125" style="441" customWidth="1"/>
    <col min="3869" max="3869" width="3" style="441" customWidth="1"/>
    <col min="3870" max="3870" width="3.5703125" style="441" customWidth="1"/>
    <col min="3871" max="3871" width="3.42578125" style="441" customWidth="1"/>
    <col min="3872" max="3872" width="4.42578125" style="441" customWidth="1"/>
    <col min="3873" max="3874" width="4" style="441" customWidth="1"/>
    <col min="3875" max="3875" width="3.42578125" style="441" customWidth="1"/>
    <col min="3876" max="3876" width="4.140625" style="441" customWidth="1"/>
    <col min="3877" max="3877" width="4.42578125" style="441" customWidth="1"/>
    <col min="3878" max="3878" width="3.5703125" style="441" customWidth="1"/>
    <col min="3879" max="3879" width="4" style="441" customWidth="1"/>
    <col min="3880" max="3880" width="3.42578125" style="441" customWidth="1"/>
    <col min="3881" max="3881" width="16.42578125" style="441" bestFit="1" customWidth="1"/>
    <col min="3882" max="4097" width="8.85546875" style="441"/>
    <col min="4098" max="4098" width="14.42578125" style="441" bestFit="1" customWidth="1"/>
    <col min="4099" max="4099" width="54.42578125" style="441" customWidth="1"/>
    <col min="4100" max="4101" width="7.42578125" style="441" customWidth="1"/>
    <col min="4102" max="4102" width="5.140625" style="441" customWidth="1"/>
    <col min="4103" max="4103" width="4.42578125" style="441" customWidth="1"/>
    <col min="4104" max="4104" width="5.42578125" style="441" customWidth="1"/>
    <col min="4105" max="4105" width="4.42578125" style="441" customWidth="1"/>
    <col min="4106" max="4106" width="4.85546875" style="441" customWidth="1"/>
    <col min="4107" max="4107" width="5.140625" style="441" customWidth="1"/>
    <col min="4108" max="4108" width="4.85546875" style="441" customWidth="1"/>
    <col min="4109" max="4109" width="3.5703125" style="441" customWidth="1"/>
    <col min="4110" max="4111" width="4.42578125" style="441" customWidth="1"/>
    <col min="4112" max="4112" width="7.140625" style="441" customWidth="1"/>
    <col min="4113" max="4113" width="6.140625" style="441" customWidth="1"/>
    <col min="4114" max="4115" width="6" style="441" customWidth="1"/>
    <col min="4116" max="4116" width="7.42578125" style="441" customWidth="1"/>
    <col min="4117" max="4117" width="5" style="441" customWidth="1"/>
    <col min="4118" max="4118" width="3.5703125" style="441" customWidth="1"/>
    <col min="4119" max="4120" width="3.42578125" style="441" customWidth="1"/>
    <col min="4121" max="4121" width="3" style="441" customWidth="1"/>
    <col min="4122" max="4122" width="4.42578125" style="441" customWidth="1"/>
    <col min="4123" max="4123" width="3.42578125" style="441" customWidth="1"/>
    <col min="4124" max="4124" width="3.5703125" style="441" customWidth="1"/>
    <col min="4125" max="4125" width="3" style="441" customWidth="1"/>
    <col min="4126" max="4126" width="3.5703125" style="441" customWidth="1"/>
    <col min="4127" max="4127" width="3.42578125" style="441" customWidth="1"/>
    <col min="4128" max="4128" width="4.42578125" style="441" customWidth="1"/>
    <col min="4129" max="4130" width="4" style="441" customWidth="1"/>
    <col min="4131" max="4131" width="3.42578125" style="441" customWidth="1"/>
    <col min="4132" max="4132" width="4.140625" style="441" customWidth="1"/>
    <col min="4133" max="4133" width="4.42578125" style="441" customWidth="1"/>
    <col min="4134" max="4134" width="3.5703125" style="441" customWidth="1"/>
    <col min="4135" max="4135" width="4" style="441" customWidth="1"/>
    <col min="4136" max="4136" width="3.42578125" style="441" customWidth="1"/>
    <col min="4137" max="4137" width="16.42578125" style="441" bestFit="1" customWidth="1"/>
    <col min="4138" max="4353" width="8.85546875" style="441"/>
    <col min="4354" max="4354" width="14.42578125" style="441" bestFit="1" customWidth="1"/>
    <col min="4355" max="4355" width="54.42578125" style="441" customWidth="1"/>
    <col min="4356" max="4357" width="7.42578125" style="441" customWidth="1"/>
    <col min="4358" max="4358" width="5.140625" style="441" customWidth="1"/>
    <col min="4359" max="4359" width="4.42578125" style="441" customWidth="1"/>
    <col min="4360" max="4360" width="5.42578125" style="441" customWidth="1"/>
    <col min="4361" max="4361" width="4.42578125" style="441" customWidth="1"/>
    <col min="4362" max="4362" width="4.85546875" style="441" customWidth="1"/>
    <col min="4363" max="4363" width="5.140625" style="441" customWidth="1"/>
    <col min="4364" max="4364" width="4.85546875" style="441" customWidth="1"/>
    <col min="4365" max="4365" width="3.5703125" style="441" customWidth="1"/>
    <col min="4366" max="4367" width="4.42578125" style="441" customWidth="1"/>
    <col min="4368" max="4368" width="7.140625" style="441" customWidth="1"/>
    <col min="4369" max="4369" width="6.140625" style="441" customWidth="1"/>
    <col min="4370" max="4371" width="6" style="441" customWidth="1"/>
    <col min="4372" max="4372" width="7.42578125" style="441" customWidth="1"/>
    <col min="4373" max="4373" width="5" style="441" customWidth="1"/>
    <col min="4374" max="4374" width="3.5703125" style="441" customWidth="1"/>
    <col min="4375" max="4376" width="3.42578125" style="441" customWidth="1"/>
    <col min="4377" max="4377" width="3" style="441" customWidth="1"/>
    <col min="4378" max="4378" width="4.42578125" style="441" customWidth="1"/>
    <col min="4379" max="4379" width="3.42578125" style="441" customWidth="1"/>
    <col min="4380" max="4380" width="3.5703125" style="441" customWidth="1"/>
    <col min="4381" max="4381" width="3" style="441" customWidth="1"/>
    <col min="4382" max="4382" width="3.5703125" style="441" customWidth="1"/>
    <col min="4383" max="4383" width="3.42578125" style="441" customWidth="1"/>
    <col min="4384" max="4384" width="4.42578125" style="441" customWidth="1"/>
    <col min="4385" max="4386" width="4" style="441" customWidth="1"/>
    <col min="4387" max="4387" width="3.42578125" style="441" customWidth="1"/>
    <col min="4388" max="4388" width="4.140625" style="441" customWidth="1"/>
    <col min="4389" max="4389" width="4.42578125" style="441" customWidth="1"/>
    <col min="4390" max="4390" width="3.5703125" style="441" customWidth="1"/>
    <col min="4391" max="4391" width="4" style="441" customWidth="1"/>
    <col min="4392" max="4392" width="3.42578125" style="441" customWidth="1"/>
    <col min="4393" max="4393" width="16.42578125" style="441" bestFit="1" customWidth="1"/>
    <col min="4394" max="4609" width="8.85546875" style="441"/>
    <col min="4610" max="4610" width="14.42578125" style="441" bestFit="1" customWidth="1"/>
    <col min="4611" max="4611" width="54.42578125" style="441" customWidth="1"/>
    <col min="4612" max="4613" width="7.42578125" style="441" customWidth="1"/>
    <col min="4614" max="4614" width="5.140625" style="441" customWidth="1"/>
    <col min="4615" max="4615" width="4.42578125" style="441" customWidth="1"/>
    <col min="4616" max="4616" width="5.42578125" style="441" customWidth="1"/>
    <col min="4617" max="4617" width="4.42578125" style="441" customWidth="1"/>
    <col min="4618" max="4618" width="4.85546875" style="441" customWidth="1"/>
    <col min="4619" max="4619" width="5.140625" style="441" customWidth="1"/>
    <col min="4620" max="4620" width="4.85546875" style="441" customWidth="1"/>
    <col min="4621" max="4621" width="3.5703125" style="441" customWidth="1"/>
    <col min="4622" max="4623" width="4.42578125" style="441" customWidth="1"/>
    <col min="4624" max="4624" width="7.140625" style="441" customWidth="1"/>
    <col min="4625" max="4625" width="6.140625" style="441" customWidth="1"/>
    <col min="4626" max="4627" width="6" style="441" customWidth="1"/>
    <col min="4628" max="4628" width="7.42578125" style="441" customWidth="1"/>
    <col min="4629" max="4629" width="5" style="441" customWidth="1"/>
    <col min="4630" max="4630" width="3.5703125" style="441" customWidth="1"/>
    <col min="4631" max="4632" width="3.42578125" style="441" customWidth="1"/>
    <col min="4633" max="4633" width="3" style="441" customWidth="1"/>
    <col min="4634" max="4634" width="4.42578125" style="441" customWidth="1"/>
    <col min="4635" max="4635" width="3.42578125" style="441" customWidth="1"/>
    <col min="4636" max="4636" width="3.5703125" style="441" customWidth="1"/>
    <col min="4637" max="4637" width="3" style="441" customWidth="1"/>
    <col min="4638" max="4638" width="3.5703125" style="441" customWidth="1"/>
    <col min="4639" max="4639" width="3.42578125" style="441" customWidth="1"/>
    <col min="4640" max="4640" width="4.42578125" style="441" customWidth="1"/>
    <col min="4641" max="4642" width="4" style="441" customWidth="1"/>
    <col min="4643" max="4643" width="3.42578125" style="441" customWidth="1"/>
    <col min="4644" max="4644" width="4.140625" style="441" customWidth="1"/>
    <col min="4645" max="4645" width="4.42578125" style="441" customWidth="1"/>
    <col min="4646" max="4646" width="3.5703125" style="441" customWidth="1"/>
    <col min="4647" max="4647" width="4" style="441" customWidth="1"/>
    <col min="4648" max="4648" width="3.42578125" style="441" customWidth="1"/>
    <col min="4649" max="4649" width="16.42578125" style="441" bestFit="1" customWidth="1"/>
    <col min="4650" max="4865" width="8.85546875" style="441"/>
    <col min="4866" max="4866" width="14.42578125" style="441" bestFit="1" customWidth="1"/>
    <col min="4867" max="4867" width="54.42578125" style="441" customWidth="1"/>
    <col min="4868" max="4869" width="7.42578125" style="441" customWidth="1"/>
    <col min="4870" max="4870" width="5.140625" style="441" customWidth="1"/>
    <col min="4871" max="4871" width="4.42578125" style="441" customWidth="1"/>
    <col min="4872" max="4872" width="5.42578125" style="441" customWidth="1"/>
    <col min="4873" max="4873" width="4.42578125" style="441" customWidth="1"/>
    <col min="4874" max="4874" width="4.85546875" style="441" customWidth="1"/>
    <col min="4875" max="4875" width="5.140625" style="441" customWidth="1"/>
    <col min="4876" max="4876" width="4.85546875" style="441" customWidth="1"/>
    <col min="4877" max="4877" width="3.5703125" style="441" customWidth="1"/>
    <col min="4878" max="4879" width="4.42578125" style="441" customWidth="1"/>
    <col min="4880" max="4880" width="7.140625" style="441" customWidth="1"/>
    <col min="4881" max="4881" width="6.140625" style="441" customWidth="1"/>
    <col min="4882" max="4883" width="6" style="441" customWidth="1"/>
    <col min="4884" max="4884" width="7.42578125" style="441" customWidth="1"/>
    <col min="4885" max="4885" width="5" style="441" customWidth="1"/>
    <col min="4886" max="4886" width="3.5703125" style="441" customWidth="1"/>
    <col min="4887" max="4888" width="3.42578125" style="441" customWidth="1"/>
    <col min="4889" max="4889" width="3" style="441" customWidth="1"/>
    <col min="4890" max="4890" width="4.42578125" style="441" customWidth="1"/>
    <col min="4891" max="4891" width="3.42578125" style="441" customWidth="1"/>
    <col min="4892" max="4892" width="3.5703125" style="441" customWidth="1"/>
    <col min="4893" max="4893" width="3" style="441" customWidth="1"/>
    <col min="4894" max="4894" width="3.5703125" style="441" customWidth="1"/>
    <col min="4895" max="4895" width="3.42578125" style="441" customWidth="1"/>
    <col min="4896" max="4896" width="4.42578125" style="441" customWidth="1"/>
    <col min="4897" max="4898" width="4" style="441" customWidth="1"/>
    <col min="4899" max="4899" width="3.42578125" style="441" customWidth="1"/>
    <col min="4900" max="4900" width="4.140625" style="441" customWidth="1"/>
    <col min="4901" max="4901" width="4.42578125" style="441" customWidth="1"/>
    <col min="4902" max="4902" width="3.5703125" style="441" customWidth="1"/>
    <col min="4903" max="4903" width="4" style="441" customWidth="1"/>
    <col min="4904" max="4904" width="3.42578125" style="441" customWidth="1"/>
    <col min="4905" max="4905" width="16.42578125" style="441" bestFit="1" customWidth="1"/>
    <col min="4906" max="5121" width="8.85546875" style="441"/>
    <col min="5122" max="5122" width="14.42578125" style="441" bestFit="1" customWidth="1"/>
    <col min="5123" max="5123" width="54.42578125" style="441" customWidth="1"/>
    <col min="5124" max="5125" width="7.42578125" style="441" customWidth="1"/>
    <col min="5126" max="5126" width="5.140625" style="441" customWidth="1"/>
    <col min="5127" max="5127" width="4.42578125" style="441" customWidth="1"/>
    <col min="5128" max="5128" width="5.42578125" style="441" customWidth="1"/>
    <col min="5129" max="5129" width="4.42578125" style="441" customWidth="1"/>
    <col min="5130" max="5130" width="4.85546875" style="441" customWidth="1"/>
    <col min="5131" max="5131" width="5.140625" style="441" customWidth="1"/>
    <col min="5132" max="5132" width="4.85546875" style="441" customWidth="1"/>
    <col min="5133" max="5133" width="3.5703125" style="441" customWidth="1"/>
    <col min="5134" max="5135" width="4.42578125" style="441" customWidth="1"/>
    <col min="5136" max="5136" width="7.140625" style="441" customWidth="1"/>
    <col min="5137" max="5137" width="6.140625" style="441" customWidth="1"/>
    <col min="5138" max="5139" width="6" style="441" customWidth="1"/>
    <col min="5140" max="5140" width="7.42578125" style="441" customWidth="1"/>
    <col min="5141" max="5141" width="5" style="441" customWidth="1"/>
    <col min="5142" max="5142" width="3.5703125" style="441" customWidth="1"/>
    <col min="5143" max="5144" width="3.42578125" style="441" customWidth="1"/>
    <col min="5145" max="5145" width="3" style="441" customWidth="1"/>
    <col min="5146" max="5146" width="4.42578125" style="441" customWidth="1"/>
    <col min="5147" max="5147" width="3.42578125" style="441" customWidth="1"/>
    <col min="5148" max="5148" width="3.5703125" style="441" customWidth="1"/>
    <col min="5149" max="5149" width="3" style="441" customWidth="1"/>
    <col min="5150" max="5150" width="3.5703125" style="441" customWidth="1"/>
    <col min="5151" max="5151" width="3.42578125" style="441" customWidth="1"/>
    <col min="5152" max="5152" width="4.42578125" style="441" customWidth="1"/>
    <col min="5153" max="5154" width="4" style="441" customWidth="1"/>
    <col min="5155" max="5155" width="3.42578125" style="441" customWidth="1"/>
    <col min="5156" max="5156" width="4.140625" style="441" customWidth="1"/>
    <col min="5157" max="5157" width="4.42578125" style="441" customWidth="1"/>
    <col min="5158" max="5158" width="3.5703125" style="441" customWidth="1"/>
    <col min="5159" max="5159" width="4" style="441" customWidth="1"/>
    <col min="5160" max="5160" width="3.42578125" style="441" customWidth="1"/>
    <col min="5161" max="5161" width="16.42578125" style="441" bestFit="1" customWidth="1"/>
    <col min="5162" max="5377" width="8.85546875" style="441"/>
    <col min="5378" max="5378" width="14.42578125" style="441" bestFit="1" customWidth="1"/>
    <col min="5379" max="5379" width="54.42578125" style="441" customWidth="1"/>
    <col min="5380" max="5381" width="7.42578125" style="441" customWidth="1"/>
    <col min="5382" max="5382" width="5.140625" style="441" customWidth="1"/>
    <col min="5383" max="5383" width="4.42578125" style="441" customWidth="1"/>
    <col min="5384" max="5384" width="5.42578125" style="441" customWidth="1"/>
    <col min="5385" max="5385" width="4.42578125" style="441" customWidth="1"/>
    <col min="5386" max="5386" width="4.85546875" style="441" customWidth="1"/>
    <col min="5387" max="5387" width="5.140625" style="441" customWidth="1"/>
    <col min="5388" max="5388" width="4.85546875" style="441" customWidth="1"/>
    <col min="5389" max="5389" width="3.5703125" style="441" customWidth="1"/>
    <col min="5390" max="5391" width="4.42578125" style="441" customWidth="1"/>
    <col min="5392" max="5392" width="7.140625" style="441" customWidth="1"/>
    <col min="5393" max="5393" width="6.140625" style="441" customWidth="1"/>
    <col min="5394" max="5395" width="6" style="441" customWidth="1"/>
    <col min="5396" max="5396" width="7.42578125" style="441" customWidth="1"/>
    <col min="5397" max="5397" width="5" style="441" customWidth="1"/>
    <col min="5398" max="5398" width="3.5703125" style="441" customWidth="1"/>
    <col min="5399" max="5400" width="3.42578125" style="441" customWidth="1"/>
    <col min="5401" max="5401" width="3" style="441" customWidth="1"/>
    <col min="5402" max="5402" width="4.42578125" style="441" customWidth="1"/>
    <col min="5403" max="5403" width="3.42578125" style="441" customWidth="1"/>
    <col min="5404" max="5404" width="3.5703125" style="441" customWidth="1"/>
    <col min="5405" max="5405" width="3" style="441" customWidth="1"/>
    <col min="5406" max="5406" width="3.5703125" style="441" customWidth="1"/>
    <col min="5407" max="5407" width="3.42578125" style="441" customWidth="1"/>
    <col min="5408" max="5408" width="4.42578125" style="441" customWidth="1"/>
    <col min="5409" max="5410" width="4" style="441" customWidth="1"/>
    <col min="5411" max="5411" width="3.42578125" style="441" customWidth="1"/>
    <col min="5412" max="5412" width="4.140625" style="441" customWidth="1"/>
    <col min="5413" max="5413" width="4.42578125" style="441" customWidth="1"/>
    <col min="5414" max="5414" width="3.5703125" style="441" customWidth="1"/>
    <col min="5415" max="5415" width="4" style="441" customWidth="1"/>
    <col min="5416" max="5416" width="3.42578125" style="441" customWidth="1"/>
    <col min="5417" max="5417" width="16.42578125" style="441" bestFit="1" customWidth="1"/>
    <col min="5418" max="5633" width="8.85546875" style="441"/>
    <col min="5634" max="5634" width="14.42578125" style="441" bestFit="1" customWidth="1"/>
    <col min="5635" max="5635" width="54.42578125" style="441" customWidth="1"/>
    <col min="5636" max="5637" width="7.42578125" style="441" customWidth="1"/>
    <col min="5638" max="5638" width="5.140625" style="441" customWidth="1"/>
    <col min="5639" max="5639" width="4.42578125" style="441" customWidth="1"/>
    <col min="5640" max="5640" width="5.42578125" style="441" customWidth="1"/>
    <col min="5641" max="5641" width="4.42578125" style="441" customWidth="1"/>
    <col min="5642" max="5642" width="4.85546875" style="441" customWidth="1"/>
    <col min="5643" max="5643" width="5.140625" style="441" customWidth="1"/>
    <col min="5644" max="5644" width="4.85546875" style="441" customWidth="1"/>
    <col min="5645" max="5645" width="3.5703125" style="441" customWidth="1"/>
    <col min="5646" max="5647" width="4.42578125" style="441" customWidth="1"/>
    <col min="5648" max="5648" width="7.140625" style="441" customWidth="1"/>
    <col min="5649" max="5649" width="6.140625" style="441" customWidth="1"/>
    <col min="5650" max="5651" width="6" style="441" customWidth="1"/>
    <col min="5652" max="5652" width="7.42578125" style="441" customWidth="1"/>
    <col min="5653" max="5653" width="5" style="441" customWidth="1"/>
    <col min="5654" max="5654" width="3.5703125" style="441" customWidth="1"/>
    <col min="5655" max="5656" width="3.42578125" style="441" customWidth="1"/>
    <col min="5657" max="5657" width="3" style="441" customWidth="1"/>
    <col min="5658" max="5658" width="4.42578125" style="441" customWidth="1"/>
    <col min="5659" max="5659" width="3.42578125" style="441" customWidth="1"/>
    <col min="5660" max="5660" width="3.5703125" style="441" customWidth="1"/>
    <col min="5661" max="5661" width="3" style="441" customWidth="1"/>
    <col min="5662" max="5662" width="3.5703125" style="441" customWidth="1"/>
    <col min="5663" max="5663" width="3.42578125" style="441" customWidth="1"/>
    <col min="5664" max="5664" width="4.42578125" style="441" customWidth="1"/>
    <col min="5665" max="5666" width="4" style="441" customWidth="1"/>
    <col min="5667" max="5667" width="3.42578125" style="441" customWidth="1"/>
    <col min="5668" max="5668" width="4.140625" style="441" customWidth="1"/>
    <col min="5669" max="5669" width="4.42578125" style="441" customWidth="1"/>
    <col min="5670" max="5670" width="3.5703125" style="441" customWidth="1"/>
    <col min="5671" max="5671" width="4" style="441" customWidth="1"/>
    <col min="5672" max="5672" width="3.42578125" style="441" customWidth="1"/>
    <col min="5673" max="5673" width="16.42578125" style="441" bestFit="1" customWidth="1"/>
    <col min="5674" max="5889" width="8.85546875" style="441"/>
    <col min="5890" max="5890" width="14.42578125" style="441" bestFit="1" customWidth="1"/>
    <col min="5891" max="5891" width="54.42578125" style="441" customWidth="1"/>
    <col min="5892" max="5893" width="7.42578125" style="441" customWidth="1"/>
    <col min="5894" max="5894" width="5.140625" style="441" customWidth="1"/>
    <col min="5895" max="5895" width="4.42578125" style="441" customWidth="1"/>
    <col min="5896" max="5896" width="5.42578125" style="441" customWidth="1"/>
    <col min="5897" max="5897" width="4.42578125" style="441" customWidth="1"/>
    <col min="5898" max="5898" width="4.85546875" style="441" customWidth="1"/>
    <col min="5899" max="5899" width="5.140625" style="441" customWidth="1"/>
    <col min="5900" max="5900" width="4.85546875" style="441" customWidth="1"/>
    <col min="5901" max="5901" width="3.5703125" style="441" customWidth="1"/>
    <col min="5902" max="5903" width="4.42578125" style="441" customWidth="1"/>
    <col min="5904" max="5904" width="7.140625" style="441" customWidth="1"/>
    <col min="5905" max="5905" width="6.140625" style="441" customWidth="1"/>
    <col min="5906" max="5907" width="6" style="441" customWidth="1"/>
    <col min="5908" max="5908" width="7.42578125" style="441" customWidth="1"/>
    <col min="5909" max="5909" width="5" style="441" customWidth="1"/>
    <col min="5910" max="5910" width="3.5703125" style="441" customWidth="1"/>
    <col min="5911" max="5912" width="3.42578125" style="441" customWidth="1"/>
    <col min="5913" max="5913" width="3" style="441" customWidth="1"/>
    <col min="5914" max="5914" width="4.42578125" style="441" customWidth="1"/>
    <col min="5915" max="5915" width="3.42578125" style="441" customWidth="1"/>
    <col min="5916" max="5916" width="3.5703125" style="441" customWidth="1"/>
    <col min="5917" max="5917" width="3" style="441" customWidth="1"/>
    <col min="5918" max="5918" width="3.5703125" style="441" customWidth="1"/>
    <col min="5919" max="5919" width="3.42578125" style="441" customWidth="1"/>
    <col min="5920" max="5920" width="4.42578125" style="441" customWidth="1"/>
    <col min="5921" max="5922" width="4" style="441" customWidth="1"/>
    <col min="5923" max="5923" width="3.42578125" style="441" customWidth="1"/>
    <col min="5924" max="5924" width="4.140625" style="441" customWidth="1"/>
    <col min="5925" max="5925" width="4.42578125" style="441" customWidth="1"/>
    <col min="5926" max="5926" width="3.5703125" style="441" customWidth="1"/>
    <col min="5927" max="5927" width="4" style="441" customWidth="1"/>
    <col min="5928" max="5928" width="3.42578125" style="441" customWidth="1"/>
    <col min="5929" max="5929" width="16.42578125" style="441" bestFit="1" customWidth="1"/>
    <col min="5930" max="6145" width="8.85546875" style="441"/>
    <col min="6146" max="6146" width="14.42578125" style="441" bestFit="1" customWidth="1"/>
    <col min="6147" max="6147" width="54.42578125" style="441" customWidth="1"/>
    <col min="6148" max="6149" width="7.42578125" style="441" customWidth="1"/>
    <col min="6150" max="6150" width="5.140625" style="441" customWidth="1"/>
    <col min="6151" max="6151" width="4.42578125" style="441" customWidth="1"/>
    <col min="6152" max="6152" width="5.42578125" style="441" customWidth="1"/>
    <col min="6153" max="6153" width="4.42578125" style="441" customWidth="1"/>
    <col min="6154" max="6154" width="4.85546875" style="441" customWidth="1"/>
    <col min="6155" max="6155" width="5.140625" style="441" customWidth="1"/>
    <col min="6156" max="6156" width="4.85546875" style="441" customWidth="1"/>
    <col min="6157" max="6157" width="3.5703125" style="441" customWidth="1"/>
    <col min="6158" max="6159" width="4.42578125" style="441" customWidth="1"/>
    <col min="6160" max="6160" width="7.140625" style="441" customWidth="1"/>
    <col min="6161" max="6161" width="6.140625" style="441" customWidth="1"/>
    <col min="6162" max="6163" width="6" style="441" customWidth="1"/>
    <col min="6164" max="6164" width="7.42578125" style="441" customWidth="1"/>
    <col min="6165" max="6165" width="5" style="441" customWidth="1"/>
    <col min="6166" max="6166" width="3.5703125" style="441" customWidth="1"/>
    <col min="6167" max="6168" width="3.42578125" style="441" customWidth="1"/>
    <col min="6169" max="6169" width="3" style="441" customWidth="1"/>
    <col min="6170" max="6170" width="4.42578125" style="441" customWidth="1"/>
    <col min="6171" max="6171" width="3.42578125" style="441" customWidth="1"/>
    <col min="6172" max="6172" width="3.5703125" style="441" customWidth="1"/>
    <col min="6173" max="6173" width="3" style="441" customWidth="1"/>
    <col min="6174" max="6174" width="3.5703125" style="441" customWidth="1"/>
    <col min="6175" max="6175" width="3.42578125" style="441" customWidth="1"/>
    <col min="6176" max="6176" width="4.42578125" style="441" customWidth="1"/>
    <col min="6177" max="6178" width="4" style="441" customWidth="1"/>
    <col min="6179" max="6179" width="3.42578125" style="441" customWidth="1"/>
    <col min="6180" max="6180" width="4.140625" style="441" customWidth="1"/>
    <col min="6181" max="6181" width="4.42578125" style="441" customWidth="1"/>
    <col min="6182" max="6182" width="3.5703125" style="441" customWidth="1"/>
    <col min="6183" max="6183" width="4" style="441" customWidth="1"/>
    <col min="6184" max="6184" width="3.42578125" style="441" customWidth="1"/>
    <col min="6185" max="6185" width="16.42578125" style="441" bestFit="1" customWidth="1"/>
    <col min="6186" max="6401" width="8.85546875" style="441"/>
    <col min="6402" max="6402" width="14.42578125" style="441" bestFit="1" customWidth="1"/>
    <col min="6403" max="6403" width="54.42578125" style="441" customWidth="1"/>
    <col min="6404" max="6405" width="7.42578125" style="441" customWidth="1"/>
    <col min="6406" max="6406" width="5.140625" style="441" customWidth="1"/>
    <col min="6407" max="6407" width="4.42578125" style="441" customWidth="1"/>
    <col min="6408" max="6408" width="5.42578125" style="441" customWidth="1"/>
    <col min="6409" max="6409" width="4.42578125" style="441" customWidth="1"/>
    <col min="6410" max="6410" width="4.85546875" style="441" customWidth="1"/>
    <col min="6411" max="6411" width="5.140625" style="441" customWidth="1"/>
    <col min="6412" max="6412" width="4.85546875" style="441" customWidth="1"/>
    <col min="6413" max="6413" width="3.5703125" style="441" customWidth="1"/>
    <col min="6414" max="6415" width="4.42578125" style="441" customWidth="1"/>
    <col min="6416" max="6416" width="7.140625" style="441" customWidth="1"/>
    <col min="6417" max="6417" width="6.140625" style="441" customWidth="1"/>
    <col min="6418" max="6419" width="6" style="441" customWidth="1"/>
    <col min="6420" max="6420" width="7.42578125" style="441" customWidth="1"/>
    <col min="6421" max="6421" width="5" style="441" customWidth="1"/>
    <col min="6422" max="6422" width="3.5703125" style="441" customWidth="1"/>
    <col min="6423" max="6424" width="3.42578125" style="441" customWidth="1"/>
    <col min="6425" max="6425" width="3" style="441" customWidth="1"/>
    <col min="6426" max="6426" width="4.42578125" style="441" customWidth="1"/>
    <col min="6427" max="6427" width="3.42578125" style="441" customWidth="1"/>
    <col min="6428" max="6428" width="3.5703125" style="441" customWidth="1"/>
    <col min="6429" max="6429" width="3" style="441" customWidth="1"/>
    <col min="6430" max="6430" width="3.5703125" style="441" customWidth="1"/>
    <col min="6431" max="6431" width="3.42578125" style="441" customWidth="1"/>
    <col min="6432" max="6432" width="4.42578125" style="441" customWidth="1"/>
    <col min="6433" max="6434" width="4" style="441" customWidth="1"/>
    <col min="6435" max="6435" width="3.42578125" style="441" customWidth="1"/>
    <col min="6436" max="6436" width="4.140625" style="441" customWidth="1"/>
    <col min="6437" max="6437" width="4.42578125" style="441" customWidth="1"/>
    <col min="6438" max="6438" width="3.5703125" style="441" customWidth="1"/>
    <col min="6439" max="6439" width="4" style="441" customWidth="1"/>
    <col min="6440" max="6440" width="3.42578125" style="441" customWidth="1"/>
    <col min="6441" max="6441" width="16.42578125" style="441" bestFit="1" customWidth="1"/>
    <col min="6442" max="6657" width="8.85546875" style="441"/>
    <col min="6658" max="6658" width="14.42578125" style="441" bestFit="1" customWidth="1"/>
    <col min="6659" max="6659" width="54.42578125" style="441" customWidth="1"/>
    <col min="6660" max="6661" width="7.42578125" style="441" customWidth="1"/>
    <col min="6662" max="6662" width="5.140625" style="441" customWidth="1"/>
    <col min="6663" max="6663" width="4.42578125" style="441" customWidth="1"/>
    <col min="6664" max="6664" width="5.42578125" style="441" customWidth="1"/>
    <col min="6665" max="6665" width="4.42578125" style="441" customWidth="1"/>
    <col min="6666" max="6666" width="4.85546875" style="441" customWidth="1"/>
    <col min="6667" max="6667" width="5.140625" style="441" customWidth="1"/>
    <col min="6668" max="6668" width="4.85546875" style="441" customWidth="1"/>
    <col min="6669" max="6669" width="3.5703125" style="441" customWidth="1"/>
    <col min="6670" max="6671" width="4.42578125" style="441" customWidth="1"/>
    <col min="6672" max="6672" width="7.140625" style="441" customWidth="1"/>
    <col min="6673" max="6673" width="6.140625" style="441" customWidth="1"/>
    <col min="6674" max="6675" width="6" style="441" customWidth="1"/>
    <col min="6676" max="6676" width="7.42578125" style="441" customWidth="1"/>
    <col min="6677" max="6677" width="5" style="441" customWidth="1"/>
    <col min="6678" max="6678" width="3.5703125" style="441" customWidth="1"/>
    <col min="6679" max="6680" width="3.42578125" style="441" customWidth="1"/>
    <col min="6681" max="6681" width="3" style="441" customWidth="1"/>
    <col min="6682" max="6682" width="4.42578125" style="441" customWidth="1"/>
    <col min="6683" max="6683" width="3.42578125" style="441" customWidth="1"/>
    <col min="6684" max="6684" width="3.5703125" style="441" customWidth="1"/>
    <col min="6685" max="6685" width="3" style="441" customWidth="1"/>
    <col min="6686" max="6686" width="3.5703125" style="441" customWidth="1"/>
    <col min="6687" max="6687" width="3.42578125" style="441" customWidth="1"/>
    <col min="6688" max="6688" width="4.42578125" style="441" customWidth="1"/>
    <col min="6689" max="6690" width="4" style="441" customWidth="1"/>
    <col min="6691" max="6691" width="3.42578125" style="441" customWidth="1"/>
    <col min="6692" max="6692" width="4.140625" style="441" customWidth="1"/>
    <col min="6693" max="6693" width="4.42578125" style="441" customWidth="1"/>
    <col min="6694" max="6694" width="3.5703125" style="441" customWidth="1"/>
    <col min="6695" max="6695" width="4" style="441" customWidth="1"/>
    <col min="6696" max="6696" width="3.42578125" style="441" customWidth="1"/>
    <col min="6697" max="6697" width="16.42578125" style="441" bestFit="1" customWidth="1"/>
    <col min="6698" max="6913" width="8.85546875" style="441"/>
    <col min="6914" max="6914" width="14.42578125" style="441" bestFit="1" customWidth="1"/>
    <col min="6915" max="6915" width="54.42578125" style="441" customWidth="1"/>
    <col min="6916" max="6917" width="7.42578125" style="441" customWidth="1"/>
    <col min="6918" max="6918" width="5.140625" style="441" customWidth="1"/>
    <col min="6919" max="6919" width="4.42578125" style="441" customWidth="1"/>
    <col min="6920" max="6920" width="5.42578125" style="441" customWidth="1"/>
    <col min="6921" max="6921" width="4.42578125" style="441" customWidth="1"/>
    <col min="6922" max="6922" width="4.85546875" style="441" customWidth="1"/>
    <col min="6923" max="6923" width="5.140625" style="441" customWidth="1"/>
    <col min="6924" max="6924" width="4.85546875" style="441" customWidth="1"/>
    <col min="6925" max="6925" width="3.5703125" style="441" customWidth="1"/>
    <col min="6926" max="6927" width="4.42578125" style="441" customWidth="1"/>
    <col min="6928" max="6928" width="7.140625" style="441" customWidth="1"/>
    <col min="6929" max="6929" width="6.140625" style="441" customWidth="1"/>
    <col min="6930" max="6931" width="6" style="441" customWidth="1"/>
    <col min="6932" max="6932" width="7.42578125" style="441" customWidth="1"/>
    <col min="6933" max="6933" width="5" style="441" customWidth="1"/>
    <col min="6934" max="6934" width="3.5703125" style="441" customWidth="1"/>
    <col min="6935" max="6936" width="3.42578125" style="441" customWidth="1"/>
    <col min="6937" max="6937" width="3" style="441" customWidth="1"/>
    <col min="6938" max="6938" width="4.42578125" style="441" customWidth="1"/>
    <col min="6939" max="6939" width="3.42578125" style="441" customWidth="1"/>
    <col min="6940" max="6940" width="3.5703125" style="441" customWidth="1"/>
    <col min="6941" max="6941" width="3" style="441" customWidth="1"/>
    <col min="6942" max="6942" width="3.5703125" style="441" customWidth="1"/>
    <col min="6943" max="6943" width="3.42578125" style="441" customWidth="1"/>
    <col min="6944" max="6944" width="4.42578125" style="441" customWidth="1"/>
    <col min="6945" max="6946" width="4" style="441" customWidth="1"/>
    <col min="6947" max="6947" width="3.42578125" style="441" customWidth="1"/>
    <col min="6948" max="6948" width="4.140625" style="441" customWidth="1"/>
    <col min="6949" max="6949" width="4.42578125" style="441" customWidth="1"/>
    <col min="6950" max="6950" width="3.5703125" style="441" customWidth="1"/>
    <col min="6951" max="6951" width="4" style="441" customWidth="1"/>
    <col min="6952" max="6952" width="3.42578125" style="441" customWidth="1"/>
    <col min="6953" max="6953" width="16.42578125" style="441" bestFit="1" customWidth="1"/>
    <col min="6954" max="7169" width="8.85546875" style="441"/>
    <col min="7170" max="7170" width="14.42578125" style="441" bestFit="1" customWidth="1"/>
    <col min="7171" max="7171" width="54.42578125" style="441" customWidth="1"/>
    <col min="7172" max="7173" width="7.42578125" style="441" customWidth="1"/>
    <col min="7174" max="7174" width="5.140625" style="441" customWidth="1"/>
    <col min="7175" max="7175" width="4.42578125" style="441" customWidth="1"/>
    <col min="7176" max="7176" width="5.42578125" style="441" customWidth="1"/>
    <col min="7177" max="7177" width="4.42578125" style="441" customWidth="1"/>
    <col min="7178" max="7178" width="4.85546875" style="441" customWidth="1"/>
    <col min="7179" max="7179" width="5.140625" style="441" customWidth="1"/>
    <col min="7180" max="7180" width="4.85546875" style="441" customWidth="1"/>
    <col min="7181" max="7181" width="3.5703125" style="441" customWidth="1"/>
    <col min="7182" max="7183" width="4.42578125" style="441" customWidth="1"/>
    <col min="7184" max="7184" width="7.140625" style="441" customWidth="1"/>
    <col min="7185" max="7185" width="6.140625" style="441" customWidth="1"/>
    <col min="7186" max="7187" width="6" style="441" customWidth="1"/>
    <col min="7188" max="7188" width="7.42578125" style="441" customWidth="1"/>
    <col min="7189" max="7189" width="5" style="441" customWidth="1"/>
    <col min="7190" max="7190" width="3.5703125" style="441" customWidth="1"/>
    <col min="7191" max="7192" width="3.42578125" style="441" customWidth="1"/>
    <col min="7193" max="7193" width="3" style="441" customWidth="1"/>
    <col min="7194" max="7194" width="4.42578125" style="441" customWidth="1"/>
    <col min="7195" max="7195" width="3.42578125" style="441" customWidth="1"/>
    <col min="7196" max="7196" width="3.5703125" style="441" customWidth="1"/>
    <col min="7197" max="7197" width="3" style="441" customWidth="1"/>
    <col min="7198" max="7198" width="3.5703125" style="441" customWidth="1"/>
    <col min="7199" max="7199" width="3.42578125" style="441" customWidth="1"/>
    <col min="7200" max="7200" width="4.42578125" style="441" customWidth="1"/>
    <col min="7201" max="7202" width="4" style="441" customWidth="1"/>
    <col min="7203" max="7203" width="3.42578125" style="441" customWidth="1"/>
    <col min="7204" max="7204" width="4.140625" style="441" customWidth="1"/>
    <col min="7205" max="7205" width="4.42578125" style="441" customWidth="1"/>
    <col min="7206" max="7206" width="3.5703125" style="441" customWidth="1"/>
    <col min="7207" max="7207" width="4" style="441" customWidth="1"/>
    <col min="7208" max="7208" width="3.42578125" style="441" customWidth="1"/>
    <col min="7209" max="7209" width="16.42578125" style="441" bestFit="1" customWidth="1"/>
    <col min="7210" max="7425" width="8.85546875" style="441"/>
    <col min="7426" max="7426" width="14.42578125" style="441" bestFit="1" customWidth="1"/>
    <col min="7427" max="7427" width="54.42578125" style="441" customWidth="1"/>
    <col min="7428" max="7429" width="7.42578125" style="441" customWidth="1"/>
    <col min="7430" max="7430" width="5.140625" style="441" customWidth="1"/>
    <col min="7431" max="7431" width="4.42578125" style="441" customWidth="1"/>
    <col min="7432" max="7432" width="5.42578125" style="441" customWidth="1"/>
    <col min="7433" max="7433" width="4.42578125" style="441" customWidth="1"/>
    <col min="7434" max="7434" width="4.85546875" style="441" customWidth="1"/>
    <col min="7435" max="7435" width="5.140625" style="441" customWidth="1"/>
    <col min="7436" max="7436" width="4.85546875" style="441" customWidth="1"/>
    <col min="7437" max="7437" width="3.5703125" style="441" customWidth="1"/>
    <col min="7438" max="7439" width="4.42578125" style="441" customWidth="1"/>
    <col min="7440" max="7440" width="7.140625" style="441" customWidth="1"/>
    <col min="7441" max="7441" width="6.140625" style="441" customWidth="1"/>
    <col min="7442" max="7443" width="6" style="441" customWidth="1"/>
    <col min="7444" max="7444" width="7.42578125" style="441" customWidth="1"/>
    <col min="7445" max="7445" width="5" style="441" customWidth="1"/>
    <col min="7446" max="7446" width="3.5703125" style="441" customWidth="1"/>
    <col min="7447" max="7448" width="3.42578125" style="441" customWidth="1"/>
    <col min="7449" max="7449" width="3" style="441" customWidth="1"/>
    <col min="7450" max="7450" width="4.42578125" style="441" customWidth="1"/>
    <col min="7451" max="7451" width="3.42578125" style="441" customWidth="1"/>
    <col min="7452" max="7452" width="3.5703125" style="441" customWidth="1"/>
    <col min="7453" max="7453" width="3" style="441" customWidth="1"/>
    <col min="7454" max="7454" width="3.5703125" style="441" customWidth="1"/>
    <col min="7455" max="7455" width="3.42578125" style="441" customWidth="1"/>
    <col min="7456" max="7456" width="4.42578125" style="441" customWidth="1"/>
    <col min="7457" max="7458" width="4" style="441" customWidth="1"/>
    <col min="7459" max="7459" width="3.42578125" style="441" customWidth="1"/>
    <col min="7460" max="7460" width="4.140625" style="441" customWidth="1"/>
    <col min="7461" max="7461" width="4.42578125" style="441" customWidth="1"/>
    <col min="7462" max="7462" width="3.5703125" style="441" customWidth="1"/>
    <col min="7463" max="7463" width="4" style="441" customWidth="1"/>
    <col min="7464" max="7464" width="3.42578125" style="441" customWidth="1"/>
    <col min="7465" max="7465" width="16.42578125" style="441" bestFit="1" customWidth="1"/>
    <col min="7466" max="7681" width="8.85546875" style="441"/>
    <col min="7682" max="7682" width="14.42578125" style="441" bestFit="1" customWidth="1"/>
    <col min="7683" max="7683" width="54.42578125" style="441" customWidth="1"/>
    <col min="7684" max="7685" width="7.42578125" style="441" customWidth="1"/>
    <col min="7686" max="7686" width="5.140625" style="441" customWidth="1"/>
    <col min="7687" max="7687" width="4.42578125" style="441" customWidth="1"/>
    <col min="7688" max="7688" width="5.42578125" style="441" customWidth="1"/>
    <col min="7689" max="7689" width="4.42578125" style="441" customWidth="1"/>
    <col min="7690" max="7690" width="4.85546875" style="441" customWidth="1"/>
    <col min="7691" max="7691" width="5.140625" style="441" customWidth="1"/>
    <col min="7692" max="7692" width="4.85546875" style="441" customWidth="1"/>
    <col min="7693" max="7693" width="3.5703125" style="441" customWidth="1"/>
    <col min="7694" max="7695" width="4.42578125" style="441" customWidth="1"/>
    <col min="7696" max="7696" width="7.140625" style="441" customWidth="1"/>
    <col min="7697" max="7697" width="6.140625" style="441" customWidth="1"/>
    <col min="7698" max="7699" width="6" style="441" customWidth="1"/>
    <col min="7700" max="7700" width="7.42578125" style="441" customWidth="1"/>
    <col min="7701" max="7701" width="5" style="441" customWidth="1"/>
    <col min="7702" max="7702" width="3.5703125" style="441" customWidth="1"/>
    <col min="7703" max="7704" width="3.42578125" style="441" customWidth="1"/>
    <col min="7705" max="7705" width="3" style="441" customWidth="1"/>
    <col min="7706" max="7706" width="4.42578125" style="441" customWidth="1"/>
    <col min="7707" max="7707" width="3.42578125" style="441" customWidth="1"/>
    <col min="7708" max="7708" width="3.5703125" style="441" customWidth="1"/>
    <col min="7709" max="7709" width="3" style="441" customWidth="1"/>
    <col min="7710" max="7710" width="3.5703125" style="441" customWidth="1"/>
    <col min="7711" max="7711" width="3.42578125" style="441" customWidth="1"/>
    <col min="7712" max="7712" width="4.42578125" style="441" customWidth="1"/>
    <col min="7713" max="7714" width="4" style="441" customWidth="1"/>
    <col min="7715" max="7715" width="3.42578125" style="441" customWidth="1"/>
    <col min="7716" max="7716" width="4.140625" style="441" customWidth="1"/>
    <col min="7717" max="7717" width="4.42578125" style="441" customWidth="1"/>
    <col min="7718" max="7718" width="3.5703125" style="441" customWidth="1"/>
    <col min="7719" max="7719" width="4" style="441" customWidth="1"/>
    <col min="7720" max="7720" width="3.42578125" style="441" customWidth="1"/>
    <col min="7721" max="7721" width="16.42578125" style="441" bestFit="1" customWidth="1"/>
    <col min="7722" max="7937" width="8.85546875" style="441"/>
    <col min="7938" max="7938" width="14.42578125" style="441" bestFit="1" customWidth="1"/>
    <col min="7939" max="7939" width="54.42578125" style="441" customWidth="1"/>
    <col min="7940" max="7941" width="7.42578125" style="441" customWidth="1"/>
    <col min="7942" max="7942" width="5.140625" style="441" customWidth="1"/>
    <col min="7943" max="7943" width="4.42578125" style="441" customWidth="1"/>
    <col min="7944" max="7944" width="5.42578125" style="441" customWidth="1"/>
    <col min="7945" max="7945" width="4.42578125" style="441" customWidth="1"/>
    <col min="7946" max="7946" width="4.85546875" style="441" customWidth="1"/>
    <col min="7947" max="7947" width="5.140625" style="441" customWidth="1"/>
    <col min="7948" max="7948" width="4.85546875" style="441" customWidth="1"/>
    <col min="7949" max="7949" width="3.5703125" style="441" customWidth="1"/>
    <col min="7950" max="7951" width="4.42578125" style="441" customWidth="1"/>
    <col min="7952" max="7952" width="7.140625" style="441" customWidth="1"/>
    <col min="7953" max="7953" width="6.140625" style="441" customWidth="1"/>
    <col min="7954" max="7955" width="6" style="441" customWidth="1"/>
    <col min="7956" max="7956" width="7.42578125" style="441" customWidth="1"/>
    <col min="7957" max="7957" width="5" style="441" customWidth="1"/>
    <col min="7958" max="7958" width="3.5703125" style="441" customWidth="1"/>
    <col min="7959" max="7960" width="3.42578125" style="441" customWidth="1"/>
    <col min="7961" max="7961" width="3" style="441" customWidth="1"/>
    <col min="7962" max="7962" width="4.42578125" style="441" customWidth="1"/>
    <col min="7963" max="7963" width="3.42578125" style="441" customWidth="1"/>
    <col min="7964" max="7964" width="3.5703125" style="441" customWidth="1"/>
    <col min="7965" max="7965" width="3" style="441" customWidth="1"/>
    <col min="7966" max="7966" width="3.5703125" style="441" customWidth="1"/>
    <col min="7967" max="7967" width="3.42578125" style="441" customWidth="1"/>
    <col min="7968" max="7968" width="4.42578125" style="441" customWidth="1"/>
    <col min="7969" max="7970" width="4" style="441" customWidth="1"/>
    <col min="7971" max="7971" width="3.42578125" style="441" customWidth="1"/>
    <col min="7972" max="7972" width="4.140625" style="441" customWidth="1"/>
    <col min="7973" max="7973" width="4.42578125" style="441" customWidth="1"/>
    <col min="7974" max="7974" width="3.5703125" style="441" customWidth="1"/>
    <col min="7975" max="7975" width="4" style="441" customWidth="1"/>
    <col min="7976" max="7976" width="3.42578125" style="441" customWidth="1"/>
    <col min="7977" max="7977" width="16.42578125" style="441" bestFit="1" customWidth="1"/>
    <col min="7978" max="8193" width="8.85546875" style="441"/>
    <col min="8194" max="8194" width="14.42578125" style="441" bestFit="1" customWidth="1"/>
    <col min="8195" max="8195" width="54.42578125" style="441" customWidth="1"/>
    <col min="8196" max="8197" width="7.42578125" style="441" customWidth="1"/>
    <col min="8198" max="8198" width="5.140625" style="441" customWidth="1"/>
    <col min="8199" max="8199" width="4.42578125" style="441" customWidth="1"/>
    <col min="8200" max="8200" width="5.42578125" style="441" customWidth="1"/>
    <col min="8201" max="8201" width="4.42578125" style="441" customWidth="1"/>
    <col min="8202" max="8202" width="4.85546875" style="441" customWidth="1"/>
    <col min="8203" max="8203" width="5.140625" style="441" customWidth="1"/>
    <col min="8204" max="8204" width="4.85546875" style="441" customWidth="1"/>
    <col min="8205" max="8205" width="3.5703125" style="441" customWidth="1"/>
    <col min="8206" max="8207" width="4.42578125" style="441" customWidth="1"/>
    <col min="8208" max="8208" width="7.140625" style="441" customWidth="1"/>
    <col min="8209" max="8209" width="6.140625" style="441" customWidth="1"/>
    <col min="8210" max="8211" width="6" style="441" customWidth="1"/>
    <col min="8212" max="8212" width="7.42578125" style="441" customWidth="1"/>
    <col min="8213" max="8213" width="5" style="441" customWidth="1"/>
    <col min="8214" max="8214" width="3.5703125" style="441" customWidth="1"/>
    <col min="8215" max="8216" width="3.42578125" style="441" customWidth="1"/>
    <col min="8217" max="8217" width="3" style="441" customWidth="1"/>
    <col min="8218" max="8218" width="4.42578125" style="441" customWidth="1"/>
    <col min="8219" max="8219" width="3.42578125" style="441" customWidth="1"/>
    <col min="8220" max="8220" width="3.5703125" style="441" customWidth="1"/>
    <col min="8221" max="8221" width="3" style="441" customWidth="1"/>
    <col min="8222" max="8222" width="3.5703125" style="441" customWidth="1"/>
    <col min="8223" max="8223" width="3.42578125" style="441" customWidth="1"/>
    <col min="8224" max="8224" width="4.42578125" style="441" customWidth="1"/>
    <col min="8225" max="8226" width="4" style="441" customWidth="1"/>
    <col min="8227" max="8227" width="3.42578125" style="441" customWidth="1"/>
    <col min="8228" max="8228" width="4.140625" style="441" customWidth="1"/>
    <col min="8229" max="8229" width="4.42578125" style="441" customWidth="1"/>
    <col min="8230" max="8230" width="3.5703125" style="441" customWidth="1"/>
    <col min="8231" max="8231" width="4" style="441" customWidth="1"/>
    <col min="8232" max="8232" width="3.42578125" style="441" customWidth="1"/>
    <col min="8233" max="8233" width="16.42578125" style="441" bestFit="1" customWidth="1"/>
    <col min="8234" max="8449" width="8.85546875" style="441"/>
    <col min="8450" max="8450" width="14.42578125" style="441" bestFit="1" customWidth="1"/>
    <col min="8451" max="8451" width="54.42578125" style="441" customWidth="1"/>
    <col min="8452" max="8453" width="7.42578125" style="441" customWidth="1"/>
    <col min="8454" max="8454" width="5.140625" style="441" customWidth="1"/>
    <col min="8455" max="8455" width="4.42578125" style="441" customWidth="1"/>
    <col min="8456" max="8456" width="5.42578125" style="441" customWidth="1"/>
    <col min="8457" max="8457" width="4.42578125" style="441" customWidth="1"/>
    <col min="8458" max="8458" width="4.85546875" style="441" customWidth="1"/>
    <col min="8459" max="8459" width="5.140625" style="441" customWidth="1"/>
    <col min="8460" max="8460" width="4.85546875" style="441" customWidth="1"/>
    <col min="8461" max="8461" width="3.5703125" style="441" customWidth="1"/>
    <col min="8462" max="8463" width="4.42578125" style="441" customWidth="1"/>
    <col min="8464" max="8464" width="7.140625" style="441" customWidth="1"/>
    <col min="8465" max="8465" width="6.140625" style="441" customWidth="1"/>
    <col min="8466" max="8467" width="6" style="441" customWidth="1"/>
    <col min="8468" max="8468" width="7.42578125" style="441" customWidth="1"/>
    <col min="8469" max="8469" width="5" style="441" customWidth="1"/>
    <col min="8470" max="8470" width="3.5703125" style="441" customWidth="1"/>
    <col min="8471" max="8472" width="3.42578125" style="441" customWidth="1"/>
    <col min="8473" max="8473" width="3" style="441" customWidth="1"/>
    <col min="8474" max="8474" width="4.42578125" style="441" customWidth="1"/>
    <col min="8475" max="8475" width="3.42578125" style="441" customWidth="1"/>
    <col min="8476" max="8476" width="3.5703125" style="441" customWidth="1"/>
    <col min="8477" max="8477" width="3" style="441" customWidth="1"/>
    <col min="8478" max="8478" width="3.5703125" style="441" customWidth="1"/>
    <col min="8479" max="8479" width="3.42578125" style="441" customWidth="1"/>
    <col min="8480" max="8480" width="4.42578125" style="441" customWidth="1"/>
    <col min="8481" max="8482" width="4" style="441" customWidth="1"/>
    <col min="8483" max="8483" width="3.42578125" style="441" customWidth="1"/>
    <col min="8484" max="8484" width="4.140625" style="441" customWidth="1"/>
    <col min="8485" max="8485" width="4.42578125" style="441" customWidth="1"/>
    <col min="8486" max="8486" width="3.5703125" style="441" customWidth="1"/>
    <col min="8487" max="8487" width="4" style="441" customWidth="1"/>
    <col min="8488" max="8488" width="3.42578125" style="441" customWidth="1"/>
    <col min="8489" max="8489" width="16.42578125" style="441" bestFit="1" customWidth="1"/>
    <col min="8490" max="8705" width="8.85546875" style="441"/>
    <col min="8706" max="8706" width="14.42578125" style="441" bestFit="1" customWidth="1"/>
    <col min="8707" max="8707" width="54.42578125" style="441" customWidth="1"/>
    <col min="8708" max="8709" width="7.42578125" style="441" customWidth="1"/>
    <col min="8710" max="8710" width="5.140625" style="441" customWidth="1"/>
    <col min="8711" max="8711" width="4.42578125" style="441" customWidth="1"/>
    <col min="8712" max="8712" width="5.42578125" style="441" customWidth="1"/>
    <col min="8713" max="8713" width="4.42578125" style="441" customWidth="1"/>
    <col min="8714" max="8714" width="4.85546875" style="441" customWidth="1"/>
    <col min="8715" max="8715" width="5.140625" style="441" customWidth="1"/>
    <col min="8716" max="8716" width="4.85546875" style="441" customWidth="1"/>
    <col min="8717" max="8717" width="3.5703125" style="441" customWidth="1"/>
    <col min="8718" max="8719" width="4.42578125" style="441" customWidth="1"/>
    <col min="8720" max="8720" width="7.140625" style="441" customWidth="1"/>
    <col min="8721" max="8721" width="6.140625" style="441" customWidth="1"/>
    <col min="8722" max="8723" width="6" style="441" customWidth="1"/>
    <col min="8724" max="8724" width="7.42578125" style="441" customWidth="1"/>
    <col min="8725" max="8725" width="5" style="441" customWidth="1"/>
    <col min="8726" max="8726" width="3.5703125" style="441" customWidth="1"/>
    <col min="8727" max="8728" width="3.42578125" style="441" customWidth="1"/>
    <col min="8729" max="8729" width="3" style="441" customWidth="1"/>
    <col min="8730" max="8730" width="4.42578125" style="441" customWidth="1"/>
    <col min="8731" max="8731" width="3.42578125" style="441" customWidth="1"/>
    <col min="8732" max="8732" width="3.5703125" style="441" customWidth="1"/>
    <col min="8733" max="8733" width="3" style="441" customWidth="1"/>
    <col min="8734" max="8734" width="3.5703125" style="441" customWidth="1"/>
    <col min="8735" max="8735" width="3.42578125" style="441" customWidth="1"/>
    <col min="8736" max="8736" width="4.42578125" style="441" customWidth="1"/>
    <col min="8737" max="8738" width="4" style="441" customWidth="1"/>
    <col min="8739" max="8739" width="3.42578125" style="441" customWidth="1"/>
    <col min="8740" max="8740" width="4.140625" style="441" customWidth="1"/>
    <col min="8741" max="8741" width="4.42578125" style="441" customWidth="1"/>
    <col min="8742" max="8742" width="3.5703125" style="441" customWidth="1"/>
    <col min="8743" max="8743" width="4" style="441" customWidth="1"/>
    <col min="8744" max="8744" width="3.42578125" style="441" customWidth="1"/>
    <col min="8745" max="8745" width="16.42578125" style="441" bestFit="1" customWidth="1"/>
    <col min="8746" max="8961" width="8.85546875" style="441"/>
    <col min="8962" max="8962" width="14.42578125" style="441" bestFit="1" customWidth="1"/>
    <col min="8963" max="8963" width="54.42578125" style="441" customWidth="1"/>
    <col min="8964" max="8965" width="7.42578125" style="441" customWidth="1"/>
    <col min="8966" max="8966" width="5.140625" style="441" customWidth="1"/>
    <col min="8967" max="8967" width="4.42578125" style="441" customWidth="1"/>
    <col min="8968" max="8968" width="5.42578125" style="441" customWidth="1"/>
    <col min="8969" max="8969" width="4.42578125" style="441" customWidth="1"/>
    <col min="8970" max="8970" width="4.85546875" style="441" customWidth="1"/>
    <col min="8971" max="8971" width="5.140625" style="441" customWidth="1"/>
    <col min="8972" max="8972" width="4.85546875" style="441" customWidth="1"/>
    <col min="8973" max="8973" width="3.5703125" style="441" customWidth="1"/>
    <col min="8974" max="8975" width="4.42578125" style="441" customWidth="1"/>
    <col min="8976" max="8976" width="7.140625" style="441" customWidth="1"/>
    <col min="8977" max="8977" width="6.140625" style="441" customWidth="1"/>
    <col min="8978" max="8979" width="6" style="441" customWidth="1"/>
    <col min="8980" max="8980" width="7.42578125" style="441" customWidth="1"/>
    <col min="8981" max="8981" width="5" style="441" customWidth="1"/>
    <col min="8982" max="8982" width="3.5703125" style="441" customWidth="1"/>
    <col min="8983" max="8984" width="3.42578125" style="441" customWidth="1"/>
    <col min="8985" max="8985" width="3" style="441" customWidth="1"/>
    <col min="8986" max="8986" width="4.42578125" style="441" customWidth="1"/>
    <col min="8987" max="8987" width="3.42578125" style="441" customWidth="1"/>
    <col min="8988" max="8988" width="3.5703125" style="441" customWidth="1"/>
    <col min="8989" max="8989" width="3" style="441" customWidth="1"/>
    <col min="8990" max="8990" width="3.5703125" style="441" customWidth="1"/>
    <col min="8991" max="8991" width="3.42578125" style="441" customWidth="1"/>
    <col min="8992" max="8992" width="4.42578125" style="441" customWidth="1"/>
    <col min="8993" max="8994" width="4" style="441" customWidth="1"/>
    <col min="8995" max="8995" width="3.42578125" style="441" customWidth="1"/>
    <col min="8996" max="8996" width="4.140625" style="441" customWidth="1"/>
    <col min="8997" max="8997" width="4.42578125" style="441" customWidth="1"/>
    <col min="8998" max="8998" width="3.5703125" style="441" customWidth="1"/>
    <col min="8999" max="8999" width="4" style="441" customWidth="1"/>
    <col min="9000" max="9000" width="3.42578125" style="441" customWidth="1"/>
    <col min="9001" max="9001" width="16.42578125" style="441" bestFit="1" customWidth="1"/>
    <col min="9002" max="9217" width="8.85546875" style="441"/>
    <col min="9218" max="9218" width="14.42578125" style="441" bestFit="1" customWidth="1"/>
    <col min="9219" max="9219" width="54.42578125" style="441" customWidth="1"/>
    <col min="9220" max="9221" width="7.42578125" style="441" customWidth="1"/>
    <col min="9222" max="9222" width="5.140625" style="441" customWidth="1"/>
    <col min="9223" max="9223" width="4.42578125" style="441" customWidth="1"/>
    <col min="9224" max="9224" width="5.42578125" style="441" customWidth="1"/>
    <col min="9225" max="9225" width="4.42578125" style="441" customWidth="1"/>
    <col min="9226" max="9226" width="4.85546875" style="441" customWidth="1"/>
    <col min="9227" max="9227" width="5.140625" style="441" customWidth="1"/>
    <col min="9228" max="9228" width="4.85546875" style="441" customWidth="1"/>
    <col min="9229" max="9229" width="3.5703125" style="441" customWidth="1"/>
    <col min="9230" max="9231" width="4.42578125" style="441" customWidth="1"/>
    <col min="9232" max="9232" width="7.140625" style="441" customWidth="1"/>
    <col min="9233" max="9233" width="6.140625" style="441" customWidth="1"/>
    <col min="9234" max="9235" width="6" style="441" customWidth="1"/>
    <col min="9236" max="9236" width="7.42578125" style="441" customWidth="1"/>
    <col min="9237" max="9237" width="5" style="441" customWidth="1"/>
    <col min="9238" max="9238" width="3.5703125" style="441" customWidth="1"/>
    <col min="9239" max="9240" width="3.42578125" style="441" customWidth="1"/>
    <col min="9241" max="9241" width="3" style="441" customWidth="1"/>
    <col min="9242" max="9242" width="4.42578125" style="441" customWidth="1"/>
    <col min="9243" max="9243" width="3.42578125" style="441" customWidth="1"/>
    <col min="9244" max="9244" width="3.5703125" style="441" customWidth="1"/>
    <col min="9245" max="9245" width="3" style="441" customWidth="1"/>
    <col min="9246" max="9246" width="3.5703125" style="441" customWidth="1"/>
    <col min="9247" max="9247" width="3.42578125" style="441" customWidth="1"/>
    <col min="9248" max="9248" width="4.42578125" style="441" customWidth="1"/>
    <col min="9249" max="9250" width="4" style="441" customWidth="1"/>
    <col min="9251" max="9251" width="3.42578125" style="441" customWidth="1"/>
    <col min="9252" max="9252" width="4.140625" style="441" customWidth="1"/>
    <col min="9253" max="9253" width="4.42578125" style="441" customWidth="1"/>
    <col min="9254" max="9254" width="3.5703125" style="441" customWidth="1"/>
    <col min="9255" max="9255" width="4" style="441" customWidth="1"/>
    <col min="9256" max="9256" width="3.42578125" style="441" customWidth="1"/>
    <col min="9257" max="9257" width="16.42578125" style="441" bestFit="1" customWidth="1"/>
    <col min="9258" max="9473" width="8.85546875" style="441"/>
    <col min="9474" max="9474" width="14.42578125" style="441" bestFit="1" customWidth="1"/>
    <col min="9475" max="9475" width="54.42578125" style="441" customWidth="1"/>
    <col min="9476" max="9477" width="7.42578125" style="441" customWidth="1"/>
    <col min="9478" max="9478" width="5.140625" style="441" customWidth="1"/>
    <col min="9479" max="9479" width="4.42578125" style="441" customWidth="1"/>
    <col min="9480" max="9480" width="5.42578125" style="441" customWidth="1"/>
    <col min="9481" max="9481" width="4.42578125" style="441" customWidth="1"/>
    <col min="9482" max="9482" width="4.85546875" style="441" customWidth="1"/>
    <col min="9483" max="9483" width="5.140625" style="441" customWidth="1"/>
    <col min="9484" max="9484" width="4.85546875" style="441" customWidth="1"/>
    <col min="9485" max="9485" width="3.5703125" style="441" customWidth="1"/>
    <col min="9486" max="9487" width="4.42578125" style="441" customWidth="1"/>
    <col min="9488" max="9488" width="7.140625" style="441" customWidth="1"/>
    <col min="9489" max="9489" width="6.140625" style="441" customWidth="1"/>
    <col min="9490" max="9491" width="6" style="441" customWidth="1"/>
    <col min="9492" max="9492" width="7.42578125" style="441" customWidth="1"/>
    <col min="9493" max="9493" width="5" style="441" customWidth="1"/>
    <col min="9494" max="9494" width="3.5703125" style="441" customWidth="1"/>
    <col min="9495" max="9496" width="3.42578125" style="441" customWidth="1"/>
    <col min="9497" max="9497" width="3" style="441" customWidth="1"/>
    <col min="9498" max="9498" width="4.42578125" style="441" customWidth="1"/>
    <col min="9499" max="9499" width="3.42578125" style="441" customWidth="1"/>
    <col min="9500" max="9500" width="3.5703125" style="441" customWidth="1"/>
    <col min="9501" max="9501" width="3" style="441" customWidth="1"/>
    <col min="9502" max="9502" width="3.5703125" style="441" customWidth="1"/>
    <col min="9503" max="9503" width="3.42578125" style="441" customWidth="1"/>
    <col min="9504" max="9504" width="4.42578125" style="441" customWidth="1"/>
    <col min="9505" max="9506" width="4" style="441" customWidth="1"/>
    <col min="9507" max="9507" width="3.42578125" style="441" customWidth="1"/>
    <col min="9508" max="9508" width="4.140625" style="441" customWidth="1"/>
    <col min="9509" max="9509" width="4.42578125" style="441" customWidth="1"/>
    <col min="9510" max="9510" width="3.5703125" style="441" customWidth="1"/>
    <col min="9511" max="9511" width="4" style="441" customWidth="1"/>
    <col min="9512" max="9512" width="3.42578125" style="441" customWidth="1"/>
    <col min="9513" max="9513" width="16.42578125" style="441" bestFit="1" customWidth="1"/>
    <col min="9514" max="9729" width="8.85546875" style="441"/>
    <col min="9730" max="9730" width="14.42578125" style="441" bestFit="1" customWidth="1"/>
    <col min="9731" max="9731" width="54.42578125" style="441" customWidth="1"/>
    <col min="9732" max="9733" width="7.42578125" style="441" customWidth="1"/>
    <col min="9734" max="9734" width="5.140625" style="441" customWidth="1"/>
    <col min="9735" max="9735" width="4.42578125" style="441" customWidth="1"/>
    <col min="9736" max="9736" width="5.42578125" style="441" customWidth="1"/>
    <col min="9737" max="9737" width="4.42578125" style="441" customWidth="1"/>
    <col min="9738" max="9738" width="4.85546875" style="441" customWidth="1"/>
    <col min="9739" max="9739" width="5.140625" style="441" customWidth="1"/>
    <col min="9740" max="9740" width="4.85546875" style="441" customWidth="1"/>
    <col min="9741" max="9741" width="3.5703125" style="441" customWidth="1"/>
    <col min="9742" max="9743" width="4.42578125" style="441" customWidth="1"/>
    <col min="9744" max="9744" width="7.140625" style="441" customWidth="1"/>
    <col min="9745" max="9745" width="6.140625" style="441" customWidth="1"/>
    <col min="9746" max="9747" width="6" style="441" customWidth="1"/>
    <col min="9748" max="9748" width="7.42578125" style="441" customWidth="1"/>
    <col min="9749" max="9749" width="5" style="441" customWidth="1"/>
    <col min="9750" max="9750" width="3.5703125" style="441" customWidth="1"/>
    <col min="9751" max="9752" width="3.42578125" style="441" customWidth="1"/>
    <col min="9753" max="9753" width="3" style="441" customWidth="1"/>
    <col min="9754" max="9754" width="4.42578125" style="441" customWidth="1"/>
    <col min="9755" max="9755" width="3.42578125" style="441" customWidth="1"/>
    <col min="9756" max="9756" width="3.5703125" style="441" customWidth="1"/>
    <col min="9757" max="9757" width="3" style="441" customWidth="1"/>
    <col min="9758" max="9758" width="3.5703125" style="441" customWidth="1"/>
    <col min="9759" max="9759" width="3.42578125" style="441" customWidth="1"/>
    <col min="9760" max="9760" width="4.42578125" style="441" customWidth="1"/>
    <col min="9761" max="9762" width="4" style="441" customWidth="1"/>
    <col min="9763" max="9763" width="3.42578125" style="441" customWidth="1"/>
    <col min="9764" max="9764" width="4.140625" style="441" customWidth="1"/>
    <col min="9765" max="9765" width="4.42578125" style="441" customWidth="1"/>
    <col min="9766" max="9766" width="3.5703125" style="441" customWidth="1"/>
    <col min="9767" max="9767" width="4" style="441" customWidth="1"/>
    <col min="9768" max="9768" width="3.42578125" style="441" customWidth="1"/>
    <col min="9769" max="9769" width="16.42578125" style="441" bestFit="1" customWidth="1"/>
    <col min="9770" max="9985" width="8.85546875" style="441"/>
    <col min="9986" max="9986" width="14.42578125" style="441" bestFit="1" customWidth="1"/>
    <col min="9987" max="9987" width="54.42578125" style="441" customWidth="1"/>
    <col min="9988" max="9989" width="7.42578125" style="441" customWidth="1"/>
    <col min="9990" max="9990" width="5.140625" style="441" customWidth="1"/>
    <col min="9991" max="9991" width="4.42578125" style="441" customWidth="1"/>
    <col min="9992" max="9992" width="5.42578125" style="441" customWidth="1"/>
    <col min="9993" max="9993" width="4.42578125" style="441" customWidth="1"/>
    <col min="9994" max="9994" width="4.85546875" style="441" customWidth="1"/>
    <col min="9995" max="9995" width="5.140625" style="441" customWidth="1"/>
    <col min="9996" max="9996" width="4.85546875" style="441" customWidth="1"/>
    <col min="9997" max="9997" width="3.5703125" style="441" customWidth="1"/>
    <col min="9998" max="9999" width="4.42578125" style="441" customWidth="1"/>
    <col min="10000" max="10000" width="7.140625" style="441" customWidth="1"/>
    <col min="10001" max="10001" width="6.140625" style="441" customWidth="1"/>
    <col min="10002" max="10003" width="6" style="441" customWidth="1"/>
    <col min="10004" max="10004" width="7.42578125" style="441" customWidth="1"/>
    <col min="10005" max="10005" width="5" style="441" customWidth="1"/>
    <col min="10006" max="10006" width="3.5703125" style="441" customWidth="1"/>
    <col min="10007" max="10008" width="3.42578125" style="441" customWidth="1"/>
    <col min="10009" max="10009" width="3" style="441" customWidth="1"/>
    <col min="10010" max="10010" width="4.42578125" style="441" customWidth="1"/>
    <col min="10011" max="10011" width="3.42578125" style="441" customWidth="1"/>
    <col min="10012" max="10012" width="3.5703125" style="441" customWidth="1"/>
    <col min="10013" max="10013" width="3" style="441" customWidth="1"/>
    <col min="10014" max="10014" width="3.5703125" style="441" customWidth="1"/>
    <col min="10015" max="10015" width="3.42578125" style="441" customWidth="1"/>
    <col min="10016" max="10016" width="4.42578125" style="441" customWidth="1"/>
    <col min="10017" max="10018" width="4" style="441" customWidth="1"/>
    <col min="10019" max="10019" width="3.42578125" style="441" customWidth="1"/>
    <col min="10020" max="10020" width="4.140625" style="441" customWidth="1"/>
    <col min="10021" max="10021" width="4.42578125" style="441" customWidth="1"/>
    <col min="10022" max="10022" width="3.5703125" style="441" customWidth="1"/>
    <col min="10023" max="10023" width="4" style="441" customWidth="1"/>
    <col min="10024" max="10024" width="3.42578125" style="441" customWidth="1"/>
    <col min="10025" max="10025" width="16.42578125" style="441" bestFit="1" customWidth="1"/>
    <col min="10026" max="10241" width="8.85546875" style="441"/>
    <col min="10242" max="10242" width="14.42578125" style="441" bestFit="1" customWidth="1"/>
    <col min="10243" max="10243" width="54.42578125" style="441" customWidth="1"/>
    <col min="10244" max="10245" width="7.42578125" style="441" customWidth="1"/>
    <col min="10246" max="10246" width="5.140625" style="441" customWidth="1"/>
    <col min="10247" max="10247" width="4.42578125" style="441" customWidth="1"/>
    <col min="10248" max="10248" width="5.42578125" style="441" customWidth="1"/>
    <col min="10249" max="10249" width="4.42578125" style="441" customWidth="1"/>
    <col min="10250" max="10250" width="4.85546875" style="441" customWidth="1"/>
    <col min="10251" max="10251" width="5.140625" style="441" customWidth="1"/>
    <col min="10252" max="10252" width="4.85546875" style="441" customWidth="1"/>
    <col min="10253" max="10253" width="3.5703125" style="441" customWidth="1"/>
    <col min="10254" max="10255" width="4.42578125" style="441" customWidth="1"/>
    <col min="10256" max="10256" width="7.140625" style="441" customWidth="1"/>
    <col min="10257" max="10257" width="6.140625" style="441" customWidth="1"/>
    <col min="10258" max="10259" width="6" style="441" customWidth="1"/>
    <col min="10260" max="10260" width="7.42578125" style="441" customWidth="1"/>
    <col min="10261" max="10261" width="5" style="441" customWidth="1"/>
    <col min="10262" max="10262" width="3.5703125" style="441" customWidth="1"/>
    <col min="10263" max="10264" width="3.42578125" style="441" customWidth="1"/>
    <col min="10265" max="10265" width="3" style="441" customWidth="1"/>
    <col min="10266" max="10266" width="4.42578125" style="441" customWidth="1"/>
    <col min="10267" max="10267" width="3.42578125" style="441" customWidth="1"/>
    <col min="10268" max="10268" width="3.5703125" style="441" customWidth="1"/>
    <col min="10269" max="10269" width="3" style="441" customWidth="1"/>
    <col min="10270" max="10270" width="3.5703125" style="441" customWidth="1"/>
    <col min="10271" max="10271" width="3.42578125" style="441" customWidth="1"/>
    <col min="10272" max="10272" width="4.42578125" style="441" customWidth="1"/>
    <col min="10273" max="10274" width="4" style="441" customWidth="1"/>
    <col min="10275" max="10275" width="3.42578125" style="441" customWidth="1"/>
    <col min="10276" max="10276" width="4.140625" style="441" customWidth="1"/>
    <col min="10277" max="10277" width="4.42578125" style="441" customWidth="1"/>
    <col min="10278" max="10278" width="3.5703125" style="441" customWidth="1"/>
    <col min="10279" max="10279" width="4" style="441" customWidth="1"/>
    <col min="10280" max="10280" width="3.42578125" style="441" customWidth="1"/>
    <col min="10281" max="10281" width="16.42578125" style="441" bestFit="1" customWidth="1"/>
    <col min="10282" max="10497" width="8.85546875" style="441"/>
    <col min="10498" max="10498" width="14.42578125" style="441" bestFit="1" customWidth="1"/>
    <col min="10499" max="10499" width="54.42578125" style="441" customWidth="1"/>
    <col min="10500" max="10501" width="7.42578125" style="441" customWidth="1"/>
    <col min="10502" max="10502" width="5.140625" style="441" customWidth="1"/>
    <col min="10503" max="10503" width="4.42578125" style="441" customWidth="1"/>
    <col min="10504" max="10504" width="5.42578125" style="441" customWidth="1"/>
    <col min="10505" max="10505" width="4.42578125" style="441" customWidth="1"/>
    <col min="10506" max="10506" width="4.85546875" style="441" customWidth="1"/>
    <col min="10507" max="10507" width="5.140625" style="441" customWidth="1"/>
    <col min="10508" max="10508" width="4.85546875" style="441" customWidth="1"/>
    <col min="10509" max="10509" width="3.5703125" style="441" customWidth="1"/>
    <col min="10510" max="10511" width="4.42578125" style="441" customWidth="1"/>
    <col min="10512" max="10512" width="7.140625" style="441" customWidth="1"/>
    <col min="10513" max="10513" width="6.140625" style="441" customWidth="1"/>
    <col min="10514" max="10515" width="6" style="441" customWidth="1"/>
    <col min="10516" max="10516" width="7.42578125" style="441" customWidth="1"/>
    <col min="10517" max="10517" width="5" style="441" customWidth="1"/>
    <col min="10518" max="10518" width="3.5703125" style="441" customWidth="1"/>
    <col min="10519" max="10520" width="3.42578125" style="441" customWidth="1"/>
    <col min="10521" max="10521" width="3" style="441" customWidth="1"/>
    <col min="10522" max="10522" width="4.42578125" style="441" customWidth="1"/>
    <col min="10523" max="10523" width="3.42578125" style="441" customWidth="1"/>
    <col min="10524" max="10524" width="3.5703125" style="441" customWidth="1"/>
    <col min="10525" max="10525" width="3" style="441" customWidth="1"/>
    <col min="10526" max="10526" width="3.5703125" style="441" customWidth="1"/>
    <col min="10527" max="10527" width="3.42578125" style="441" customWidth="1"/>
    <col min="10528" max="10528" width="4.42578125" style="441" customWidth="1"/>
    <col min="10529" max="10530" width="4" style="441" customWidth="1"/>
    <col min="10531" max="10531" width="3.42578125" style="441" customWidth="1"/>
    <col min="10532" max="10532" width="4.140625" style="441" customWidth="1"/>
    <col min="10533" max="10533" width="4.42578125" style="441" customWidth="1"/>
    <col min="10534" max="10534" width="3.5703125" style="441" customWidth="1"/>
    <col min="10535" max="10535" width="4" style="441" customWidth="1"/>
    <col min="10536" max="10536" width="3.42578125" style="441" customWidth="1"/>
    <col min="10537" max="10537" width="16.42578125" style="441" bestFit="1" customWidth="1"/>
    <col min="10538" max="10753" width="8.85546875" style="441"/>
    <col min="10754" max="10754" width="14.42578125" style="441" bestFit="1" customWidth="1"/>
    <col min="10755" max="10755" width="54.42578125" style="441" customWidth="1"/>
    <col min="10756" max="10757" width="7.42578125" style="441" customWidth="1"/>
    <col min="10758" max="10758" width="5.140625" style="441" customWidth="1"/>
    <col min="10759" max="10759" width="4.42578125" style="441" customWidth="1"/>
    <col min="10760" max="10760" width="5.42578125" style="441" customWidth="1"/>
    <col min="10761" max="10761" width="4.42578125" style="441" customWidth="1"/>
    <col min="10762" max="10762" width="4.85546875" style="441" customWidth="1"/>
    <col min="10763" max="10763" width="5.140625" style="441" customWidth="1"/>
    <col min="10764" max="10764" width="4.85546875" style="441" customWidth="1"/>
    <col min="10765" max="10765" width="3.5703125" style="441" customWidth="1"/>
    <col min="10766" max="10767" width="4.42578125" style="441" customWidth="1"/>
    <col min="10768" max="10768" width="7.140625" style="441" customWidth="1"/>
    <col min="10769" max="10769" width="6.140625" style="441" customWidth="1"/>
    <col min="10770" max="10771" width="6" style="441" customWidth="1"/>
    <col min="10772" max="10772" width="7.42578125" style="441" customWidth="1"/>
    <col min="10773" max="10773" width="5" style="441" customWidth="1"/>
    <col min="10774" max="10774" width="3.5703125" style="441" customWidth="1"/>
    <col min="10775" max="10776" width="3.42578125" style="441" customWidth="1"/>
    <col min="10777" max="10777" width="3" style="441" customWidth="1"/>
    <col min="10778" max="10778" width="4.42578125" style="441" customWidth="1"/>
    <col min="10779" max="10779" width="3.42578125" style="441" customWidth="1"/>
    <col min="10780" max="10780" width="3.5703125" style="441" customWidth="1"/>
    <col min="10781" max="10781" width="3" style="441" customWidth="1"/>
    <col min="10782" max="10782" width="3.5703125" style="441" customWidth="1"/>
    <col min="10783" max="10783" width="3.42578125" style="441" customWidth="1"/>
    <col min="10784" max="10784" width="4.42578125" style="441" customWidth="1"/>
    <col min="10785" max="10786" width="4" style="441" customWidth="1"/>
    <col min="10787" max="10787" width="3.42578125" style="441" customWidth="1"/>
    <col min="10788" max="10788" width="4.140625" style="441" customWidth="1"/>
    <col min="10789" max="10789" width="4.42578125" style="441" customWidth="1"/>
    <col min="10790" max="10790" width="3.5703125" style="441" customWidth="1"/>
    <col min="10791" max="10791" width="4" style="441" customWidth="1"/>
    <col min="10792" max="10792" width="3.42578125" style="441" customWidth="1"/>
    <col min="10793" max="10793" width="16.42578125" style="441" bestFit="1" customWidth="1"/>
    <col min="10794" max="11009" width="8.85546875" style="441"/>
    <col min="11010" max="11010" width="14.42578125" style="441" bestFit="1" customWidth="1"/>
    <col min="11011" max="11011" width="54.42578125" style="441" customWidth="1"/>
    <col min="11012" max="11013" width="7.42578125" style="441" customWidth="1"/>
    <col min="11014" max="11014" width="5.140625" style="441" customWidth="1"/>
    <col min="11015" max="11015" width="4.42578125" style="441" customWidth="1"/>
    <col min="11016" max="11016" width="5.42578125" style="441" customWidth="1"/>
    <col min="11017" max="11017" width="4.42578125" style="441" customWidth="1"/>
    <col min="11018" max="11018" width="4.85546875" style="441" customWidth="1"/>
    <col min="11019" max="11019" width="5.140625" style="441" customWidth="1"/>
    <col min="11020" max="11020" width="4.85546875" style="441" customWidth="1"/>
    <col min="11021" max="11021" width="3.5703125" style="441" customWidth="1"/>
    <col min="11022" max="11023" width="4.42578125" style="441" customWidth="1"/>
    <col min="11024" max="11024" width="7.140625" style="441" customWidth="1"/>
    <col min="11025" max="11025" width="6.140625" style="441" customWidth="1"/>
    <col min="11026" max="11027" width="6" style="441" customWidth="1"/>
    <col min="11028" max="11028" width="7.42578125" style="441" customWidth="1"/>
    <col min="11029" max="11029" width="5" style="441" customWidth="1"/>
    <col min="11030" max="11030" width="3.5703125" style="441" customWidth="1"/>
    <col min="11031" max="11032" width="3.42578125" style="441" customWidth="1"/>
    <col min="11033" max="11033" width="3" style="441" customWidth="1"/>
    <col min="11034" max="11034" width="4.42578125" style="441" customWidth="1"/>
    <col min="11035" max="11035" width="3.42578125" style="441" customWidth="1"/>
    <col min="11036" max="11036" width="3.5703125" style="441" customWidth="1"/>
    <col min="11037" max="11037" width="3" style="441" customWidth="1"/>
    <col min="11038" max="11038" width="3.5703125" style="441" customWidth="1"/>
    <col min="11039" max="11039" width="3.42578125" style="441" customWidth="1"/>
    <col min="11040" max="11040" width="4.42578125" style="441" customWidth="1"/>
    <col min="11041" max="11042" width="4" style="441" customWidth="1"/>
    <col min="11043" max="11043" width="3.42578125" style="441" customWidth="1"/>
    <col min="11044" max="11044" width="4.140625" style="441" customWidth="1"/>
    <col min="11045" max="11045" width="4.42578125" style="441" customWidth="1"/>
    <col min="11046" max="11046" width="3.5703125" style="441" customWidth="1"/>
    <col min="11047" max="11047" width="4" style="441" customWidth="1"/>
    <col min="11048" max="11048" width="3.42578125" style="441" customWidth="1"/>
    <col min="11049" max="11049" width="16.42578125" style="441" bestFit="1" customWidth="1"/>
    <col min="11050" max="11265" width="8.85546875" style="441"/>
    <col min="11266" max="11266" width="14.42578125" style="441" bestFit="1" customWidth="1"/>
    <col min="11267" max="11267" width="54.42578125" style="441" customWidth="1"/>
    <col min="11268" max="11269" width="7.42578125" style="441" customWidth="1"/>
    <col min="11270" max="11270" width="5.140625" style="441" customWidth="1"/>
    <col min="11271" max="11271" width="4.42578125" style="441" customWidth="1"/>
    <col min="11272" max="11272" width="5.42578125" style="441" customWidth="1"/>
    <col min="11273" max="11273" width="4.42578125" style="441" customWidth="1"/>
    <col min="11274" max="11274" width="4.85546875" style="441" customWidth="1"/>
    <col min="11275" max="11275" width="5.140625" style="441" customWidth="1"/>
    <col min="11276" max="11276" width="4.85546875" style="441" customWidth="1"/>
    <col min="11277" max="11277" width="3.5703125" style="441" customWidth="1"/>
    <col min="11278" max="11279" width="4.42578125" style="441" customWidth="1"/>
    <col min="11280" max="11280" width="7.140625" style="441" customWidth="1"/>
    <col min="11281" max="11281" width="6.140625" style="441" customWidth="1"/>
    <col min="11282" max="11283" width="6" style="441" customWidth="1"/>
    <col min="11284" max="11284" width="7.42578125" style="441" customWidth="1"/>
    <col min="11285" max="11285" width="5" style="441" customWidth="1"/>
    <col min="11286" max="11286" width="3.5703125" style="441" customWidth="1"/>
    <col min="11287" max="11288" width="3.42578125" style="441" customWidth="1"/>
    <col min="11289" max="11289" width="3" style="441" customWidth="1"/>
    <col min="11290" max="11290" width="4.42578125" style="441" customWidth="1"/>
    <col min="11291" max="11291" width="3.42578125" style="441" customWidth="1"/>
    <col min="11292" max="11292" width="3.5703125" style="441" customWidth="1"/>
    <col min="11293" max="11293" width="3" style="441" customWidth="1"/>
    <col min="11294" max="11294" width="3.5703125" style="441" customWidth="1"/>
    <col min="11295" max="11295" width="3.42578125" style="441" customWidth="1"/>
    <col min="11296" max="11296" width="4.42578125" style="441" customWidth="1"/>
    <col min="11297" max="11298" width="4" style="441" customWidth="1"/>
    <col min="11299" max="11299" width="3.42578125" style="441" customWidth="1"/>
    <col min="11300" max="11300" width="4.140625" style="441" customWidth="1"/>
    <col min="11301" max="11301" width="4.42578125" style="441" customWidth="1"/>
    <col min="11302" max="11302" width="3.5703125" style="441" customWidth="1"/>
    <col min="11303" max="11303" width="4" style="441" customWidth="1"/>
    <col min="11304" max="11304" width="3.42578125" style="441" customWidth="1"/>
    <col min="11305" max="11305" width="16.42578125" style="441" bestFit="1" customWidth="1"/>
    <col min="11306" max="11521" width="8.85546875" style="441"/>
    <col min="11522" max="11522" width="14.42578125" style="441" bestFit="1" customWidth="1"/>
    <col min="11523" max="11523" width="54.42578125" style="441" customWidth="1"/>
    <col min="11524" max="11525" width="7.42578125" style="441" customWidth="1"/>
    <col min="11526" max="11526" width="5.140625" style="441" customWidth="1"/>
    <col min="11527" max="11527" width="4.42578125" style="441" customWidth="1"/>
    <col min="11528" max="11528" width="5.42578125" style="441" customWidth="1"/>
    <col min="11529" max="11529" width="4.42578125" style="441" customWidth="1"/>
    <col min="11530" max="11530" width="4.85546875" style="441" customWidth="1"/>
    <col min="11531" max="11531" width="5.140625" style="441" customWidth="1"/>
    <col min="11532" max="11532" width="4.85546875" style="441" customWidth="1"/>
    <col min="11533" max="11533" width="3.5703125" style="441" customWidth="1"/>
    <col min="11534" max="11535" width="4.42578125" style="441" customWidth="1"/>
    <col min="11536" max="11536" width="7.140625" style="441" customWidth="1"/>
    <col min="11537" max="11537" width="6.140625" style="441" customWidth="1"/>
    <col min="11538" max="11539" width="6" style="441" customWidth="1"/>
    <col min="11540" max="11540" width="7.42578125" style="441" customWidth="1"/>
    <col min="11541" max="11541" width="5" style="441" customWidth="1"/>
    <col min="11542" max="11542" width="3.5703125" style="441" customWidth="1"/>
    <col min="11543" max="11544" width="3.42578125" style="441" customWidth="1"/>
    <col min="11545" max="11545" width="3" style="441" customWidth="1"/>
    <col min="11546" max="11546" width="4.42578125" style="441" customWidth="1"/>
    <col min="11547" max="11547" width="3.42578125" style="441" customWidth="1"/>
    <col min="11548" max="11548" width="3.5703125" style="441" customWidth="1"/>
    <col min="11549" max="11549" width="3" style="441" customWidth="1"/>
    <col min="11550" max="11550" width="3.5703125" style="441" customWidth="1"/>
    <col min="11551" max="11551" width="3.42578125" style="441" customWidth="1"/>
    <col min="11552" max="11552" width="4.42578125" style="441" customWidth="1"/>
    <col min="11553" max="11554" width="4" style="441" customWidth="1"/>
    <col min="11555" max="11555" width="3.42578125" style="441" customWidth="1"/>
    <col min="11556" max="11556" width="4.140625" style="441" customWidth="1"/>
    <col min="11557" max="11557" width="4.42578125" style="441" customWidth="1"/>
    <col min="11558" max="11558" width="3.5703125" style="441" customWidth="1"/>
    <col min="11559" max="11559" width="4" style="441" customWidth="1"/>
    <col min="11560" max="11560" width="3.42578125" style="441" customWidth="1"/>
    <col min="11561" max="11561" width="16.42578125" style="441" bestFit="1" customWidth="1"/>
    <col min="11562" max="11777" width="8.85546875" style="441"/>
    <col min="11778" max="11778" width="14.42578125" style="441" bestFit="1" customWidth="1"/>
    <col min="11779" max="11779" width="54.42578125" style="441" customWidth="1"/>
    <col min="11780" max="11781" width="7.42578125" style="441" customWidth="1"/>
    <col min="11782" max="11782" width="5.140625" style="441" customWidth="1"/>
    <col min="11783" max="11783" width="4.42578125" style="441" customWidth="1"/>
    <col min="11784" max="11784" width="5.42578125" style="441" customWidth="1"/>
    <col min="11785" max="11785" width="4.42578125" style="441" customWidth="1"/>
    <col min="11786" max="11786" width="4.85546875" style="441" customWidth="1"/>
    <col min="11787" max="11787" width="5.140625" style="441" customWidth="1"/>
    <col min="11788" max="11788" width="4.85546875" style="441" customWidth="1"/>
    <col min="11789" max="11789" width="3.5703125" style="441" customWidth="1"/>
    <col min="11790" max="11791" width="4.42578125" style="441" customWidth="1"/>
    <col min="11792" max="11792" width="7.140625" style="441" customWidth="1"/>
    <col min="11793" max="11793" width="6.140625" style="441" customWidth="1"/>
    <col min="11794" max="11795" width="6" style="441" customWidth="1"/>
    <col min="11796" max="11796" width="7.42578125" style="441" customWidth="1"/>
    <col min="11797" max="11797" width="5" style="441" customWidth="1"/>
    <col min="11798" max="11798" width="3.5703125" style="441" customWidth="1"/>
    <col min="11799" max="11800" width="3.42578125" style="441" customWidth="1"/>
    <col min="11801" max="11801" width="3" style="441" customWidth="1"/>
    <col min="11802" max="11802" width="4.42578125" style="441" customWidth="1"/>
    <col min="11803" max="11803" width="3.42578125" style="441" customWidth="1"/>
    <col min="11804" max="11804" width="3.5703125" style="441" customWidth="1"/>
    <col min="11805" max="11805" width="3" style="441" customWidth="1"/>
    <col min="11806" max="11806" width="3.5703125" style="441" customWidth="1"/>
    <col min="11807" max="11807" width="3.42578125" style="441" customWidth="1"/>
    <col min="11808" max="11808" width="4.42578125" style="441" customWidth="1"/>
    <col min="11809" max="11810" width="4" style="441" customWidth="1"/>
    <col min="11811" max="11811" width="3.42578125" style="441" customWidth="1"/>
    <col min="11812" max="11812" width="4.140625" style="441" customWidth="1"/>
    <col min="11813" max="11813" width="4.42578125" style="441" customWidth="1"/>
    <col min="11814" max="11814" width="3.5703125" style="441" customWidth="1"/>
    <col min="11815" max="11815" width="4" style="441" customWidth="1"/>
    <col min="11816" max="11816" width="3.42578125" style="441" customWidth="1"/>
    <col min="11817" max="11817" width="16.42578125" style="441" bestFit="1" customWidth="1"/>
    <col min="11818" max="12033" width="8.85546875" style="441"/>
    <col min="12034" max="12034" width="14.42578125" style="441" bestFit="1" customWidth="1"/>
    <col min="12035" max="12035" width="54.42578125" style="441" customWidth="1"/>
    <col min="12036" max="12037" width="7.42578125" style="441" customWidth="1"/>
    <col min="12038" max="12038" width="5.140625" style="441" customWidth="1"/>
    <col min="12039" max="12039" width="4.42578125" style="441" customWidth="1"/>
    <col min="12040" max="12040" width="5.42578125" style="441" customWidth="1"/>
    <col min="12041" max="12041" width="4.42578125" style="441" customWidth="1"/>
    <col min="12042" max="12042" width="4.85546875" style="441" customWidth="1"/>
    <col min="12043" max="12043" width="5.140625" style="441" customWidth="1"/>
    <col min="12044" max="12044" width="4.85546875" style="441" customWidth="1"/>
    <col min="12045" max="12045" width="3.5703125" style="441" customWidth="1"/>
    <col min="12046" max="12047" width="4.42578125" style="441" customWidth="1"/>
    <col min="12048" max="12048" width="7.140625" style="441" customWidth="1"/>
    <col min="12049" max="12049" width="6.140625" style="441" customWidth="1"/>
    <col min="12050" max="12051" width="6" style="441" customWidth="1"/>
    <col min="12052" max="12052" width="7.42578125" style="441" customWidth="1"/>
    <col min="12053" max="12053" width="5" style="441" customWidth="1"/>
    <col min="12054" max="12054" width="3.5703125" style="441" customWidth="1"/>
    <col min="12055" max="12056" width="3.42578125" style="441" customWidth="1"/>
    <col min="12057" max="12057" width="3" style="441" customWidth="1"/>
    <col min="12058" max="12058" width="4.42578125" style="441" customWidth="1"/>
    <col min="12059" max="12059" width="3.42578125" style="441" customWidth="1"/>
    <col min="12060" max="12060" width="3.5703125" style="441" customWidth="1"/>
    <col min="12061" max="12061" width="3" style="441" customWidth="1"/>
    <col min="12062" max="12062" width="3.5703125" style="441" customWidth="1"/>
    <col min="12063" max="12063" width="3.42578125" style="441" customWidth="1"/>
    <col min="12064" max="12064" width="4.42578125" style="441" customWidth="1"/>
    <col min="12065" max="12066" width="4" style="441" customWidth="1"/>
    <col min="12067" max="12067" width="3.42578125" style="441" customWidth="1"/>
    <col min="12068" max="12068" width="4.140625" style="441" customWidth="1"/>
    <col min="12069" max="12069" width="4.42578125" style="441" customWidth="1"/>
    <col min="12070" max="12070" width="3.5703125" style="441" customWidth="1"/>
    <col min="12071" max="12071" width="4" style="441" customWidth="1"/>
    <col min="12072" max="12072" width="3.42578125" style="441" customWidth="1"/>
    <col min="12073" max="12073" width="16.42578125" style="441" bestFit="1" customWidth="1"/>
    <col min="12074" max="12289" width="8.85546875" style="441"/>
    <col min="12290" max="12290" width="14.42578125" style="441" bestFit="1" customWidth="1"/>
    <col min="12291" max="12291" width="54.42578125" style="441" customWidth="1"/>
    <col min="12292" max="12293" width="7.42578125" style="441" customWidth="1"/>
    <col min="12294" max="12294" width="5.140625" style="441" customWidth="1"/>
    <col min="12295" max="12295" width="4.42578125" style="441" customWidth="1"/>
    <col min="12296" max="12296" width="5.42578125" style="441" customWidth="1"/>
    <col min="12297" max="12297" width="4.42578125" style="441" customWidth="1"/>
    <col min="12298" max="12298" width="4.85546875" style="441" customWidth="1"/>
    <col min="12299" max="12299" width="5.140625" style="441" customWidth="1"/>
    <col min="12300" max="12300" width="4.85546875" style="441" customWidth="1"/>
    <col min="12301" max="12301" width="3.5703125" style="441" customWidth="1"/>
    <col min="12302" max="12303" width="4.42578125" style="441" customWidth="1"/>
    <col min="12304" max="12304" width="7.140625" style="441" customWidth="1"/>
    <col min="12305" max="12305" width="6.140625" style="441" customWidth="1"/>
    <col min="12306" max="12307" width="6" style="441" customWidth="1"/>
    <col min="12308" max="12308" width="7.42578125" style="441" customWidth="1"/>
    <col min="12309" max="12309" width="5" style="441" customWidth="1"/>
    <col min="12310" max="12310" width="3.5703125" style="441" customWidth="1"/>
    <col min="12311" max="12312" width="3.42578125" style="441" customWidth="1"/>
    <col min="12313" max="12313" width="3" style="441" customWidth="1"/>
    <col min="12314" max="12314" width="4.42578125" style="441" customWidth="1"/>
    <col min="12315" max="12315" width="3.42578125" style="441" customWidth="1"/>
    <col min="12316" max="12316" width="3.5703125" style="441" customWidth="1"/>
    <col min="12317" max="12317" width="3" style="441" customWidth="1"/>
    <col min="12318" max="12318" width="3.5703125" style="441" customWidth="1"/>
    <col min="12319" max="12319" width="3.42578125" style="441" customWidth="1"/>
    <col min="12320" max="12320" width="4.42578125" style="441" customWidth="1"/>
    <col min="12321" max="12322" width="4" style="441" customWidth="1"/>
    <col min="12323" max="12323" width="3.42578125" style="441" customWidth="1"/>
    <col min="12324" max="12324" width="4.140625" style="441" customWidth="1"/>
    <col min="12325" max="12325" width="4.42578125" style="441" customWidth="1"/>
    <col min="12326" max="12326" width="3.5703125" style="441" customWidth="1"/>
    <col min="12327" max="12327" width="4" style="441" customWidth="1"/>
    <col min="12328" max="12328" width="3.42578125" style="441" customWidth="1"/>
    <col min="12329" max="12329" width="16.42578125" style="441" bestFit="1" customWidth="1"/>
    <col min="12330" max="12545" width="8.85546875" style="441"/>
    <col min="12546" max="12546" width="14.42578125" style="441" bestFit="1" customWidth="1"/>
    <col min="12547" max="12547" width="54.42578125" style="441" customWidth="1"/>
    <col min="12548" max="12549" width="7.42578125" style="441" customWidth="1"/>
    <col min="12550" max="12550" width="5.140625" style="441" customWidth="1"/>
    <col min="12551" max="12551" width="4.42578125" style="441" customWidth="1"/>
    <col min="12552" max="12552" width="5.42578125" style="441" customWidth="1"/>
    <col min="12553" max="12553" width="4.42578125" style="441" customWidth="1"/>
    <col min="12554" max="12554" width="4.85546875" style="441" customWidth="1"/>
    <col min="12555" max="12555" width="5.140625" style="441" customWidth="1"/>
    <col min="12556" max="12556" width="4.85546875" style="441" customWidth="1"/>
    <col min="12557" max="12557" width="3.5703125" style="441" customWidth="1"/>
    <col min="12558" max="12559" width="4.42578125" style="441" customWidth="1"/>
    <col min="12560" max="12560" width="7.140625" style="441" customWidth="1"/>
    <col min="12561" max="12561" width="6.140625" style="441" customWidth="1"/>
    <col min="12562" max="12563" width="6" style="441" customWidth="1"/>
    <col min="12564" max="12564" width="7.42578125" style="441" customWidth="1"/>
    <col min="12565" max="12565" width="5" style="441" customWidth="1"/>
    <col min="12566" max="12566" width="3.5703125" style="441" customWidth="1"/>
    <col min="12567" max="12568" width="3.42578125" style="441" customWidth="1"/>
    <col min="12569" max="12569" width="3" style="441" customWidth="1"/>
    <col min="12570" max="12570" width="4.42578125" style="441" customWidth="1"/>
    <col min="12571" max="12571" width="3.42578125" style="441" customWidth="1"/>
    <col min="12572" max="12572" width="3.5703125" style="441" customWidth="1"/>
    <col min="12573" max="12573" width="3" style="441" customWidth="1"/>
    <col min="12574" max="12574" width="3.5703125" style="441" customWidth="1"/>
    <col min="12575" max="12575" width="3.42578125" style="441" customWidth="1"/>
    <col min="12576" max="12576" width="4.42578125" style="441" customWidth="1"/>
    <col min="12577" max="12578" width="4" style="441" customWidth="1"/>
    <col min="12579" max="12579" width="3.42578125" style="441" customWidth="1"/>
    <col min="12580" max="12580" width="4.140625" style="441" customWidth="1"/>
    <col min="12581" max="12581" width="4.42578125" style="441" customWidth="1"/>
    <col min="12582" max="12582" width="3.5703125" style="441" customWidth="1"/>
    <col min="12583" max="12583" width="4" style="441" customWidth="1"/>
    <col min="12584" max="12584" width="3.42578125" style="441" customWidth="1"/>
    <col min="12585" max="12585" width="16.42578125" style="441" bestFit="1" customWidth="1"/>
    <col min="12586" max="12801" width="8.85546875" style="441"/>
    <col min="12802" max="12802" width="14.42578125" style="441" bestFit="1" customWidth="1"/>
    <col min="12803" max="12803" width="54.42578125" style="441" customWidth="1"/>
    <col min="12804" max="12805" width="7.42578125" style="441" customWidth="1"/>
    <col min="12806" max="12806" width="5.140625" style="441" customWidth="1"/>
    <col min="12807" max="12807" width="4.42578125" style="441" customWidth="1"/>
    <col min="12808" max="12808" width="5.42578125" style="441" customWidth="1"/>
    <col min="12809" max="12809" width="4.42578125" style="441" customWidth="1"/>
    <col min="12810" max="12810" width="4.85546875" style="441" customWidth="1"/>
    <col min="12811" max="12811" width="5.140625" style="441" customWidth="1"/>
    <col min="12812" max="12812" width="4.85546875" style="441" customWidth="1"/>
    <col min="12813" max="12813" width="3.5703125" style="441" customWidth="1"/>
    <col min="12814" max="12815" width="4.42578125" style="441" customWidth="1"/>
    <col min="12816" max="12816" width="7.140625" style="441" customWidth="1"/>
    <col min="12817" max="12817" width="6.140625" style="441" customWidth="1"/>
    <col min="12818" max="12819" width="6" style="441" customWidth="1"/>
    <col min="12820" max="12820" width="7.42578125" style="441" customWidth="1"/>
    <col min="12821" max="12821" width="5" style="441" customWidth="1"/>
    <col min="12822" max="12822" width="3.5703125" style="441" customWidth="1"/>
    <col min="12823" max="12824" width="3.42578125" style="441" customWidth="1"/>
    <col min="12825" max="12825" width="3" style="441" customWidth="1"/>
    <col min="12826" max="12826" width="4.42578125" style="441" customWidth="1"/>
    <col min="12827" max="12827" width="3.42578125" style="441" customWidth="1"/>
    <col min="12828" max="12828" width="3.5703125" style="441" customWidth="1"/>
    <col min="12829" max="12829" width="3" style="441" customWidth="1"/>
    <col min="12830" max="12830" width="3.5703125" style="441" customWidth="1"/>
    <col min="12831" max="12831" width="3.42578125" style="441" customWidth="1"/>
    <col min="12832" max="12832" width="4.42578125" style="441" customWidth="1"/>
    <col min="12833" max="12834" width="4" style="441" customWidth="1"/>
    <col min="12835" max="12835" width="3.42578125" style="441" customWidth="1"/>
    <col min="12836" max="12836" width="4.140625" style="441" customWidth="1"/>
    <col min="12837" max="12837" width="4.42578125" style="441" customWidth="1"/>
    <col min="12838" max="12838" width="3.5703125" style="441" customWidth="1"/>
    <col min="12839" max="12839" width="4" style="441" customWidth="1"/>
    <col min="12840" max="12840" width="3.42578125" style="441" customWidth="1"/>
    <col min="12841" max="12841" width="16.42578125" style="441" bestFit="1" customWidth="1"/>
    <col min="12842" max="13057" width="8.85546875" style="441"/>
    <col min="13058" max="13058" width="14.42578125" style="441" bestFit="1" customWidth="1"/>
    <col min="13059" max="13059" width="54.42578125" style="441" customWidth="1"/>
    <col min="13060" max="13061" width="7.42578125" style="441" customWidth="1"/>
    <col min="13062" max="13062" width="5.140625" style="441" customWidth="1"/>
    <col min="13063" max="13063" width="4.42578125" style="441" customWidth="1"/>
    <col min="13064" max="13064" width="5.42578125" style="441" customWidth="1"/>
    <col min="13065" max="13065" width="4.42578125" style="441" customWidth="1"/>
    <col min="13066" max="13066" width="4.85546875" style="441" customWidth="1"/>
    <col min="13067" max="13067" width="5.140625" style="441" customWidth="1"/>
    <col min="13068" max="13068" width="4.85546875" style="441" customWidth="1"/>
    <col min="13069" max="13069" width="3.5703125" style="441" customWidth="1"/>
    <col min="13070" max="13071" width="4.42578125" style="441" customWidth="1"/>
    <col min="13072" max="13072" width="7.140625" style="441" customWidth="1"/>
    <col min="13073" max="13073" width="6.140625" style="441" customWidth="1"/>
    <col min="13074" max="13075" width="6" style="441" customWidth="1"/>
    <col min="13076" max="13076" width="7.42578125" style="441" customWidth="1"/>
    <col min="13077" max="13077" width="5" style="441" customWidth="1"/>
    <col min="13078" max="13078" width="3.5703125" style="441" customWidth="1"/>
    <col min="13079" max="13080" width="3.42578125" style="441" customWidth="1"/>
    <col min="13081" max="13081" width="3" style="441" customWidth="1"/>
    <col min="13082" max="13082" width="4.42578125" style="441" customWidth="1"/>
    <col min="13083" max="13083" width="3.42578125" style="441" customWidth="1"/>
    <col min="13084" max="13084" width="3.5703125" style="441" customWidth="1"/>
    <col min="13085" max="13085" width="3" style="441" customWidth="1"/>
    <col min="13086" max="13086" width="3.5703125" style="441" customWidth="1"/>
    <col min="13087" max="13087" width="3.42578125" style="441" customWidth="1"/>
    <col min="13088" max="13088" width="4.42578125" style="441" customWidth="1"/>
    <col min="13089" max="13090" width="4" style="441" customWidth="1"/>
    <col min="13091" max="13091" width="3.42578125" style="441" customWidth="1"/>
    <col min="13092" max="13092" width="4.140625" style="441" customWidth="1"/>
    <col min="13093" max="13093" width="4.42578125" style="441" customWidth="1"/>
    <col min="13094" max="13094" width="3.5703125" style="441" customWidth="1"/>
    <col min="13095" max="13095" width="4" style="441" customWidth="1"/>
    <col min="13096" max="13096" width="3.42578125" style="441" customWidth="1"/>
    <col min="13097" max="13097" width="16.42578125" style="441" bestFit="1" customWidth="1"/>
    <col min="13098" max="13313" width="8.85546875" style="441"/>
    <col min="13314" max="13314" width="14.42578125" style="441" bestFit="1" customWidth="1"/>
    <col min="13315" max="13315" width="54.42578125" style="441" customWidth="1"/>
    <col min="13316" max="13317" width="7.42578125" style="441" customWidth="1"/>
    <col min="13318" max="13318" width="5.140625" style="441" customWidth="1"/>
    <col min="13319" max="13319" width="4.42578125" style="441" customWidth="1"/>
    <col min="13320" max="13320" width="5.42578125" style="441" customWidth="1"/>
    <col min="13321" max="13321" width="4.42578125" style="441" customWidth="1"/>
    <col min="13322" max="13322" width="4.85546875" style="441" customWidth="1"/>
    <col min="13323" max="13323" width="5.140625" style="441" customWidth="1"/>
    <col min="13324" max="13324" width="4.85546875" style="441" customWidth="1"/>
    <col min="13325" max="13325" width="3.5703125" style="441" customWidth="1"/>
    <col min="13326" max="13327" width="4.42578125" style="441" customWidth="1"/>
    <col min="13328" max="13328" width="7.140625" style="441" customWidth="1"/>
    <col min="13329" max="13329" width="6.140625" style="441" customWidth="1"/>
    <col min="13330" max="13331" width="6" style="441" customWidth="1"/>
    <col min="13332" max="13332" width="7.42578125" style="441" customWidth="1"/>
    <col min="13333" max="13333" width="5" style="441" customWidth="1"/>
    <col min="13334" max="13334" width="3.5703125" style="441" customWidth="1"/>
    <col min="13335" max="13336" width="3.42578125" style="441" customWidth="1"/>
    <col min="13337" max="13337" width="3" style="441" customWidth="1"/>
    <col min="13338" max="13338" width="4.42578125" style="441" customWidth="1"/>
    <col min="13339" max="13339" width="3.42578125" style="441" customWidth="1"/>
    <col min="13340" max="13340" width="3.5703125" style="441" customWidth="1"/>
    <col min="13341" max="13341" width="3" style="441" customWidth="1"/>
    <col min="13342" max="13342" width="3.5703125" style="441" customWidth="1"/>
    <col min="13343" max="13343" width="3.42578125" style="441" customWidth="1"/>
    <col min="13344" max="13344" width="4.42578125" style="441" customWidth="1"/>
    <col min="13345" max="13346" width="4" style="441" customWidth="1"/>
    <col min="13347" max="13347" width="3.42578125" style="441" customWidth="1"/>
    <col min="13348" max="13348" width="4.140625" style="441" customWidth="1"/>
    <col min="13349" max="13349" width="4.42578125" style="441" customWidth="1"/>
    <col min="13350" max="13350" width="3.5703125" style="441" customWidth="1"/>
    <col min="13351" max="13351" width="4" style="441" customWidth="1"/>
    <col min="13352" max="13352" width="3.42578125" style="441" customWidth="1"/>
    <col min="13353" max="13353" width="16.42578125" style="441" bestFit="1" customWidth="1"/>
    <col min="13354" max="13569" width="8.85546875" style="441"/>
    <col min="13570" max="13570" width="14.42578125" style="441" bestFit="1" customWidth="1"/>
    <col min="13571" max="13571" width="54.42578125" style="441" customWidth="1"/>
    <col min="13572" max="13573" width="7.42578125" style="441" customWidth="1"/>
    <col min="13574" max="13574" width="5.140625" style="441" customWidth="1"/>
    <col min="13575" max="13575" width="4.42578125" style="441" customWidth="1"/>
    <col min="13576" max="13576" width="5.42578125" style="441" customWidth="1"/>
    <col min="13577" max="13577" width="4.42578125" style="441" customWidth="1"/>
    <col min="13578" max="13578" width="4.85546875" style="441" customWidth="1"/>
    <col min="13579" max="13579" width="5.140625" style="441" customWidth="1"/>
    <col min="13580" max="13580" width="4.85546875" style="441" customWidth="1"/>
    <col min="13581" max="13581" width="3.5703125" style="441" customWidth="1"/>
    <col min="13582" max="13583" width="4.42578125" style="441" customWidth="1"/>
    <col min="13584" max="13584" width="7.140625" style="441" customWidth="1"/>
    <col min="13585" max="13585" width="6.140625" style="441" customWidth="1"/>
    <col min="13586" max="13587" width="6" style="441" customWidth="1"/>
    <col min="13588" max="13588" width="7.42578125" style="441" customWidth="1"/>
    <col min="13589" max="13589" width="5" style="441" customWidth="1"/>
    <col min="13590" max="13590" width="3.5703125" style="441" customWidth="1"/>
    <col min="13591" max="13592" width="3.42578125" style="441" customWidth="1"/>
    <col min="13593" max="13593" width="3" style="441" customWidth="1"/>
    <col min="13594" max="13594" width="4.42578125" style="441" customWidth="1"/>
    <col min="13595" max="13595" width="3.42578125" style="441" customWidth="1"/>
    <col min="13596" max="13596" width="3.5703125" style="441" customWidth="1"/>
    <col min="13597" max="13597" width="3" style="441" customWidth="1"/>
    <col min="13598" max="13598" width="3.5703125" style="441" customWidth="1"/>
    <col min="13599" max="13599" width="3.42578125" style="441" customWidth="1"/>
    <col min="13600" max="13600" width="4.42578125" style="441" customWidth="1"/>
    <col min="13601" max="13602" width="4" style="441" customWidth="1"/>
    <col min="13603" max="13603" width="3.42578125" style="441" customWidth="1"/>
    <col min="13604" max="13604" width="4.140625" style="441" customWidth="1"/>
    <col min="13605" max="13605" width="4.42578125" style="441" customWidth="1"/>
    <col min="13606" max="13606" width="3.5703125" style="441" customWidth="1"/>
    <col min="13607" max="13607" width="4" style="441" customWidth="1"/>
    <col min="13608" max="13608" width="3.42578125" style="441" customWidth="1"/>
    <col min="13609" max="13609" width="16.42578125" style="441" bestFit="1" customWidth="1"/>
    <col min="13610" max="13825" width="8.85546875" style="441"/>
    <col min="13826" max="13826" width="14.42578125" style="441" bestFit="1" customWidth="1"/>
    <col min="13827" max="13827" width="54.42578125" style="441" customWidth="1"/>
    <col min="13828" max="13829" width="7.42578125" style="441" customWidth="1"/>
    <col min="13830" max="13830" width="5.140625" style="441" customWidth="1"/>
    <col min="13831" max="13831" width="4.42578125" style="441" customWidth="1"/>
    <col min="13832" max="13832" width="5.42578125" style="441" customWidth="1"/>
    <col min="13833" max="13833" width="4.42578125" style="441" customWidth="1"/>
    <col min="13834" max="13834" width="4.85546875" style="441" customWidth="1"/>
    <col min="13835" max="13835" width="5.140625" style="441" customWidth="1"/>
    <col min="13836" max="13836" width="4.85546875" style="441" customWidth="1"/>
    <col min="13837" max="13837" width="3.5703125" style="441" customWidth="1"/>
    <col min="13838" max="13839" width="4.42578125" style="441" customWidth="1"/>
    <col min="13840" max="13840" width="7.140625" style="441" customWidth="1"/>
    <col min="13841" max="13841" width="6.140625" style="441" customWidth="1"/>
    <col min="13842" max="13843" width="6" style="441" customWidth="1"/>
    <col min="13844" max="13844" width="7.42578125" style="441" customWidth="1"/>
    <col min="13845" max="13845" width="5" style="441" customWidth="1"/>
    <col min="13846" max="13846" width="3.5703125" style="441" customWidth="1"/>
    <col min="13847" max="13848" width="3.42578125" style="441" customWidth="1"/>
    <col min="13849" max="13849" width="3" style="441" customWidth="1"/>
    <col min="13850" max="13850" width="4.42578125" style="441" customWidth="1"/>
    <col min="13851" max="13851" width="3.42578125" style="441" customWidth="1"/>
    <col min="13852" max="13852" width="3.5703125" style="441" customWidth="1"/>
    <col min="13853" max="13853" width="3" style="441" customWidth="1"/>
    <col min="13854" max="13854" width="3.5703125" style="441" customWidth="1"/>
    <col min="13855" max="13855" width="3.42578125" style="441" customWidth="1"/>
    <col min="13856" max="13856" width="4.42578125" style="441" customWidth="1"/>
    <col min="13857" max="13858" width="4" style="441" customWidth="1"/>
    <col min="13859" max="13859" width="3.42578125" style="441" customWidth="1"/>
    <col min="13860" max="13860" width="4.140625" style="441" customWidth="1"/>
    <col min="13861" max="13861" width="4.42578125" style="441" customWidth="1"/>
    <col min="13862" max="13862" width="3.5703125" style="441" customWidth="1"/>
    <col min="13863" max="13863" width="4" style="441" customWidth="1"/>
    <col min="13864" max="13864" width="3.42578125" style="441" customWidth="1"/>
    <col min="13865" max="13865" width="16.42578125" style="441" bestFit="1" customWidth="1"/>
    <col min="13866" max="14081" width="8.85546875" style="441"/>
    <col min="14082" max="14082" width="14.42578125" style="441" bestFit="1" customWidth="1"/>
    <col min="14083" max="14083" width="54.42578125" style="441" customWidth="1"/>
    <col min="14084" max="14085" width="7.42578125" style="441" customWidth="1"/>
    <col min="14086" max="14086" width="5.140625" style="441" customWidth="1"/>
    <col min="14087" max="14087" width="4.42578125" style="441" customWidth="1"/>
    <col min="14088" max="14088" width="5.42578125" style="441" customWidth="1"/>
    <col min="14089" max="14089" width="4.42578125" style="441" customWidth="1"/>
    <col min="14090" max="14090" width="4.85546875" style="441" customWidth="1"/>
    <col min="14091" max="14091" width="5.140625" style="441" customWidth="1"/>
    <col min="14092" max="14092" width="4.85546875" style="441" customWidth="1"/>
    <col min="14093" max="14093" width="3.5703125" style="441" customWidth="1"/>
    <col min="14094" max="14095" width="4.42578125" style="441" customWidth="1"/>
    <col min="14096" max="14096" width="7.140625" style="441" customWidth="1"/>
    <col min="14097" max="14097" width="6.140625" style="441" customWidth="1"/>
    <col min="14098" max="14099" width="6" style="441" customWidth="1"/>
    <col min="14100" max="14100" width="7.42578125" style="441" customWidth="1"/>
    <col min="14101" max="14101" width="5" style="441" customWidth="1"/>
    <col min="14102" max="14102" width="3.5703125" style="441" customWidth="1"/>
    <col min="14103" max="14104" width="3.42578125" style="441" customWidth="1"/>
    <col min="14105" max="14105" width="3" style="441" customWidth="1"/>
    <col min="14106" max="14106" width="4.42578125" style="441" customWidth="1"/>
    <col min="14107" max="14107" width="3.42578125" style="441" customWidth="1"/>
    <col min="14108" max="14108" width="3.5703125" style="441" customWidth="1"/>
    <col min="14109" max="14109" width="3" style="441" customWidth="1"/>
    <col min="14110" max="14110" width="3.5703125" style="441" customWidth="1"/>
    <col min="14111" max="14111" width="3.42578125" style="441" customWidth="1"/>
    <col min="14112" max="14112" width="4.42578125" style="441" customWidth="1"/>
    <col min="14113" max="14114" width="4" style="441" customWidth="1"/>
    <col min="14115" max="14115" width="3.42578125" style="441" customWidth="1"/>
    <col min="14116" max="14116" width="4.140625" style="441" customWidth="1"/>
    <col min="14117" max="14117" width="4.42578125" style="441" customWidth="1"/>
    <col min="14118" max="14118" width="3.5703125" style="441" customWidth="1"/>
    <col min="14119" max="14119" width="4" style="441" customWidth="1"/>
    <col min="14120" max="14120" width="3.42578125" style="441" customWidth="1"/>
    <col min="14121" max="14121" width="16.42578125" style="441" bestFit="1" customWidth="1"/>
    <col min="14122" max="14337" width="8.85546875" style="441"/>
    <col min="14338" max="14338" width="14.42578125" style="441" bestFit="1" customWidth="1"/>
    <col min="14339" max="14339" width="54.42578125" style="441" customWidth="1"/>
    <col min="14340" max="14341" width="7.42578125" style="441" customWidth="1"/>
    <col min="14342" max="14342" width="5.140625" style="441" customWidth="1"/>
    <col min="14343" max="14343" width="4.42578125" style="441" customWidth="1"/>
    <col min="14344" max="14344" width="5.42578125" style="441" customWidth="1"/>
    <col min="14345" max="14345" width="4.42578125" style="441" customWidth="1"/>
    <col min="14346" max="14346" width="4.85546875" style="441" customWidth="1"/>
    <col min="14347" max="14347" width="5.140625" style="441" customWidth="1"/>
    <col min="14348" max="14348" width="4.85546875" style="441" customWidth="1"/>
    <col min="14349" max="14349" width="3.5703125" style="441" customWidth="1"/>
    <col min="14350" max="14351" width="4.42578125" style="441" customWidth="1"/>
    <col min="14352" max="14352" width="7.140625" style="441" customWidth="1"/>
    <col min="14353" max="14353" width="6.140625" style="441" customWidth="1"/>
    <col min="14354" max="14355" width="6" style="441" customWidth="1"/>
    <col min="14356" max="14356" width="7.42578125" style="441" customWidth="1"/>
    <col min="14357" max="14357" width="5" style="441" customWidth="1"/>
    <col min="14358" max="14358" width="3.5703125" style="441" customWidth="1"/>
    <col min="14359" max="14360" width="3.42578125" style="441" customWidth="1"/>
    <col min="14361" max="14361" width="3" style="441" customWidth="1"/>
    <col min="14362" max="14362" width="4.42578125" style="441" customWidth="1"/>
    <col min="14363" max="14363" width="3.42578125" style="441" customWidth="1"/>
    <col min="14364" max="14364" width="3.5703125" style="441" customWidth="1"/>
    <col min="14365" max="14365" width="3" style="441" customWidth="1"/>
    <col min="14366" max="14366" width="3.5703125" style="441" customWidth="1"/>
    <col min="14367" max="14367" width="3.42578125" style="441" customWidth="1"/>
    <col min="14368" max="14368" width="4.42578125" style="441" customWidth="1"/>
    <col min="14369" max="14370" width="4" style="441" customWidth="1"/>
    <col min="14371" max="14371" width="3.42578125" style="441" customWidth="1"/>
    <col min="14372" max="14372" width="4.140625" style="441" customWidth="1"/>
    <col min="14373" max="14373" width="4.42578125" style="441" customWidth="1"/>
    <col min="14374" max="14374" width="3.5703125" style="441" customWidth="1"/>
    <col min="14375" max="14375" width="4" style="441" customWidth="1"/>
    <col min="14376" max="14376" width="3.42578125" style="441" customWidth="1"/>
    <col min="14377" max="14377" width="16.42578125" style="441" bestFit="1" customWidth="1"/>
    <col min="14378" max="14593" width="8.85546875" style="441"/>
    <col min="14594" max="14594" width="14.42578125" style="441" bestFit="1" customWidth="1"/>
    <col min="14595" max="14595" width="54.42578125" style="441" customWidth="1"/>
    <col min="14596" max="14597" width="7.42578125" style="441" customWidth="1"/>
    <col min="14598" max="14598" width="5.140625" style="441" customWidth="1"/>
    <col min="14599" max="14599" width="4.42578125" style="441" customWidth="1"/>
    <col min="14600" max="14600" width="5.42578125" style="441" customWidth="1"/>
    <col min="14601" max="14601" width="4.42578125" style="441" customWidth="1"/>
    <col min="14602" max="14602" width="4.85546875" style="441" customWidth="1"/>
    <col min="14603" max="14603" width="5.140625" style="441" customWidth="1"/>
    <col min="14604" max="14604" width="4.85546875" style="441" customWidth="1"/>
    <col min="14605" max="14605" width="3.5703125" style="441" customWidth="1"/>
    <col min="14606" max="14607" width="4.42578125" style="441" customWidth="1"/>
    <col min="14608" max="14608" width="7.140625" style="441" customWidth="1"/>
    <col min="14609" max="14609" width="6.140625" style="441" customWidth="1"/>
    <col min="14610" max="14611" width="6" style="441" customWidth="1"/>
    <col min="14612" max="14612" width="7.42578125" style="441" customWidth="1"/>
    <col min="14613" max="14613" width="5" style="441" customWidth="1"/>
    <col min="14614" max="14614" width="3.5703125" style="441" customWidth="1"/>
    <col min="14615" max="14616" width="3.42578125" style="441" customWidth="1"/>
    <col min="14617" max="14617" width="3" style="441" customWidth="1"/>
    <col min="14618" max="14618" width="4.42578125" style="441" customWidth="1"/>
    <col min="14619" max="14619" width="3.42578125" style="441" customWidth="1"/>
    <col min="14620" max="14620" width="3.5703125" style="441" customWidth="1"/>
    <col min="14621" max="14621" width="3" style="441" customWidth="1"/>
    <col min="14622" max="14622" width="3.5703125" style="441" customWidth="1"/>
    <col min="14623" max="14623" width="3.42578125" style="441" customWidth="1"/>
    <col min="14624" max="14624" width="4.42578125" style="441" customWidth="1"/>
    <col min="14625" max="14626" width="4" style="441" customWidth="1"/>
    <col min="14627" max="14627" width="3.42578125" style="441" customWidth="1"/>
    <col min="14628" max="14628" width="4.140625" style="441" customWidth="1"/>
    <col min="14629" max="14629" width="4.42578125" style="441" customWidth="1"/>
    <col min="14630" max="14630" width="3.5703125" style="441" customWidth="1"/>
    <col min="14631" max="14631" width="4" style="441" customWidth="1"/>
    <col min="14632" max="14632" width="3.42578125" style="441" customWidth="1"/>
    <col min="14633" max="14633" width="16.42578125" style="441" bestFit="1" customWidth="1"/>
    <col min="14634" max="14849" width="8.85546875" style="441"/>
    <col min="14850" max="14850" width="14.42578125" style="441" bestFit="1" customWidth="1"/>
    <col min="14851" max="14851" width="54.42578125" style="441" customWidth="1"/>
    <col min="14852" max="14853" width="7.42578125" style="441" customWidth="1"/>
    <col min="14854" max="14854" width="5.140625" style="441" customWidth="1"/>
    <col min="14855" max="14855" width="4.42578125" style="441" customWidth="1"/>
    <col min="14856" max="14856" width="5.42578125" style="441" customWidth="1"/>
    <col min="14857" max="14857" width="4.42578125" style="441" customWidth="1"/>
    <col min="14858" max="14858" width="4.85546875" style="441" customWidth="1"/>
    <col min="14859" max="14859" width="5.140625" style="441" customWidth="1"/>
    <col min="14860" max="14860" width="4.85546875" style="441" customWidth="1"/>
    <col min="14861" max="14861" width="3.5703125" style="441" customWidth="1"/>
    <col min="14862" max="14863" width="4.42578125" style="441" customWidth="1"/>
    <col min="14864" max="14864" width="7.140625" style="441" customWidth="1"/>
    <col min="14865" max="14865" width="6.140625" style="441" customWidth="1"/>
    <col min="14866" max="14867" width="6" style="441" customWidth="1"/>
    <col min="14868" max="14868" width="7.42578125" style="441" customWidth="1"/>
    <col min="14869" max="14869" width="5" style="441" customWidth="1"/>
    <col min="14870" max="14870" width="3.5703125" style="441" customWidth="1"/>
    <col min="14871" max="14872" width="3.42578125" style="441" customWidth="1"/>
    <col min="14873" max="14873" width="3" style="441" customWidth="1"/>
    <col min="14874" max="14874" width="4.42578125" style="441" customWidth="1"/>
    <col min="14875" max="14875" width="3.42578125" style="441" customWidth="1"/>
    <col min="14876" max="14876" width="3.5703125" style="441" customWidth="1"/>
    <col min="14877" max="14877" width="3" style="441" customWidth="1"/>
    <col min="14878" max="14878" width="3.5703125" style="441" customWidth="1"/>
    <col min="14879" max="14879" width="3.42578125" style="441" customWidth="1"/>
    <col min="14880" max="14880" width="4.42578125" style="441" customWidth="1"/>
    <col min="14881" max="14882" width="4" style="441" customWidth="1"/>
    <col min="14883" max="14883" width="3.42578125" style="441" customWidth="1"/>
    <col min="14884" max="14884" width="4.140625" style="441" customWidth="1"/>
    <col min="14885" max="14885" width="4.42578125" style="441" customWidth="1"/>
    <col min="14886" max="14886" width="3.5703125" style="441" customWidth="1"/>
    <col min="14887" max="14887" width="4" style="441" customWidth="1"/>
    <col min="14888" max="14888" width="3.42578125" style="441" customWidth="1"/>
    <col min="14889" max="14889" width="16.42578125" style="441" bestFit="1" customWidth="1"/>
    <col min="14890" max="15105" width="8.85546875" style="441"/>
    <col min="15106" max="15106" width="14.42578125" style="441" bestFit="1" customWidth="1"/>
    <col min="15107" max="15107" width="54.42578125" style="441" customWidth="1"/>
    <col min="15108" max="15109" width="7.42578125" style="441" customWidth="1"/>
    <col min="15110" max="15110" width="5.140625" style="441" customWidth="1"/>
    <col min="15111" max="15111" width="4.42578125" style="441" customWidth="1"/>
    <col min="15112" max="15112" width="5.42578125" style="441" customWidth="1"/>
    <col min="15113" max="15113" width="4.42578125" style="441" customWidth="1"/>
    <col min="15114" max="15114" width="4.85546875" style="441" customWidth="1"/>
    <col min="15115" max="15115" width="5.140625" style="441" customWidth="1"/>
    <col min="15116" max="15116" width="4.85546875" style="441" customWidth="1"/>
    <col min="15117" max="15117" width="3.5703125" style="441" customWidth="1"/>
    <col min="15118" max="15119" width="4.42578125" style="441" customWidth="1"/>
    <col min="15120" max="15120" width="7.140625" style="441" customWidth="1"/>
    <col min="15121" max="15121" width="6.140625" style="441" customWidth="1"/>
    <col min="15122" max="15123" width="6" style="441" customWidth="1"/>
    <col min="15124" max="15124" width="7.42578125" style="441" customWidth="1"/>
    <col min="15125" max="15125" width="5" style="441" customWidth="1"/>
    <col min="15126" max="15126" width="3.5703125" style="441" customWidth="1"/>
    <col min="15127" max="15128" width="3.42578125" style="441" customWidth="1"/>
    <col min="15129" max="15129" width="3" style="441" customWidth="1"/>
    <col min="15130" max="15130" width="4.42578125" style="441" customWidth="1"/>
    <col min="15131" max="15131" width="3.42578125" style="441" customWidth="1"/>
    <col min="15132" max="15132" width="3.5703125" style="441" customWidth="1"/>
    <col min="15133" max="15133" width="3" style="441" customWidth="1"/>
    <col min="15134" max="15134" width="3.5703125" style="441" customWidth="1"/>
    <col min="15135" max="15135" width="3.42578125" style="441" customWidth="1"/>
    <col min="15136" max="15136" width="4.42578125" style="441" customWidth="1"/>
    <col min="15137" max="15138" width="4" style="441" customWidth="1"/>
    <col min="15139" max="15139" width="3.42578125" style="441" customWidth="1"/>
    <col min="15140" max="15140" width="4.140625" style="441" customWidth="1"/>
    <col min="15141" max="15141" width="4.42578125" style="441" customWidth="1"/>
    <col min="15142" max="15142" width="3.5703125" style="441" customWidth="1"/>
    <col min="15143" max="15143" width="4" style="441" customWidth="1"/>
    <col min="15144" max="15144" width="3.42578125" style="441" customWidth="1"/>
    <col min="15145" max="15145" width="16.42578125" style="441" bestFit="1" customWidth="1"/>
    <col min="15146" max="15361" width="8.85546875" style="441"/>
    <col min="15362" max="15362" width="14.42578125" style="441" bestFit="1" customWidth="1"/>
    <col min="15363" max="15363" width="54.42578125" style="441" customWidth="1"/>
    <col min="15364" max="15365" width="7.42578125" style="441" customWidth="1"/>
    <col min="15366" max="15366" width="5.140625" style="441" customWidth="1"/>
    <col min="15367" max="15367" width="4.42578125" style="441" customWidth="1"/>
    <col min="15368" max="15368" width="5.42578125" style="441" customWidth="1"/>
    <col min="15369" max="15369" width="4.42578125" style="441" customWidth="1"/>
    <col min="15370" max="15370" width="4.85546875" style="441" customWidth="1"/>
    <col min="15371" max="15371" width="5.140625" style="441" customWidth="1"/>
    <col min="15372" max="15372" width="4.85546875" style="441" customWidth="1"/>
    <col min="15373" max="15373" width="3.5703125" style="441" customWidth="1"/>
    <col min="15374" max="15375" width="4.42578125" style="441" customWidth="1"/>
    <col min="15376" max="15376" width="7.140625" style="441" customWidth="1"/>
    <col min="15377" max="15377" width="6.140625" style="441" customWidth="1"/>
    <col min="15378" max="15379" width="6" style="441" customWidth="1"/>
    <col min="15380" max="15380" width="7.42578125" style="441" customWidth="1"/>
    <col min="15381" max="15381" width="5" style="441" customWidth="1"/>
    <col min="15382" max="15382" width="3.5703125" style="441" customWidth="1"/>
    <col min="15383" max="15384" width="3.42578125" style="441" customWidth="1"/>
    <col min="15385" max="15385" width="3" style="441" customWidth="1"/>
    <col min="15386" max="15386" width="4.42578125" style="441" customWidth="1"/>
    <col min="15387" max="15387" width="3.42578125" style="441" customWidth="1"/>
    <col min="15388" max="15388" width="3.5703125" style="441" customWidth="1"/>
    <col min="15389" max="15389" width="3" style="441" customWidth="1"/>
    <col min="15390" max="15390" width="3.5703125" style="441" customWidth="1"/>
    <col min="15391" max="15391" width="3.42578125" style="441" customWidth="1"/>
    <col min="15392" max="15392" width="4.42578125" style="441" customWidth="1"/>
    <col min="15393" max="15394" width="4" style="441" customWidth="1"/>
    <col min="15395" max="15395" width="3.42578125" style="441" customWidth="1"/>
    <col min="15396" max="15396" width="4.140625" style="441" customWidth="1"/>
    <col min="15397" max="15397" width="4.42578125" style="441" customWidth="1"/>
    <col min="15398" max="15398" width="3.5703125" style="441" customWidth="1"/>
    <col min="15399" max="15399" width="4" style="441" customWidth="1"/>
    <col min="15400" max="15400" width="3.42578125" style="441" customWidth="1"/>
    <col min="15401" max="15401" width="16.42578125" style="441" bestFit="1" customWidth="1"/>
    <col min="15402" max="15617" width="8.85546875" style="441"/>
    <col min="15618" max="15618" width="14.42578125" style="441" bestFit="1" customWidth="1"/>
    <col min="15619" max="15619" width="54.42578125" style="441" customWidth="1"/>
    <col min="15620" max="15621" width="7.42578125" style="441" customWidth="1"/>
    <col min="15622" max="15622" width="5.140625" style="441" customWidth="1"/>
    <col min="15623" max="15623" width="4.42578125" style="441" customWidth="1"/>
    <col min="15624" max="15624" width="5.42578125" style="441" customWidth="1"/>
    <col min="15625" max="15625" width="4.42578125" style="441" customWidth="1"/>
    <col min="15626" max="15626" width="4.85546875" style="441" customWidth="1"/>
    <col min="15627" max="15627" width="5.140625" style="441" customWidth="1"/>
    <col min="15628" max="15628" width="4.85546875" style="441" customWidth="1"/>
    <col min="15629" max="15629" width="3.5703125" style="441" customWidth="1"/>
    <col min="15630" max="15631" width="4.42578125" style="441" customWidth="1"/>
    <col min="15632" max="15632" width="7.140625" style="441" customWidth="1"/>
    <col min="15633" max="15633" width="6.140625" style="441" customWidth="1"/>
    <col min="15634" max="15635" width="6" style="441" customWidth="1"/>
    <col min="15636" max="15636" width="7.42578125" style="441" customWidth="1"/>
    <col min="15637" max="15637" width="5" style="441" customWidth="1"/>
    <col min="15638" max="15638" width="3.5703125" style="441" customWidth="1"/>
    <col min="15639" max="15640" width="3.42578125" style="441" customWidth="1"/>
    <col min="15641" max="15641" width="3" style="441" customWidth="1"/>
    <col min="15642" max="15642" width="4.42578125" style="441" customWidth="1"/>
    <col min="15643" max="15643" width="3.42578125" style="441" customWidth="1"/>
    <col min="15644" max="15644" width="3.5703125" style="441" customWidth="1"/>
    <col min="15645" max="15645" width="3" style="441" customWidth="1"/>
    <col min="15646" max="15646" width="3.5703125" style="441" customWidth="1"/>
    <col min="15647" max="15647" width="3.42578125" style="441" customWidth="1"/>
    <col min="15648" max="15648" width="4.42578125" style="441" customWidth="1"/>
    <col min="15649" max="15650" width="4" style="441" customWidth="1"/>
    <col min="15651" max="15651" width="3.42578125" style="441" customWidth="1"/>
    <col min="15652" max="15652" width="4.140625" style="441" customWidth="1"/>
    <col min="15653" max="15653" width="4.42578125" style="441" customWidth="1"/>
    <col min="15654" max="15654" width="3.5703125" style="441" customWidth="1"/>
    <col min="15655" max="15655" width="4" style="441" customWidth="1"/>
    <col min="15656" max="15656" width="3.42578125" style="441" customWidth="1"/>
    <col min="15657" max="15657" width="16.42578125" style="441" bestFit="1" customWidth="1"/>
    <col min="15658" max="15873" width="8.85546875" style="441"/>
    <col min="15874" max="15874" width="14.42578125" style="441" bestFit="1" customWidth="1"/>
    <col min="15875" max="15875" width="54.42578125" style="441" customWidth="1"/>
    <col min="15876" max="15877" width="7.42578125" style="441" customWidth="1"/>
    <col min="15878" max="15878" width="5.140625" style="441" customWidth="1"/>
    <col min="15879" max="15879" width="4.42578125" style="441" customWidth="1"/>
    <col min="15880" max="15880" width="5.42578125" style="441" customWidth="1"/>
    <col min="15881" max="15881" width="4.42578125" style="441" customWidth="1"/>
    <col min="15882" max="15882" width="4.85546875" style="441" customWidth="1"/>
    <col min="15883" max="15883" width="5.140625" style="441" customWidth="1"/>
    <col min="15884" max="15884" width="4.85546875" style="441" customWidth="1"/>
    <col min="15885" max="15885" width="3.5703125" style="441" customWidth="1"/>
    <col min="15886" max="15887" width="4.42578125" style="441" customWidth="1"/>
    <col min="15888" max="15888" width="7.140625" style="441" customWidth="1"/>
    <col min="15889" max="15889" width="6.140625" style="441" customWidth="1"/>
    <col min="15890" max="15891" width="6" style="441" customWidth="1"/>
    <col min="15892" max="15892" width="7.42578125" style="441" customWidth="1"/>
    <col min="15893" max="15893" width="5" style="441" customWidth="1"/>
    <col min="15894" max="15894" width="3.5703125" style="441" customWidth="1"/>
    <col min="15895" max="15896" width="3.42578125" style="441" customWidth="1"/>
    <col min="15897" max="15897" width="3" style="441" customWidth="1"/>
    <col min="15898" max="15898" width="4.42578125" style="441" customWidth="1"/>
    <col min="15899" max="15899" width="3.42578125" style="441" customWidth="1"/>
    <col min="15900" max="15900" width="3.5703125" style="441" customWidth="1"/>
    <col min="15901" max="15901" width="3" style="441" customWidth="1"/>
    <col min="15902" max="15902" width="3.5703125" style="441" customWidth="1"/>
    <col min="15903" max="15903" width="3.42578125" style="441" customWidth="1"/>
    <col min="15904" max="15904" width="4.42578125" style="441" customWidth="1"/>
    <col min="15905" max="15906" width="4" style="441" customWidth="1"/>
    <col min="15907" max="15907" width="3.42578125" style="441" customWidth="1"/>
    <col min="15908" max="15908" width="4.140625" style="441" customWidth="1"/>
    <col min="15909" max="15909" width="4.42578125" style="441" customWidth="1"/>
    <col min="15910" max="15910" width="3.5703125" style="441" customWidth="1"/>
    <col min="15911" max="15911" width="4" style="441" customWidth="1"/>
    <col min="15912" max="15912" width="3.42578125" style="441" customWidth="1"/>
    <col min="15913" max="15913" width="16.42578125" style="441" bestFit="1" customWidth="1"/>
    <col min="15914" max="16129" width="8.85546875" style="441"/>
    <col min="16130" max="16130" width="14.42578125" style="441" bestFit="1" customWidth="1"/>
    <col min="16131" max="16131" width="54.42578125" style="441" customWidth="1"/>
    <col min="16132" max="16133" width="7.42578125" style="441" customWidth="1"/>
    <col min="16134" max="16134" width="5.140625" style="441" customWidth="1"/>
    <col min="16135" max="16135" width="4.42578125" style="441" customWidth="1"/>
    <col min="16136" max="16136" width="5.42578125" style="441" customWidth="1"/>
    <col min="16137" max="16137" width="4.42578125" style="441" customWidth="1"/>
    <col min="16138" max="16138" width="4.85546875" style="441" customWidth="1"/>
    <col min="16139" max="16139" width="5.140625" style="441" customWidth="1"/>
    <col min="16140" max="16140" width="4.85546875" style="441" customWidth="1"/>
    <col min="16141" max="16141" width="3.5703125" style="441" customWidth="1"/>
    <col min="16142" max="16143" width="4.42578125" style="441" customWidth="1"/>
    <col min="16144" max="16144" width="7.140625" style="441" customWidth="1"/>
    <col min="16145" max="16145" width="6.140625" style="441" customWidth="1"/>
    <col min="16146" max="16147" width="6" style="441" customWidth="1"/>
    <col min="16148" max="16148" width="7.42578125" style="441" customWidth="1"/>
    <col min="16149" max="16149" width="5" style="441" customWidth="1"/>
    <col min="16150" max="16150" width="3.5703125" style="441" customWidth="1"/>
    <col min="16151" max="16152" width="3.42578125" style="441" customWidth="1"/>
    <col min="16153" max="16153" width="3" style="441" customWidth="1"/>
    <col min="16154" max="16154" width="4.42578125" style="441" customWidth="1"/>
    <col min="16155" max="16155" width="3.42578125" style="441" customWidth="1"/>
    <col min="16156" max="16156" width="3.5703125" style="441" customWidth="1"/>
    <col min="16157" max="16157" width="3" style="441" customWidth="1"/>
    <col min="16158" max="16158" width="3.5703125" style="441" customWidth="1"/>
    <col min="16159" max="16159" width="3.42578125" style="441" customWidth="1"/>
    <col min="16160" max="16160" width="4.42578125" style="441" customWidth="1"/>
    <col min="16161" max="16162" width="4" style="441" customWidth="1"/>
    <col min="16163" max="16163" width="3.42578125" style="441" customWidth="1"/>
    <col min="16164" max="16164" width="4.140625" style="441" customWidth="1"/>
    <col min="16165" max="16165" width="4.42578125" style="441" customWidth="1"/>
    <col min="16166" max="16166" width="3.5703125" style="441" customWidth="1"/>
    <col min="16167" max="16167" width="4" style="441" customWidth="1"/>
    <col min="16168" max="16168" width="3.42578125" style="441" customWidth="1"/>
    <col min="16169" max="16169" width="16.42578125" style="441" bestFit="1" customWidth="1"/>
    <col min="16170" max="16384" width="8.85546875" style="441"/>
  </cols>
  <sheetData>
    <row r="1" spans="1:41" ht="18" x14ac:dyDescent="0.2">
      <c r="A1" s="207" t="s">
        <v>88</v>
      </c>
      <c r="B1" s="336"/>
      <c r="C1" s="218"/>
      <c r="D1" s="219"/>
      <c r="E1" s="219"/>
      <c r="F1" s="219"/>
      <c r="G1" s="220"/>
      <c r="H1" s="220"/>
      <c r="I1" s="220"/>
      <c r="J1" s="220"/>
      <c r="K1" s="220"/>
      <c r="L1" s="606" t="s">
        <v>310</v>
      </c>
      <c r="M1" s="606"/>
      <c r="N1" s="606"/>
      <c r="O1" s="606"/>
      <c r="P1" s="606"/>
      <c r="Q1" s="606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21"/>
    </row>
    <row r="2" spans="1:41" ht="18" x14ac:dyDescent="0.2">
      <c r="A2" s="207" t="s">
        <v>107</v>
      </c>
      <c r="B2" s="336"/>
      <c r="C2" s="218"/>
      <c r="D2" s="219"/>
      <c r="E2" s="219"/>
      <c r="F2" s="219"/>
      <c r="G2" s="220"/>
      <c r="H2" s="220"/>
      <c r="I2" s="220"/>
      <c r="J2" s="220"/>
      <c r="K2" s="220"/>
      <c r="L2" s="220"/>
      <c r="M2" s="220"/>
      <c r="N2" s="220"/>
      <c r="O2" s="220" t="s">
        <v>75</v>
      </c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1"/>
      <c r="AD2" s="221"/>
      <c r="AE2" s="221"/>
      <c r="AF2" s="221"/>
      <c r="AG2" s="221"/>
      <c r="AH2" s="219"/>
      <c r="AI2" s="219"/>
      <c r="AJ2" s="219"/>
      <c r="AK2" s="219"/>
      <c r="AL2" s="219"/>
      <c r="AM2" s="219"/>
      <c r="AN2" s="219"/>
      <c r="AO2" s="219"/>
    </row>
    <row r="3" spans="1:41" ht="18" x14ac:dyDescent="0.2">
      <c r="A3" s="207"/>
      <c r="B3" s="336"/>
      <c r="C3" s="218"/>
      <c r="D3" s="219"/>
      <c r="E3" s="219"/>
      <c r="F3" s="219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1"/>
      <c r="AD3" s="221"/>
      <c r="AE3" s="221"/>
      <c r="AF3" s="221"/>
      <c r="AG3" s="221"/>
      <c r="AH3" s="219" t="s">
        <v>163</v>
      </c>
      <c r="AI3" s="219"/>
      <c r="AJ3" s="219"/>
      <c r="AK3" s="219"/>
      <c r="AL3" s="219" t="s">
        <v>401</v>
      </c>
      <c r="AM3" s="219"/>
      <c r="AN3" s="219"/>
      <c r="AO3" s="219"/>
    </row>
    <row r="4" spans="1:41" ht="18" x14ac:dyDescent="0.2">
      <c r="A4" s="222"/>
      <c r="B4" s="337"/>
      <c r="C4" s="223"/>
      <c r="D4" s="2"/>
      <c r="E4" s="2"/>
      <c r="F4" s="2"/>
      <c r="G4" s="2"/>
      <c r="H4" s="2"/>
      <c r="I4" s="2"/>
      <c r="J4" s="2"/>
      <c r="K4" s="2"/>
      <c r="L4" s="220"/>
      <c r="M4" s="220"/>
      <c r="N4" s="220"/>
      <c r="O4" s="220" t="s">
        <v>164</v>
      </c>
      <c r="P4" s="220"/>
      <c r="Q4" s="220"/>
      <c r="R4" s="220"/>
      <c r="S4" s="2"/>
      <c r="T4" s="220"/>
      <c r="U4" s="220"/>
      <c r="V4" s="220"/>
      <c r="W4" s="220"/>
      <c r="X4" s="220"/>
      <c r="Y4" s="220"/>
      <c r="Z4" s="220"/>
      <c r="AA4" s="220"/>
      <c r="AB4" s="220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18" x14ac:dyDescent="0.2">
      <c r="A5" s="222"/>
      <c r="B5" s="337"/>
      <c r="C5" s="223"/>
      <c r="D5" s="2"/>
      <c r="E5" s="207"/>
      <c r="F5" s="336"/>
      <c r="G5" s="218"/>
      <c r="H5" s="219"/>
      <c r="I5" s="219"/>
      <c r="J5" s="219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1"/>
      <c r="AH5" s="221"/>
      <c r="AI5" s="221"/>
      <c r="AJ5" s="221"/>
      <c r="AK5" s="221"/>
      <c r="AL5" s="219"/>
      <c r="AM5" s="219"/>
      <c r="AN5" s="219"/>
      <c r="AO5" s="219"/>
    </row>
    <row r="6" spans="1:41" ht="18" x14ac:dyDescent="0.2">
      <c r="A6" s="222"/>
      <c r="B6" s="337"/>
      <c r="C6" s="223"/>
      <c r="D6" s="2"/>
      <c r="E6" s="222"/>
      <c r="F6" s="337"/>
      <c r="G6" s="223"/>
      <c r="H6" s="2"/>
      <c r="I6" s="2"/>
      <c r="J6" s="2"/>
      <c r="K6" s="2"/>
      <c r="L6" s="2"/>
      <c r="M6" s="2"/>
      <c r="N6" s="2"/>
      <c r="O6" s="2"/>
      <c r="P6" s="220"/>
      <c r="Q6" s="220"/>
      <c r="R6" s="220"/>
      <c r="S6" s="220"/>
      <c r="T6" s="220"/>
      <c r="U6" s="220"/>
      <c r="V6" s="220"/>
      <c r="W6" s="2"/>
      <c r="X6" s="220"/>
      <c r="Y6" s="220"/>
      <c r="Z6" s="220"/>
      <c r="AA6" s="220"/>
      <c r="AB6" s="220"/>
      <c r="AC6" s="220"/>
      <c r="AD6" s="220"/>
      <c r="AE6" s="220"/>
      <c r="AF6" s="220"/>
      <c r="AG6" s="2"/>
      <c r="AH6" s="2"/>
      <c r="AI6" s="2"/>
      <c r="AJ6" s="2"/>
      <c r="AK6" s="2"/>
      <c r="AL6" s="2"/>
      <c r="AM6" s="2"/>
      <c r="AN6" s="2"/>
      <c r="AO6" s="2"/>
    </row>
    <row r="7" spans="1:41" ht="16.5" thickBot="1" x14ac:dyDescent="0.25">
      <c r="A7" s="692" t="s">
        <v>26</v>
      </c>
      <c r="B7" s="692"/>
      <c r="C7" s="692"/>
      <c r="D7" s="692"/>
      <c r="E7" s="692"/>
      <c r="F7" s="692"/>
      <c r="G7" s="692"/>
      <c r="H7" s="692"/>
      <c r="I7" s="692"/>
      <c r="J7" s="692"/>
      <c r="K7" s="692"/>
      <c r="L7" s="692"/>
      <c r="M7" s="692"/>
      <c r="N7" s="692"/>
      <c r="O7" s="692"/>
      <c r="P7" s="692"/>
      <c r="Q7" s="692"/>
      <c r="R7" s="692"/>
      <c r="S7" s="692"/>
      <c r="T7" s="692"/>
      <c r="U7" s="692"/>
      <c r="V7" s="692"/>
      <c r="W7" s="692"/>
      <c r="X7" s="692"/>
      <c r="Y7" s="692"/>
      <c r="Z7" s="692"/>
      <c r="AA7" s="692"/>
      <c r="AB7" s="692"/>
      <c r="AC7" s="692"/>
      <c r="AD7" s="692"/>
      <c r="AE7" s="692"/>
      <c r="AF7" s="692"/>
      <c r="AG7" s="692"/>
      <c r="AH7" s="692"/>
      <c r="AI7" s="692"/>
      <c r="AJ7" s="692"/>
      <c r="AK7" s="692"/>
      <c r="AL7" s="692"/>
      <c r="AM7" s="692"/>
      <c r="AN7" s="692"/>
      <c r="AO7" s="692"/>
    </row>
    <row r="8" spans="1:41" ht="15.75" x14ac:dyDescent="0.2">
      <c r="A8" s="624"/>
      <c r="B8" s="673" t="s">
        <v>23</v>
      </c>
      <c r="C8" s="684" t="s">
        <v>2</v>
      </c>
      <c r="D8" s="225" t="s">
        <v>0</v>
      </c>
      <c r="E8" s="661" t="s">
        <v>74</v>
      </c>
      <c r="F8" s="657" t="s">
        <v>1</v>
      </c>
      <c r="G8" s="658"/>
      <c r="H8" s="658"/>
      <c r="I8" s="658"/>
      <c r="J8" s="658"/>
      <c r="K8" s="658"/>
      <c r="L8" s="658"/>
      <c r="M8" s="658"/>
      <c r="N8" s="658"/>
      <c r="O8" s="658"/>
      <c r="P8" s="658"/>
      <c r="Q8" s="658"/>
      <c r="R8" s="658"/>
      <c r="S8" s="658"/>
      <c r="T8" s="658"/>
      <c r="U8" s="658"/>
      <c r="V8" s="658"/>
      <c r="W8" s="658"/>
      <c r="X8" s="658"/>
      <c r="Y8" s="658"/>
      <c r="Z8" s="658"/>
      <c r="AA8" s="658"/>
      <c r="AB8" s="658"/>
      <c r="AC8" s="658"/>
      <c r="AD8" s="658"/>
      <c r="AE8" s="658"/>
      <c r="AF8" s="658"/>
      <c r="AG8" s="658"/>
      <c r="AH8" s="658"/>
      <c r="AI8" s="658"/>
      <c r="AJ8" s="226"/>
      <c r="AK8" s="226"/>
      <c r="AL8" s="226"/>
      <c r="AM8" s="227"/>
      <c r="AN8" s="228"/>
      <c r="AO8" s="688" t="s">
        <v>29</v>
      </c>
    </row>
    <row r="9" spans="1:41" ht="16.5" thickBot="1" x14ac:dyDescent="0.25">
      <c r="A9" s="693"/>
      <c r="B9" s="674"/>
      <c r="C9" s="685"/>
      <c r="D9" s="231" t="s">
        <v>3</v>
      </c>
      <c r="E9" s="662"/>
      <c r="F9" s="232"/>
      <c r="G9" s="233"/>
      <c r="H9" s="233" t="s">
        <v>4</v>
      </c>
      <c r="I9" s="233"/>
      <c r="J9" s="234"/>
      <c r="K9" s="233"/>
      <c r="L9" s="233"/>
      <c r="M9" s="233" t="s">
        <v>5</v>
      </c>
      <c r="N9" s="233"/>
      <c r="O9" s="234"/>
      <c r="P9" s="233"/>
      <c r="Q9" s="233"/>
      <c r="R9" s="235" t="s">
        <v>6</v>
      </c>
      <c r="S9" s="233"/>
      <c r="T9" s="234"/>
      <c r="U9" s="233"/>
      <c r="V9" s="233"/>
      <c r="W9" s="235" t="s">
        <v>7</v>
      </c>
      <c r="X9" s="233"/>
      <c r="Y9" s="234"/>
      <c r="Z9" s="233"/>
      <c r="AA9" s="233"/>
      <c r="AB9" s="235" t="s">
        <v>8</v>
      </c>
      <c r="AC9" s="233"/>
      <c r="AD9" s="234"/>
      <c r="AE9" s="232"/>
      <c r="AF9" s="233"/>
      <c r="AG9" s="233" t="s">
        <v>9</v>
      </c>
      <c r="AH9" s="233"/>
      <c r="AI9" s="236"/>
      <c r="AJ9" s="232"/>
      <c r="AK9" s="233"/>
      <c r="AL9" s="233" t="s">
        <v>22</v>
      </c>
      <c r="AM9" s="233"/>
      <c r="AN9" s="234"/>
      <c r="AO9" s="689"/>
    </row>
    <row r="10" spans="1:41" ht="16.5" thickBot="1" x14ac:dyDescent="0.25">
      <c r="A10" s="237"/>
      <c r="B10" s="338"/>
      <c r="C10" s="449"/>
      <c r="D10" s="714"/>
      <c r="E10" s="715"/>
      <c r="F10" s="242" t="s">
        <v>10</v>
      </c>
      <c r="G10" s="243" t="s">
        <v>12</v>
      </c>
      <c r="H10" s="243" t="s">
        <v>11</v>
      </c>
      <c r="I10" s="243" t="s">
        <v>13</v>
      </c>
      <c r="J10" s="729" t="s">
        <v>14</v>
      </c>
      <c r="K10" s="352" t="s">
        <v>10</v>
      </c>
      <c r="L10" s="283" t="s">
        <v>12</v>
      </c>
      <c r="M10" s="283" t="s">
        <v>11</v>
      </c>
      <c r="N10" s="283" t="s">
        <v>13</v>
      </c>
      <c r="O10" s="744" t="s">
        <v>14</v>
      </c>
      <c r="P10" s="243" t="s">
        <v>10</v>
      </c>
      <c r="Q10" s="243" t="s">
        <v>12</v>
      </c>
      <c r="R10" s="243" t="s">
        <v>11</v>
      </c>
      <c r="S10" s="243" t="s">
        <v>13</v>
      </c>
      <c r="T10" s="729" t="s">
        <v>14</v>
      </c>
      <c r="U10" s="352" t="s">
        <v>10</v>
      </c>
      <c r="V10" s="283" t="s">
        <v>12</v>
      </c>
      <c r="W10" s="283" t="s">
        <v>11</v>
      </c>
      <c r="X10" s="283" t="s">
        <v>13</v>
      </c>
      <c r="Y10" s="744" t="s">
        <v>14</v>
      </c>
      <c r="Z10" s="243" t="s">
        <v>10</v>
      </c>
      <c r="AA10" s="243" t="s">
        <v>12</v>
      </c>
      <c r="AB10" s="243" t="s">
        <v>11</v>
      </c>
      <c r="AC10" s="243" t="s">
        <v>13</v>
      </c>
      <c r="AD10" s="729" t="s">
        <v>14</v>
      </c>
      <c r="AE10" s="352" t="s">
        <v>10</v>
      </c>
      <c r="AF10" s="283" t="s">
        <v>12</v>
      </c>
      <c r="AG10" s="283" t="s">
        <v>11</v>
      </c>
      <c r="AH10" s="283" t="s">
        <v>13</v>
      </c>
      <c r="AI10" s="744" t="s">
        <v>14</v>
      </c>
      <c r="AJ10" s="557" t="s">
        <v>10</v>
      </c>
      <c r="AK10" s="209" t="s">
        <v>12</v>
      </c>
      <c r="AL10" s="209" t="s">
        <v>11</v>
      </c>
      <c r="AM10" s="209" t="s">
        <v>13</v>
      </c>
      <c r="AN10" s="729" t="s">
        <v>14</v>
      </c>
      <c r="AO10" s="773" t="s">
        <v>23</v>
      </c>
    </row>
    <row r="11" spans="1:41" ht="16.5" thickBot="1" x14ac:dyDescent="0.25">
      <c r="A11" s="690" t="s">
        <v>142</v>
      </c>
      <c r="B11" s="691"/>
      <c r="C11" s="691"/>
      <c r="D11" s="287"/>
      <c r="E11" s="716"/>
      <c r="F11" s="708"/>
      <c r="G11" s="173"/>
      <c r="H11" s="173"/>
      <c r="I11" s="173"/>
      <c r="J11" s="730"/>
      <c r="K11" s="165"/>
      <c r="L11" s="173"/>
      <c r="M11" s="173"/>
      <c r="N11" s="173"/>
      <c r="O11" s="247"/>
      <c r="P11" s="737"/>
      <c r="Q11" s="173"/>
      <c r="R11" s="173"/>
      <c r="S11" s="173"/>
      <c r="T11" s="730"/>
      <c r="U11" s="165"/>
      <c r="V11" s="173"/>
      <c r="W11" s="173"/>
      <c r="X11" s="173"/>
      <c r="Y11" s="247"/>
      <c r="Z11" s="708"/>
      <c r="AA11" s="173"/>
      <c r="AB11" s="173"/>
      <c r="AC11" s="173"/>
      <c r="AD11" s="730"/>
      <c r="AE11" s="165"/>
      <c r="AF11" s="173"/>
      <c r="AG11" s="173"/>
      <c r="AH11" s="173"/>
      <c r="AI11" s="247"/>
      <c r="AJ11" s="708"/>
      <c r="AK11" s="173"/>
      <c r="AL11" s="173"/>
      <c r="AM11" s="173"/>
      <c r="AN11" s="730"/>
      <c r="AO11" s="248"/>
    </row>
    <row r="12" spans="1:41" ht="15.75" x14ac:dyDescent="0.2">
      <c r="A12" s="450" t="s">
        <v>4</v>
      </c>
      <c r="B12" s="451" t="s">
        <v>319</v>
      </c>
      <c r="C12" s="702" t="s">
        <v>143</v>
      </c>
      <c r="D12" s="717">
        <v>2</v>
      </c>
      <c r="E12" s="718">
        <v>2</v>
      </c>
      <c r="F12" s="709"/>
      <c r="G12" s="452"/>
      <c r="H12" s="452"/>
      <c r="I12" s="452"/>
      <c r="J12" s="731"/>
      <c r="K12" s="745"/>
      <c r="L12" s="452"/>
      <c r="M12" s="452"/>
      <c r="N12" s="452"/>
      <c r="O12" s="746"/>
      <c r="P12" s="738">
        <v>2</v>
      </c>
      <c r="Q12" s="197">
        <v>0</v>
      </c>
      <c r="R12" s="197">
        <v>0</v>
      </c>
      <c r="S12" s="197" t="s">
        <v>81</v>
      </c>
      <c r="T12" s="757">
        <v>2</v>
      </c>
      <c r="U12" s="764" t="s">
        <v>84</v>
      </c>
      <c r="V12" s="452"/>
      <c r="W12" s="452"/>
      <c r="X12" s="452"/>
      <c r="Y12" s="746"/>
      <c r="Z12" s="738"/>
      <c r="AA12" s="197"/>
      <c r="AB12" s="197"/>
      <c r="AC12" s="197"/>
      <c r="AD12" s="757"/>
      <c r="AE12" s="764"/>
      <c r="AF12" s="197"/>
      <c r="AG12" s="197"/>
      <c r="AH12" s="197"/>
      <c r="AI12" s="771"/>
      <c r="AJ12" s="709"/>
      <c r="AK12" s="452"/>
      <c r="AL12" s="452"/>
      <c r="AM12" s="452"/>
      <c r="AN12" s="731"/>
      <c r="AO12" s="774"/>
    </row>
    <row r="13" spans="1:41" ht="15.75" x14ac:dyDescent="0.2">
      <c r="A13" s="165" t="s">
        <v>5</v>
      </c>
      <c r="B13" s="453" t="s">
        <v>320</v>
      </c>
      <c r="C13" s="703" t="s">
        <v>144</v>
      </c>
      <c r="D13" s="719">
        <v>2</v>
      </c>
      <c r="E13" s="720">
        <v>2</v>
      </c>
      <c r="F13" s="710"/>
      <c r="G13" s="268"/>
      <c r="H13" s="268"/>
      <c r="I13" s="268"/>
      <c r="J13" s="732"/>
      <c r="K13" s="747"/>
      <c r="L13" s="268"/>
      <c r="M13" s="268"/>
      <c r="N13" s="268"/>
      <c r="O13" s="748"/>
      <c r="P13" s="739">
        <v>2</v>
      </c>
      <c r="Q13" s="198">
        <v>0</v>
      </c>
      <c r="R13" s="198">
        <v>0</v>
      </c>
      <c r="S13" s="198" t="s">
        <v>81</v>
      </c>
      <c r="T13" s="758">
        <v>2</v>
      </c>
      <c r="U13" s="765" t="s">
        <v>84</v>
      </c>
      <c r="V13" s="268"/>
      <c r="W13" s="268"/>
      <c r="X13" s="268"/>
      <c r="Y13" s="748"/>
      <c r="Z13" s="739"/>
      <c r="AA13" s="198"/>
      <c r="AB13" s="198"/>
      <c r="AC13" s="198"/>
      <c r="AD13" s="758"/>
      <c r="AE13" s="765"/>
      <c r="AF13" s="268"/>
      <c r="AG13" s="268"/>
      <c r="AH13" s="268"/>
      <c r="AI13" s="748"/>
      <c r="AJ13" s="739"/>
      <c r="AK13" s="198"/>
      <c r="AL13" s="198"/>
      <c r="AM13" s="198"/>
      <c r="AN13" s="758"/>
      <c r="AO13" s="142"/>
    </row>
    <row r="14" spans="1:41" ht="15.75" x14ac:dyDescent="0.2">
      <c r="A14" s="165" t="s">
        <v>6</v>
      </c>
      <c r="B14" s="453" t="s">
        <v>433</v>
      </c>
      <c r="C14" s="703" t="s">
        <v>145</v>
      </c>
      <c r="D14" s="719">
        <v>2</v>
      </c>
      <c r="E14" s="720">
        <v>2</v>
      </c>
      <c r="F14" s="710"/>
      <c r="G14" s="268"/>
      <c r="H14" s="268"/>
      <c r="I14" s="268"/>
      <c r="J14" s="732"/>
      <c r="K14" s="747"/>
      <c r="L14" s="268"/>
      <c r="M14" s="268"/>
      <c r="N14" s="268"/>
      <c r="O14" s="748"/>
      <c r="P14" s="739">
        <v>2</v>
      </c>
      <c r="Q14" s="198">
        <v>0</v>
      </c>
      <c r="R14" s="198">
        <v>0</v>
      </c>
      <c r="S14" s="198" t="s">
        <v>81</v>
      </c>
      <c r="T14" s="758">
        <v>2</v>
      </c>
      <c r="U14" s="765" t="s">
        <v>84</v>
      </c>
      <c r="V14" s="198"/>
      <c r="W14" s="198"/>
      <c r="X14" s="198"/>
      <c r="Y14" s="169"/>
      <c r="Z14" s="763"/>
      <c r="AA14" s="198"/>
      <c r="AB14" s="198"/>
      <c r="AC14" s="198"/>
      <c r="AD14" s="758"/>
      <c r="AE14" s="765"/>
      <c r="AF14" s="198"/>
      <c r="AG14" s="198"/>
      <c r="AH14" s="198"/>
      <c r="AI14" s="169"/>
      <c r="AJ14" s="710"/>
      <c r="AK14" s="268"/>
      <c r="AL14" s="268"/>
      <c r="AM14" s="268"/>
      <c r="AN14" s="732"/>
      <c r="AO14" s="142"/>
    </row>
    <row r="15" spans="1:41" ht="15.75" x14ac:dyDescent="0.2">
      <c r="A15" s="463">
        <v>4</v>
      </c>
      <c r="B15" s="556" t="s">
        <v>472</v>
      </c>
      <c r="C15" s="704" t="s">
        <v>473</v>
      </c>
      <c r="D15" s="721">
        <v>2</v>
      </c>
      <c r="E15" s="722">
        <v>2</v>
      </c>
      <c r="F15" s="711"/>
      <c r="G15" s="466"/>
      <c r="H15" s="466"/>
      <c r="I15" s="466"/>
      <c r="J15" s="733"/>
      <c r="K15" s="749"/>
      <c r="L15" s="466"/>
      <c r="M15" s="466"/>
      <c r="N15" s="466"/>
      <c r="O15" s="750"/>
      <c r="P15" s="740">
        <v>2</v>
      </c>
      <c r="Q15" s="465">
        <v>0</v>
      </c>
      <c r="R15" s="465">
        <v>0</v>
      </c>
      <c r="S15" s="465" t="s">
        <v>81</v>
      </c>
      <c r="T15" s="759">
        <v>2</v>
      </c>
      <c r="U15" s="766" t="s">
        <v>84</v>
      </c>
      <c r="V15" s="466"/>
      <c r="W15" s="466"/>
      <c r="X15" s="466"/>
      <c r="Y15" s="750"/>
      <c r="Z15" s="711"/>
      <c r="AA15" s="466"/>
      <c r="AB15" s="466"/>
      <c r="AC15" s="466"/>
      <c r="AD15" s="733"/>
      <c r="AE15" s="749"/>
      <c r="AF15" s="466"/>
      <c r="AG15" s="466"/>
      <c r="AH15" s="466"/>
      <c r="AI15" s="750"/>
      <c r="AJ15" s="711"/>
      <c r="AK15" s="466"/>
      <c r="AL15" s="466"/>
      <c r="AM15" s="466"/>
      <c r="AN15" s="733"/>
      <c r="AO15" s="577"/>
    </row>
    <row r="16" spans="1:41" ht="15.75" x14ac:dyDescent="0.2">
      <c r="A16" s="165">
        <v>5</v>
      </c>
      <c r="B16" s="453" t="s">
        <v>381</v>
      </c>
      <c r="C16" s="703" t="s">
        <v>146</v>
      </c>
      <c r="D16" s="719">
        <v>2</v>
      </c>
      <c r="E16" s="720">
        <v>2</v>
      </c>
      <c r="F16" s="710"/>
      <c r="G16" s="268"/>
      <c r="H16" s="268"/>
      <c r="I16" s="268"/>
      <c r="J16" s="732"/>
      <c r="K16" s="747"/>
      <c r="L16" s="268"/>
      <c r="M16" s="268"/>
      <c r="N16" s="268"/>
      <c r="O16" s="748"/>
      <c r="P16" s="739">
        <v>2</v>
      </c>
      <c r="Q16" s="198">
        <v>0</v>
      </c>
      <c r="R16" s="198">
        <v>0</v>
      </c>
      <c r="S16" s="198" t="s">
        <v>81</v>
      </c>
      <c r="T16" s="758">
        <v>2</v>
      </c>
      <c r="U16" s="765" t="s">
        <v>84</v>
      </c>
      <c r="V16" s="268"/>
      <c r="W16" s="268"/>
      <c r="X16" s="268"/>
      <c r="Y16" s="748"/>
      <c r="Z16" s="710"/>
      <c r="AA16" s="268"/>
      <c r="AB16" s="268"/>
      <c r="AC16" s="268"/>
      <c r="AD16" s="732"/>
      <c r="AE16" s="747"/>
      <c r="AF16" s="268"/>
      <c r="AG16" s="268"/>
      <c r="AH16" s="268"/>
      <c r="AI16" s="748"/>
      <c r="AJ16" s="710"/>
      <c r="AK16" s="268"/>
      <c r="AL16" s="268"/>
      <c r="AM16" s="268"/>
      <c r="AN16" s="732"/>
      <c r="AO16" s="142"/>
    </row>
    <row r="17" spans="1:41" ht="15.75" x14ac:dyDescent="0.2">
      <c r="A17" s="165">
        <v>6</v>
      </c>
      <c r="B17" s="453" t="s">
        <v>424</v>
      </c>
      <c r="C17" s="703" t="s">
        <v>425</v>
      </c>
      <c r="D17" s="719">
        <v>2</v>
      </c>
      <c r="E17" s="720">
        <v>2</v>
      </c>
      <c r="F17" s="710"/>
      <c r="G17" s="268"/>
      <c r="H17" s="268"/>
      <c r="I17" s="268"/>
      <c r="J17" s="732"/>
      <c r="K17" s="747"/>
      <c r="L17" s="268"/>
      <c r="M17" s="268"/>
      <c r="N17" s="268"/>
      <c r="O17" s="748"/>
      <c r="P17" s="739">
        <v>2</v>
      </c>
      <c r="Q17" s="198">
        <v>0</v>
      </c>
      <c r="R17" s="198">
        <v>0</v>
      </c>
      <c r="S17" s="198" t="s">
        <v>81</v>
      </c>
      <c r="T17" s="758">
        <v>2</v>
      </c>
      <c r="U17" s="765" t="s">
        <v>84</v>
      </c>
      <c r="V17" s="268"/>
      <c r="W17" s="268"/>
      <c r="X17" s="268"/>
      <c r="Y17" s="748"/>
      <c r="Z17" s="710"/>
      <c r="AA17" s="268"/>
      <c r="AB17" s="268"/>
      <c r="AC17" s="268"/>
      <c r="AD17" s="732"/>
      <c r="AE17" s="747"/>
      <c r="AF17" s="268"/>
      <c r="AG17" s="268"/>
      <c r="AH17" s="268"/>
      <c r="AI17" s="748"/>
      <c r="AJ17" s="710"/>
      <c r="AK17" s="268"/>
      <c r="AL17" s="268"/>
      <c r="AM17" s="268"/>
      <c r="AN17" s="732"/>
      <c r="AO17" s="142"/>
    </row>
    <row r="18" spans="1:41" ht="15.75" x14ac:dyDescent="0.2">
      <c r="A18" s="165">
        <v>7</v>
      </c>
      <c r="B18" s="453" t="s">
        <v>426</v>
      </c>
      <c r="C18" s="703" t="s">
        <v>147</v>
      </c>
      <c r="D18" s="719">
        <v>2</v>
      </c>
      <c r="E18" s="720">
        <v>2</v>
      </c>
      <c r="F18" s="710"/>
      <c r="G18" s="268"/>
      <c r="H18" s="268"/>
      <c r="I18" s="268"/>
      <c r="J18" s="732"/>
      <c r="K18" s="747"/>
      <c r="L18" s="268"/>
      <c r="M18" s="268"/>
      <c r="N18" s="268"/>
      <c r="O18" s="748"/>
      <c r="P18" s="739">
        <v>2</v>
      </c>
      <c r="Q18" s="198">
        <v>0</v>
      </c>
      <c r="R18" s="198">
        <v>0</v>
      </c>
      <c r="S18" s="198" t="s">
        <v>81</v>
      </c>
      <c r="T18" s="758">
        <v>2</v>
      </c>
      <c r="U18" s="765" t="s">
        <v>84</v>
      </c>
      <c r="V18" s="268"/>
      <c r="W18" s="268"/>
      <c r="X18" s="268"/>
      <c r="Y18" s="748"/>
      <c r="Z18" s="710"/>
      <c r="AA18" s="268"/>
      <c r="AB18" s="268"/>
      <c r="AC18" s="268"/>
      <c r="AD18" s="732"/>
      <c r="AE18" s="747"/>
      <c r="AF18" s="268"/>
      <c r="AG18" s="268"/>
      <c r="AH18" s="268"/>
      <c r="AI18" s="748"/>
      <c r="AJ18" s="710"/>
      <c r="AK18" s="268"/>
      <c r="AL18" s="268"/>
      <c r="AM18" s="268"/>
      <c r="AN18" s="732"/>
      <c r="AO18" s="142"/>
    </row>
    <row r="19" spans="1:41" s="467" customFormat="1" ht="25.5" customHeight="1" x14ac:dyDescent="0.2">
      <c r="A19" s="553">
        <v>8</v>
      </c>
      <c r="B19" s="464" t="s">
        <v>469</v>
      </c>
      <c r="C19" s="705" t="s">
        <v>470</v>
      </c>
      <c r="D19" s="723">
        <v>2</v>
      </c>
      <c r="E19" s="724">
        <v>2</v>
      </c>
      <c r="F19" s="712"/>
      <c r="G19" s="555"/>
      <c r="H19" s="555"/>
      <c r="I19" s="555"/>
      <c r="J19" s="734"/>
      <c r="K19" s="751"/>
      <c r="L19" s="555"/>
      <c r="M19" s="555"/>
      <c r="N19" s="555"/>
      <c r="O19" s="752"/>
      <c r="P19" s="741">
        <v>1</v>
      </c>
      <c r="Q19" s="554">
        <v>0</v>
      </c>
      <c r="R19" s="554">
        <v>1</v>
      </c>
      <c r="S19" s="554" t="s">
        <v>81</v>
      </c>
      <c r="T19" s="760">
        <v>2</v>
      </c>
      <c r="U19" s="767" t="s">
        <v>84</v>
      </c>
      <c r="V19" s="555"/>
      <c r="W19" s="555"/>
      <c r="X19" s="555"/>
      <c r="Y19" s="752"/>
      <c r="Z19" s="712"/>
      <c r="AA19" s="555"/>
      <c r="AB19" s="555"/>
      <c r="AC19" s="555"/>
      <c r="AD19" s="734"/>
      <c r="AE19" s="751"/>
      <c r="AF19" s="555"/>
      <c r="AG19" s="555"/>
      <c r="AH19" s="555"/>
      <c r="AI19" s="752"/>
      <c r="AJ19" s="712"/>
      <c r="AK19" s="555"/>
      <c r="AL19" s="555"/>
      <c r="AM19" s="555"/>
      <c r="AN19" s="734"/>
      <c r="AO19" s="775" t="s">
        <v>471</v>
      </c>
    </row>
    <row r="20" spans="1:41" ht="15.75" x14ac:dyDescent="0.2">
      <c r="A20" s="165">
        <v>9</v>
      </c>
      <c r="B20" s="453" t="s">
        <v>321</v>
      </c>
      <c r="C20" s="703" t="s">
        <v>148</v>
      </c>
      <c r="D20" s="719">
        <v>2</v>
      </c>
      <c r="E20" s="720">
        <v>2</v>
      </c>
      <c r="F20" s="710"/>
      <c r="G20" s="268"/>
      <c r="H20" s="268"/>
      <c r="I20" s="268"/>
      <c r="J20" s="732"/>
      <c r="K20" s="747"/>
      <c r="L20" s="268"/>
      <c r="M20" s="268"/>
      <c r="N20" s="268"/>
      <c r="O20" s="748"/>
      <c r="P20" s="739">
        <v>2</v>
      </c>
      <c r="Q20" s="198">
        <v>0</v>
      </c>
      <c r="R20" s="198">
        <v>0</v>
      </c>
      <c r="S20" s="198" t="s">
        <v>81</v>
      </c>
      <c r="T20" s="758">
        <v>2</v>
      </c>
      <c r="U20" s="765" t="s">
        <v>84</v>
      </c>
      <c r="V20" s="198"/>
      <c r="W20" s="198"/>
      <c r="X20" s="198"/>
      <c r="Y20" s="169"/>
      <c r="Z20" s="710"/>
      <c r="AA20" s="268"/>
      <c r="AB20" s="268"/>
      <c r="AC20" s="268"/>
      <c r="AD20" s="732"/>
      <c r="AE20" s="747"/>
      <c r="AF20" s="268"/>
      <c r="AG20" s="268"/>
      <c r="AH20" s="268"/>
      <c r="AI20" s="748"/>
      <c r="AJ20" s="739"/>
      <c r="AK20" s="198"/>
      <c r="AL20" s="198"/>
      <c r="AM20" s="198"/>
      <c r="AN20" s="758"/>
      <c r="AO20" s="142"/>
    </row>
    <row r="21" spans="1:41" ht="15.75" x14ac:dyDescent="0.2">
      <c r="A21" s="463">
        <v>10</v>
      </c>
      <c r="B21" s="464" t="s">
        <v>432</v>
      </c>
      <c r="C21" s="704" t="s">
        <v>149</v>
      </c>
      <c r="D21" s="721">
        <v>2</v>
      </c>
      <c r="E21" s="722">
        <v>2</v>
      </c>
      <c r="F21" s="711"/>
      <c r="G21" s="466"/>
      <c r="H21" s="466"/>
      <c r="I21" s="466"/>
      <c r="J21" s="733"/>
      <c r="K21" s="749"/>
      <c r="L21" s="466"/>
      <c r="M21" s="466"/>
      <c r="N21" s="466"/>
      <c r="O21" s="750"/>
      <c r="P21" s="740">
        <v>2</v>
      </c>
      <c r="Q21" s="465">
        <v>0</v>
      </c>
      <c r="R21" s="465">
        <v>0</v>
      </c>
      <c r="S21" s="465" t="s">
        <v>81</v>
      </c>
      <c r="T21" s="759">
        <v>2</v>
      </c>
      <c r="U21" s="766" t="s">
        <v>84</v>
      </c>
      <c r="V21" s="466"/>
      <c r="W21" s="466"/>
      <c r="X21" s="466"/>
      <c r="Y21" s="750"/>
      <c r="Z21" s="711"/>
      <c r="AA21" s="466"/>
      <c r="AB21" s="466"/>
      <c r="AC21" s="466"/>
      <c r="AD21" s="733"/>
      <c r="AE21" s="749"/>
      <c r="AF21" s="466"/>
      <c r="AG21" s="466"/>
      <c r="AH21" s="466"/>
      <c r="AI21" s="750"/>
      <c r="AJ21" s="711"/>
      <c r="AK21" s="466"/>
      <c r="AL21" s="466"/>
      <c r="AM21" s="466"/>
      <c r="AN21" s="733"/>
      <c r="AO21" s="776"/>
    </row>
    <row r="22" spans="1:41" ht="15.75" x14ac:dyDescent="0.2">
      <c r="A22" s="165">
        <v>11</v>
      </c>
      <c r="B22" s="453" t="s">
        <v>322</v>
      </c>
      <c r="C22" s="703" t="s">
        <v>247</v>
      </c>
      <c r="D22" s="719">
        <v>2</v>
      </c>
      <c r="E22" s="720">
        <v>2</v>
      </c>
      <c r="F22" s="710"/>
      <c r="G22" s="268"/>
      <c r="H22" s="268"/>
      <c r="I22" s="268"/>
      <c r="J22" s="732"/>
      <c r="K22" s="747"/>
      <c r="L22" s="268"/>
      <c r="M22" s="268"/>
      <c r="N22" s="268"/>
      <c r="O22" s="748"/>
      <c r="P22" s="739">
        <v>2</v>
      </c>
      <c r="Q22" s="198">
        <v>0</v>
      </c>
      <c r="R22" s="198">
        <v>0</v>
      </c>
      <c r="S22" s="198" t="s">
        <v>81</v>
      </c>
      <c r="T22" s="758">
        <v>2</v>
      </c>
      <c r="U22" s="765" t="s">
        <v>84</v>
      </c>
      <c r="V22" s="268"/>
      <c r="W22" s="268"/>
      <c r="X22" s="268"/>
      <c r="Y22" s="748"/>
      <c r="Z22" s="710"/>
      <c r="AA22" s="268"/>
      <c r="AB22" s="268"/>
      <c r="AC22" s="268"/>
      <c r="AD22" s="732"/>
      <c r="AE22" s="747"/>
      <c r="AF22" s="268"/>
      <c r="AG22" s="268"/>
      <c r="AH22" s="268"/>
      <c r="AI22" s="748"/>
      <c r="AJ22" s="710"/>
      <c r="AK22" s="268"/>
      <c r="AL22" s="268"/>
      <c r="AM22" s="268"/>
      <c r="AN22" s="732"/>
      <c r="AO22" s="142"/>
    </row>
    <row r="23" spans="1:41" ht="15.75" x14ac:dyDescent="0.2">
      <c r="A23" s="165">
        <v>12</v>
      </c>
      <c r="B23" s="199" t="s">
        <v>323</v>
      </c>
      <c r="C23" s="703" t="s">
        <v>150</v>
      </c>
      <c r="D23" s="719">
        <v>2</v>
      </c>
      <c r="E23" s="720">
        <v>2</v>
      </c>
      <c r="F23" s="710"/>
      <c r="G23" s="268"/>
      <c r="H23" s="268"/>
      <c r="I23" s="268"/>
      <c r="J23" s="732"/>
      <c r="K23" s="747"/>
      <c r="L23" s="268"/>
      <c r="M23" s="268"/>
      <c r="N23" s="268"/>
      <c r="O23" s="748"/>
      <c r="P23" s="739">
        <v>2</v>
      </c>
      <c r="Q23" s="198">
        <v>0</v>
      </c>
      <c r="R23" s="198">
        <v>0</v>
      </c>
      <c r="S23" s="198" t="s">
        <v>81</v>
      </c>
      <c r="T23" s="758">
        <v>2</v>
      </c>
      <c r="U23" s="765" t="s">
        <v>84</v>
      </c>
      <c r="V23" s="198"/>
      <c r="W23" s="198"/>
      <c r="X23" s="198"/>
      <c r="Y23" s="169"/>
      <c r="Z23" s="710"/>
      <c r="AA23" s="268"/>
      <c r="AB23" s="268"/>
      <c r="AC23" s="268"/>
      <c r="AD23" s="732"/>
      <c r="AE23" s="747"/>
      <c r="AF23" s="268"/>
      <c r="AG23" s="268"/>
      <c r="AH23" s="268"/>
      <c r="AI23" s="748"/>
      <c r="AJ23" s="739"/>
      <c r="AK23" s="198"/>
      <c r="AL23" s="198"/>
      <c r="AM23" s="198"/>
      <c r="AN23" s="758"/>
      <c r="AO23" s="142"/>
    </row>
    <row r="24" spans="1:41" ht="16.5" customHeight="1" x14ac:dyDescent="0.2">
      <c r="A24" s="165">
        <v>13</v>
      </c>
      <c r="B24" s="199" t="s">
        <v>324</v>
      </c>
      <c r="C24" s="703" t="s">
        <v>151</v>
      </c>
      <c r="D24" s="719">
        <v>2</v>
      </c>
      <c r="E24" s="720">
        <v>2</v>
      </c>
      <c r="F24" s="710"/>
      <c r="G24" s="268"/>
      <c r="H24" s="268"/>
      <c r="I24" s="268"/>
      <c r="J24" s="732"/>
      <c r="K24" s="747"/>
      <c r="L24" s="268"/>
      <c r="M24" s="268"/>
      <c r="N24" s="268"/>
      <c r="O24" s="748"/>
      <c r="P24" s="739">
        <v>2</v>
      </c>
      <c r="Q24" s="198">
        <v>0</v>
      </c>
      <c r="R24" s="198">
        <v>0</v>
      </c>
      <c r="S24" s="198" t="s">
        <v>81</v>
      </c>
      <c r="T24" s="758">
        <v>2</v>
      </c>
      <c r="U24" s="765" t="s">
        <v>84</v>
      </c>
      <c r="V24" s="268"/>
      <c r="W24" s="268"/>
      <c r="X24" s="268"/>
      <c r="Y24" s="748"/>
      <c r="Z24" s="710"/>
      <c r="AA24" s="268"/>
      <c r="AB24" s="268"/>
      <c r="AC24" s="268"/>
      <c r="AD24" s="732"/>
      <c r="AE24" s="747"/>
      <c r="AF24" s="268"/>
      <c r="AG24" s="268"/>
      <c r="AH24" s="268"/>
      <c r="AI24" s="748"/>
      <c r="AJ24" s="710"/>
      <c r="AK24" s="268"/>
      <c r="AL24" s="268"/>
      <c r="AM24" s="268"/>
      <c r="AN24" s="732"/>
      <c r="AO24" s="142"/>
    </row>
    <row r="25" spans="1:41" ht="15.75" x14ac:dyDescent="0.2">
      <c r="A25" s="165">
        <v>14</v>
      </c>
      <c r="B25" s="454" t="s">
        <v>428</v>
      </c>
      <c r="C25" s="703" t="s">
        <v>427</v>
      </c>
      <c r="D25" s="719">
        <v>2</v>
      </c>
      <c r="E25" s="720">
        <v>2</v>
      </c>
      <c r="F25" s="710"/>
      <c r="G25" s="268"/>
      <c r="H25" s="268"/>
      <c r="I25" s="268"/>
      <c r="J25" s="732"/>
      <c r="K25" s="747"/>
      <c r="L25" s="268"/>
      <c r="M25" s="268"/>
      <c r="N25" s="268"/>
      <c r="O25" s="748"/>
      <c r="P25" s="739">
        <v>2</v>
      </c>
      <c r="Q25" s="198">
        <v>0</v>
      </c>
      <c r="R25" s="198">
        <v>0</v>
      </c>
      <c r="S25" s="198" t="s">
        <v>81</v>
      </c>
      <c r="T25" s="758">
        <v>2</v>
      </c>
      <c r="U25" s="765" t="s">
        <v>84</v>
      </c>
      <c r="V25" s="268"/>
      <c r="W25" s="268"/>
      <c r="X25" s="268"/>
      <c r="Y25" s="748"/>
      <c r="Z25" s="710"/>
      <c r="AA25" s="268"/>
      <c r="AB25" s="268"/>
      <c r="AC25" s="268"/>
      <c r="AD25" s="732"/>
      <c r="AE25" s="747"/>
      <c r="AF25" s="268"/>
      <c r="AG25" s="268"/>
      <c r="AH25" s="268"/>
      <c r="AI25" s="748"/>
      <c r="AJ25" s="710"/>
      <c r="AK25" s="268"/>
      <c r="AL25" s="268"/>
      <c r="AM25" s="268"/>
      <c r="AN25" s="732"/>
      <c r="AO25" s="142"/>
    </row>
    <row r="26" spans="1:41" ht="15.75" x14ac:dyDescent="0.2">
      <c r="A26" s="165">
        <v>15</v>
      </c>
      <c r="B26" s="199" t="s">
        <v>382</v>
      </c>
      <c r="C26" s="703" t="s">
        <v>152</v>
      </c>
      <c r="D26" s="719">
        <v>2</v>
      </c>
      <c r="E26" s="720">
        <v>2</v>
      </c>
      <c r="F26" s="710"/>
      <c r="G26" s="268"/>
      <c r="H26" s="268"/>
      <c r="I26" s="268"/>
      <c r="J26" s="732"/>
      <c r="K26" s="747"/>
      <c r="L26" s="268"/>
      <c r="M26" s="268"/>
      <c r="N26" s="268"/>
      <c r="O26" s="748"/>
      <c r="P26" s="739">
        <v>2</v>
      </c>
      <c r="Q26" s="198">
        <v>0</v>
      </c>
      <c r="R26" s="198">
        <v>0</v>
      </c>
      <c r="S26" s="198" t="s">
        <v>81</v>
      </c>
      <c r="T26" s="758">
        <v>2</v>
      </c>
      <c r="U26" s="765" t="s">
        <v>84</v>
      </c>
      <c r="V26" s="268"/>
      <c r="W26" s="268"/>
      <c r="X26" s="268"/>
      <c r="Y26" s="748"/>
      <c r="Z26" s="710"/>
      <c r="AA26" s="268"/>
      <c r="AB26" s="268"/>
      <c r="AC26" s="268"/>
      <c r="AD26" s="732"/>
      <c r="AE26" s="747"/>
      <c r="AF26" s="268"/>
      <c r="AG26" s="268"/>
      <c r="AH26" s="268"/>
      <c r="AI26" s="748"/>
      <c r="AJ26" s="710"/>
      <c r="AK26" s="268"/>
      <c r="AL26" s="268"/>
      <c r="AM26" s="268"/>
      <c r="AN26" s="732"/>
      <c r="AO26" s="142"/>
    </row>
    <row r="27" spans="1:41" ht="15.75" x14ac:dyDescent="0.2">
      <c r="A27" s="165">
        <v>16</v>
      </c>
      <c r="B27" s="199" t="s">
        <v>325</v>
      </c>
      <c r="C27" s="703" t="s">
        <v>153</v>
      </c>
      <c r="D27" s="719">
        <v>2</v>
      </c>
      <c r="E27" s="720">
        <v>2</v>
      </c>
      <c r="F27" s="710"/>
      <c r="G27" s="268"/>
      <c r="H27" s="268"/>
      <c r="I27" s="268"/>
      <c r="J27" s="732"/>
      <c r="K27" s="747"/>
      <c r="L27" s="268"/>
      <c r="M27" s="268"/>
      <c r="N27" s="268"/>
      <c r="O27" s="748"/>
      <c r="P27" s="739">
        <v>2</v>
      </c>
      <c r="Q27" s="198">
        <v>0</v>
      </c>
      <c r="R27" s="198">
        <v>0</v>
      </c>
      <c r="S27" s="198" t="s">
        <v>81</v>
      </c>
      <c r="T27" s="758">
        <v>2</v>
      </c>
      <c r="U27" s="765" t="s">
        <v>84</v>
      </c>
      <c r="V27" s="198"/>
      <c r="W27" s="198"/>
      <c r="X27" s="198"/>
      <c r="Y27" s="169"/>
      <c r="Z27" s="710"/>
      <c r="AA27" s="268"/>
      <c r="AB27" s="268"/>
      <c r="AC27" s="268"/>
      <c r="AD27" s="732"/>
      <c r="AE27" s="747"/>
      <c r="AF27" s="268"/>
      <c r="AG27" s="268"/>
      <c r="AH27" s="268"/>
      <c r="AI27" s="748"/>
      <c r="AJ27" s="739"/>
      <c r="AK27" s="198"/>
      <c r="AL27" s="198"/>
      <c r="AM27" s="198"/>
      <c r="AN27" s="758"/>
      <c r="AO27" s="142"/>
    </row>
    <row r="28" spans="1:41" ht="15.75" x14ac:dyDescent="0.2">
      <c r="A28" s="165">
        <v>17</v>
      </c>
      <c r="B28" s="199" t="s">
        <v>326</v>
      </c>
      <c r="C28" s="703" t="s">
        <v>154</v>
      </c>
      <c r="D28" s="719">
        <v>2</v>
      </c>
      <c r="E28" s="720">
        <v>2</v>
      </c>
      <c r="F28" s="710"/>
      <c r="G28" s="268"/>
      <c r="H28" s="268"/>
      <c r="I28" s="268"/>
      <c r="J28" s="732"/>
      <c r="K28" s="747"/>
      <c r="L28" s="268"/>
      <c r="M28" s="268"/>
      <c r="N28" s="268"/>
      <c r="O28" s="748"/>
      <c r="P28" s="739">
        <v>2</v>
      </c>
      <c r="Q28" s="198">
        <v>0</v>
      </c>
      <c r="R28" s="198">
        <v>0</v>
      </c>
      <c r="S28" s="198" t="s">
        <v>81</v>
      </c>
      <c r="T28" s="758">
        <v>2</v>
      </c>
      <c r="U28" s="765" t="s">
        <v>84</v>
      </c>
      <c r="V28" s="268"/>
      <c r="W28" s="268"/>
      <c r="X28" s="268"/>
      <c r="Y28" s="748"/>
      <c r="Z28" s="710"/>
      <c r="AA28" s="268"/>
      <c r="AB28" s="268"/>
      <c r="AC28" s="268"/>
      <c r="AD28" s="732"/>
      <c r="AE28" s="747"/>
      <c r="AF28" s="268"/>
      <c r="AG28" s="268"/>
      <c r="AH28" s="268"/>
      <c r="AI28" s="748"/>
      <c r="AJ28" s="710"/>
      <c r="AK28" s="268"/>
      <c r="AL28" s="268"/>
      <c r="AM28" s="268"/>
      <c r="AN28" s="732"/>
      <c r="AO28" s="142"/>
    </row>
    <row r="29" spans="1:41" ht="15.75" x14ac:dyDescent="0.2">
      <c r="A29" s="165">
        <v>18</v>
      </c>
      <c r="B29" s="199" t="s">
        <v>327</v>
      </c>
      <c r="C29" s="703" t="s">
        <v>155</v>
      </c>
      <c r="D29" s="719">
        <v>2</v>
      </c>
      <c r="E29" s="720">
        <v>2</v>
      </c>
      <c r="F29" s="710"/>
      <c r="G29" s="268"/>
      <c r="H29" s="268"/>
      <c r="I29" s="268"/>
      <c r="J29" s="732"/>
      <c r="K29" s="747"/>
      <c r="L29" s="268"/>
      <c r="M29" s="268"/>
      <c r="N29" s="268"/>
      <c r="O29" s="748"/>
      <c r="P29" s="739">
        <v>2</v>
      </c>
      <c r="Q29" s="198">
        <v>0</v>
      </c>
      <c r="R29" s="198">
        <v>0</v>
      </c>
      <c r="S29" s="198" t="s">
        <v>81</v>
      </c>
      <c r="T29" s="758">
        <v>2</v>
      </c>
      <c r="U29" s="765" t="s">
        <v>84</v>
      </c>
      <c r="V29" s="268"/>
      <c r="W29" s="268"/>
      <c r="X29" s="268"/>
      <c r="Y29" s="748"/>
      <c r="Z29" s="710"/>
      <c r="AA29" s="268"/>
      <c r="AB29" s="268"/>
      <c r="AC29" s="268"/>
      <c r="AD29" s="732"/>
      <c r="AE29" s="747"/>
      <c r="AF29" s="268"/>
      <c r="AG29" s="268"/>
      <c r="AH29" s="268"/>
      <c r="AI29" s="748"/>
      <c r="AJ29" s="710"/>
      <c r="AK29" s="268"/>
      <c r="AL29" s="268"/>
      <c r="AM29" s="268"/>
      <c r="AN29" s="732"/>
      <c r="AO29" s="142"/>
    </row>
    <row r="30" spans="1:41" ht="15.75" x14ac:dyDescent="0.2">
      <c r="A30" s="165">
        <v>19</v>
      </c>
      <c r="B30" s="199" t="s">
        <v>328</v>
      </c>
      <c r="C30" s="703" t="s">
        <v>383</v>
      </c>
      <c r="D30" s="719">
        <v>2</v>
      </c>
      <c r="E30" s="720">
        <v>2</v>
      </c>
      <c r="F30" s="710"/>
      <c r="G30" s="268"/>
      <c r="H30" s="268"/>
      <c r="I30" s="268"/>
      <c r="J30" s="732"/>
      <c r="K30" s="747"/>
      <c r="L30" s="268"/>
      <c r="M30" s="268"/>
      <c r="N30" s="268"/>
      <c r="O30" s="748"/>
      <c r="P30" s="739">
        <v>2</v>
      </c>
      <c r="Q30" s="198">
        <v>0</v>
      </c>
      <c r="R30" s="198">
        <v>0</v>
      </c>
      <c r="S30" s="198" t="s">
        <v>81</v>
      </c>
      <c r="T30" s="758">
        <v>2</v>
      </c>
      <c r="U30" s="765" t="s">
        <v>84</v>
      </c>
      <c r="V30" s="268"/>
      <c r="W30" s="268"/>
      <c r="X30" s="268"/>
      <c r="Y30" s="748"/>
      <c r="Z30" s="710"/>
      <c r="AA30" s="268"/>
      <c r="AB30" s="268"/>
      <c r="AC30" s="268"/>
      <c r="AD30" s="732"/>
      <c r="AE30" s="747"/>
      <c r="AF30" s="268"/>
      <c r="AG30" s="268"/>
      <c r="AH30" s="268"/>
      <c r="AI30" s="748"/>
      <c r="AJ30" s="710"/>
      <c r="AK30" s="268"/>
      <c r="AL30" s="268"/>
      <c r="AM30" s="268"/>
      <c r="AN30" s="732"/>
      <c r="AO30" s="142"/>
    </row>
    <row r="31" spans="1:41" ht="15.75" x14ac:dyDescent="0.2">
      <c r="A31" s="165">
        <v>20</v>
      </c>
      <c r="B31" s="199" t="s">
        <v>384</v>
      </c>
      <c r="C31" s="703" t="s">
        <v>156</v>
      </c>
      <c r="D31" s="719">
        <v>2</v>
      </c>
      <c r="E31" s="720">
        <v>2</v>
      </c>
      <c r="F31" s="710"/>
      <c r="G31" s="268"/>
      <c r="H31" s="268"/>
      <c r="I31" s="268"/>
      <c r="J31" s="732"/>
      <c r="K31" s="747"/>
      <c r="L31" s="268"/>
      <c r="M31" s="268"/>
      <c r="N31" s="268"/>
      <c r="O31" s="748"/>
      <c r="P31" s="739">
        <v>2</v>
      </c>
      <c r="Q31" s="198">
        <v>0</v>
      </c>
      <c r="R31" s="198">
        <v>0</v>
      </c>
      <c r="S31" s="198" t="s">
        <v>81</v>
      </c>
      <c r="T31" s="758">
        <v>2</v>
      </c>
      <c r="U31" s="765" t="s">
        <v>84</v>
      </c>
      <c r="V31" s="268"/>
      <c r="W31" s="268"/>
      <c r="X31" s="268"/>
      <c r="Y31" s="748"/>
      <c r="Z31" s="710"/>
      <c r="AA31" s="268"/>
      <c r="AB31" s="268"/>
      <c r="AC31" s="268"/>
      <c r="AD31" s="732"/>
      <c r="AE31" s="747"/>
      <c r="AF31" s="268"/>
      <c r="AG31" s="268"/>
      <c r="AH31" s="268"/>
      <c r="AI31" s="748"/>
      <c r="AJ31" s="710"/>
      <c r="AK31" s="268"/>
      <c r="AL31" s="268"/>
      <c r="AM31" s="268"/>
      <c r="AN31" s="732"/>
      <c r="AO31" s="142"/>
    </row>
    <row r="32" spans="1:41" ht="15.75" x14ac:dyDescent="0.2">
      <c r="A32" s="694">
        <v>21</v>
      </c>
      <c r="B32" s="695" t="s">
        <v>482</v>
      </c>
      <c r="C32" s="706" t="s">
        <v>483</v>
      </c>
      <c r="D32" s="725">
        <v>2</v>
      </c>
      <c r="E32" s="726">
        <v>2</v>
      </c>
      <c r="F32" s="699"/>
      <c r="G32" s="697"/>
      <c r="H32" s="697"/>
      <c r="I32" s="698"/>
      <c r="J32" s="735"/>
      <c r="K32" s="753">
        <v>2</v>
      </c>
      <c r="L32" s="697">
        <v>0</v>
      </c>
      <c r="M32" s="697">
        <v>0</v>
      </c>
      <c r="N32" s="698" t="s">
        <v>81</v>
      </c>
      <c r="O32" s="754">
        <v>2</v>
      </c>
      <c r="P32" s="742" t="s">
        <v>84</v>
      </c>
      <c r="Q32" s="696"/>
      <c r="R32" s="696"/>
      <c r="S32" s="700"/>
      <c r="T32" s="761"/>
      <c r="U32" s="753"/>
      <c r="V32" s="697"/>
      <c r="W32" s="697"/>
      <c r="X32" s="698"/>
      <c r="Y32" s="768"/>
      <c r="Z32" s="699"/>
      <c r="AA32" s="697"/>
      <c r="AB32" s="697"/>
      <c r="AC32" s="698"/>
      <c r="AD32" s="735"/>
      <c r="AE32" s="753"/>
      <c r="AF32" s="697"/>
      <c r="AG32" s="697"/>
      <c r="AH32" s="698"/>
      <c r="AI32" s="768"/>
      <c r="AJ32" s="699"/>
      <c r="AK32" s="697"/>
      <c r="AL32" s="697"/>
      <c r="AM32" s="701"/>
      <c r="AN32" s="772"/>
      <c r="AO32" s="142"/>
    </row>
    <row r="33" spans="1:41" ht="15.75" x14ac:dyDescent="0.2">
      <c r="A33" s="694">
        <v>22</v>
      </c>
      <c r="B33" s="695" t="s">
        <v>484</v>
      </c>
      <c r="C33" s="706" t="s">
        <v>485</v>
      </c>
      <c r="D33" s="725">
        <v>2</v>
      </c>
      <c r="E33" s="726">
        <v>2</v>
      </c>
      <c r="F33" s="699"/>
      <c r="G33" s="697"/>
      <c r="H33" s="697"/>
      <c r="I33" s="698"/>
      <c r="J33" s="735"/>
      <c r="K33" s="753"/>
      <c r="L33" s="697"/>
      <c r="M33" s="697"/>
      <c r="N33" s="698"/>
      <c r="O33" s="754"/>
      <c r="P33" s="742"/>
      <c r="Q33" s="696"/>
      <c r="R33" s="696"/>
      <c r="S33" s="700"/>
      <c r="T33" s="761"/>
      <c r="U33" s="753"/>
      <c r="V33" s="697"/>
      <c r="W33" s="697"/>
      <c r="X33" s="698"/>
      <c r="Y33" s="768"/>
      <c r="Z33" s="699">
        <v>0</v>
      </c>
      <c r="AA33" s="697">
        <v>0</v>
      </c>
      <c r="AB33" s="697">
        <v>2</v>
      </c>
      <c r="AC33" s="698" t="s">
        <v>81</v>
      </c>
      <c r="AD33" s="735">
        <v>2</v>
      </c>
      <c r="AE33" s="765" t="s">
        <v>84</v>
      </c>
      <c r="AF33" s="697"/>
      <c r="AG33" s="697"/>
      <c r="AH33" s="698"/>
      <c r="AI33" s="768"/>
      <c r="AJ33" s="699"/>
      <c r="AK33" s="697"/>
      <c r="AL33" s="697"/>
      <c r="AM33" s="701"/>
      <c r="AN33" s="772"/>
      <c r="AO33" s="142" t="s">
        <v>486</v>
      </c>
    </row>
    <row r="34" spans="1:41" ht="15.75" x14ac:dyDescent="0.2">
      <c r="A34" s="165">
        <v>23</v>
      </c>
      <c r="B34" s="464" t="s">
        <v>157</v>
      </c>
      <c r="C34" s="704" t="s">
        <v>158</v>
      </c>
      <c r="D34" s="719">
        <v>2</v>
      </c>
      <c r="E34" s="720">
        <v>2</v>
      </c>
      <c r="F34" s="710"/>
      <c r="G34" s="268"/>
      <c r="H34" s="268"/>
      <c r="I34" s="268"/>
      <c r="J34" s="732"/>
      <c r="K34" s="747"/>
      <c r="L34" s="268"/>
      <c r="M34" s="268"/>
      <c r="N34" s="268"/>
      <c r="O34" s="748"/>
      <c r="P34" s="739">
        <v>2</v>
      </c>
      <c r="Q34" s="198">
        <v>0</v>
      </c>
      <c r="R34" s="198">
        <v>0</v>
      </c>
      <c r="S34" s="198" t="s">
        <v>81</v>
      </c>
      <c r="T34" s="758">
        <v>2</v>
      </c>
      <c r="U34" s="765" t="s">
        <v>84</v>
      </c>
      <c r="V34" s="268"/>
      <c r="W34" s="268"/>
      <c r="X34" s="268"/>
      <c r="Y34" s="748"/>
      <c r="Z34" s="710"/>
      <c r="AA34" s="268"/>
      <c r="AB34" s="268"/>
      <c r="AC34" s="268"/>
      <c r="AD34" s="732"/>
      <c r="AE34" s="747"/>
      <c r="AF34" s="268"/>
      <c r="AG34" s="268"/>
      <c r="AH34" s="268"/>
      <c r="AI34" s="748"/>
      <c r="AJ34" s="710"/>
      <c r="AK34" s="268"/>
      <c r="AL34" s="268"/>
      <c r="AM34" s="268"/>
      <c r="AN34" s="732"/>
      <c r="AO34" s="142"/>
    </row>
    <row r="35" spans="1:41" ht="15.75" x14ac:dyDescent="0.2">
      <c r="A35" s="165">
        <v>24</v>
      </c>
      <c r="B35" s="464" t="s">
        <v>159</v>
      </c>
      <c r="C35" s="704" t="s">
        <v>160</v>
      </c>
      <c r="D35" s="719">
        <v>2</v>
      </c>
      <c r="E35" s="720">
        <v>2</v>
      </c>
      <c r="F35" s="710"/>
      <c r="G35" s="268"/>
      <c r="H35" s="268"/>
      <c r="I35" s="268"/>
      <c r="J35" s="732"/>
      <c r="K35" s="747"/>
      <c r="L35" s="268"/>
      <c r="M35" s="268"/>
      <c r="N35" s="268"/>
      <c r="O35" s="748"/>
      <c r="P35" s="739">
        <v>2</v>
      </c>
      <c r="Q35" s="198">
        <v>0</v>
      </c>
      <c r="R35" s="198">
        <v>0</v>
      </c>
      <c r="S35" s="198" t="s">
        <v>81</v>
      </c>
      <c r="T35" s="758">
        <v>2</v>
      </c>
      <c r="U35" s="765" t="s">
        <v>84</v>
      </c>
      <c r="V35" s="198"/>
      <c r="W35" s="198"/>
      <c r="X35" s="198"/>
      <c r="Y35" s="169"/>
      <c r="Z35" s="710"/>
      <c r="AA35" s="268"/>
      <c r="AB35" s="268"/>
      <c r="AC35" s="268"/>
      <c r="AD35" s="732"/>
      <c r="AE35" s="747"/>
      <c r="AF35" s="268"/>
      <c r="AG35" s="268"/>
      <c r="AH35" s="268"/>
      <c r="AI35" s="748"/>
      <c r="AJ35" s="739"/>
      <c r="AK35" s="198"/>
      <c r="AL35" s="198"/>
      <c r="AM35" s="198"/>
      <c r="AN35" s="758"/>
      <c r="AO35" s="142"/>
    </row>
    <row r="36" spans="1:41" ht="16.5" thickBot="1" x14ac:dyDescent="0.25">
      <c r="A36" s="294">
        <v>25</v>
      </c>
      <c r="B36" s="468" t="s">
        <v>161</v>
      </c>
      <c r="C36" s="707" t="s">
        <v>162</v>
      </c>
      <c r="D36" s="727">
        <v>2</v>
      </c>
      <c r="E36" s="728">
        <v>2</v>
      </c>
      <c r="F36" s="713"/>
      <c r="G36" s="455"/>
      <c r="H36" s="455"/>
      <c r="I36" s="455"/>
      <c r="J36" s="736"/>
      <c r="K36" s="755"/>
      <c r="L36" s="455"/>
      <c r="M36" s="455"/>
      <c r="N36" s="455"/>
      <c r="O36" s="756"/>
      <c r="P36" s="743"/>
      <c r="Q36" s="200"/>
      <c r="R36" s="200"/>
      <c r="S36" s="200"/>
      <c r="T36" s="762"/>
      <c r="U36" s="769">
        <v>2</v>
      </c>
      <c r="V36" s="558">
        <v>0</v>
      </c>
      <c r="W36" s="558">
        <v>0</v>
      </c>
      <c r="X36" s="558" t="s">
        <v>81</v>
      </c>
      <c r="Y36" s="770">
        <v>2</v>
      </c>
      <c r="Z36" s="778" t="s">
        <v>84</v>
      </c>
      <c r="AA36" s="455"/>
      <c r="AB36" s="455"/>
      <c r="AC36" s="455"/>
      <c r="AD36" s="736"/>
      <c r="AE36" s="755"/>
      <c r="AF36" s="455"/>
      <c r="AG36" s="455"/>
      <c r="AH36" s="455"/>
      <c r="AI36" s="756"/>
      <c r="AJ36" s="713"/>
      <c r="AK36" s="455"/>
      <c r="AL36" s="455"/>
      <c r="AM36" s="455"/>
      <c r="AN36" s="736"/>
      <c r="AO36" s="777"/>
    </row>
    <row r="37" spans="1:41" ht="15" x14ac:dyDescent="0.2">
      <c r="A37" s="222"/>
      <c r="B37" s="42"/>
      <c r="C37" s="456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9"/>
      <c r="Z37" s="457"/>
      <c r="AA37" s="457"/>
      <c r="AB37" s="457"/>
      <c r="AC37" s="457"/>
      <c r="AD37" s="458"/>
      <c r="AE37" s="457"/>
      <c r="AF37" s="457"/>
      <c r="AG37" s="457"/>
      <c r="AH37" s="457"/>
      <c r="AI37" s="458"/>
      <c r="AJ37" s="457"/>
      <c r="AK37" s="457"/>
      <c r="AL37" s="457"/>
      <c r="AM37" s="457"/>
      <c r="AN37" s="458"/>
      <c r="AO37" s="40"/>
    </row>
    <row r="38" spans="1:41" ht="15" x14ac:dyDescent="0.2">
      <c r="A38" s="222"/>
      <c r="B38" s="4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9"/>
      <c r="Z38" s="457"/>
      <c r="AA38" s="457"/>
      <c r="AB38" s="457"/>
      <c r="AC38" s="457"/>
      <c r="AD38" s="458"/>
      <c r="AE38" s="457"/>
      <c r="AF38" s="457"/>
      <c r="AG38" s="457"/>
      <c r="AH38" s="457"/>
      <c r="AI38" s="458"/>
      <c r="AJ38" s="457"/>
      <c r="AK38" s="457"/>
      <c r="AL38" s="457"/>
      <c r="AM38" s="457"/>
      <c r="AN38" s="458"/>
      <c r="AO38" s="40"/>
    </row>
    <row r="39" spans="1:41" ht="15.75" x14ac:dyDescent="0.25">
      <c r="A39" s="443" t="s">
        <v>141</v>
      </c>
      <c r="B39" s="337"/>
      <c r="D39" s="459"/>
      <c r="E39" s="459"/>
      <c r="F39" s="459"/>
      <c r="G39" s="459"/>
      <c r="H39" s="459"/>
      <c r="I39" s="459"/>
      <c r="J39" s="459"/>
      <c r="K39" s="459"/>
      <c r="L39" s="459"/>
      <c r="M39" s="459"/>
      <c r="N39" s="459"/>
      <c r="O39" s="459"/>
      <c r="P39" s="459"/>
      <c r="Q39" s="459"/>
      <c r="R39" s="459"/>
      <c r="S39" s="2"/>
      <c r="T39" s="2"/>
      <c r="U39" s="2"/>
      <c r="V39" s="2"/>
      <c r="W39" s="2"/>
      <c r="X39" s="2"/>
      <c r="Y39" s="19"/>
      <c r="Z39" s="457"/>
      <c r="AA39" s="457"/>
      <c r="AB39" s="457"/>
      <c r="AC39" s="457"/>
      <c r="AD39" s="458"/>
      <c r="AE39" s="457"/>
      <c r="AF39" s="457"/>
      <c r="AG39" s="457"/>
      <c r="AH39" s="457"/>
      <c r="AI39" s="458"/>
      <c r="AJ39" s="162"/>
      <c r="AK39" s="162"/>
      <c r="AL39" s="162"/>
      <c r="AM39" s="162"/>
      <c r="AN39" s="460"/>
      <c r="AO39" s="279"/>
    </row>
    <row r="40" spans="1:41" x14ac:dyDescent="0.2">
      <c r="A40" s="222"/>
      <c r="B40" s="337"/>
      <c r="C40" s="22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79"/>
    </row>
    <row r="41" spans="1:41" x14ac:dyDescent="0.2">
      <c r="A41" s="222"/>
      <c r="B41" s="337"/>
      <c r="C41" s="22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3" spans="1:41" ht="15.75" x14ac:dyDescent="0.2">
      <c r="C43" s="9" t="s">
        <v>387</v>
      </c>
    </row>
    <row r="44" spans="1:41" ht="15.75" x14ac:dyDescent="0.2">
      <c r="C44" s="9" t="s">
        <v>99</v>
      </c>
    </row>
  </sheetData>
  <mergeCells count="9">
    <mergeCell ref="A11:C11"/>
    <mergeCell ref="L1:Q1"/>
    <mergeCell ref="A7:AO7"/>
    <mergeCell ref="A8:A9"/>
    <mergeCell ref="B8:B9"/>
    <mergeCell ref="C8:C9"/>
    <mergeCell ref="E8:E9"/>
    <mergeCell ref="F8:AI8"/>
    <mergeCell ref="AO8:AO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5</vt:i4>
      </vt:variant>
    </vt:vector>
  </HeadingPairs>
  <TitlesOfParts>
    <vt:vector size="11" baseType="lpstr">
      <vt:lpstr>BSc E ALAP</vt:lpstr>
      <vt:lpstr>Nyomda-Csomagolás-Papír</vt:lpstr>
      <vt:lpstr>Minőségirányitás-rendszerfejl.</vt:lpstr>
      <vt:lpstr>Divattermék technológia</vt:lpstr>
      <vt:lpstr>Szabadon választható tárgyak</vt:lpstr>
      <vt:lpstr>Kritérium tárgyak</vt:lpstr>
      <vt:lpstr>'BSc E ALAP'!Nyomtatási_cím</vt:lpstr>
      <vt:lpstr>'BSc E ALAP'!Nyomtatási_terület</vt:lpstr>
      <vt:lpstr>'Divattermék technológia'!Nyomtatási_terület</vt:lpstr>
      <vt:lpstr>'Minőségirányitás-rendszerfejl.'!Nyomtatási_terület</vt:lpstr>
      <vt:lpstr>'Nyomda-Csomagolás-Papír'!Nyomtatási_terület</vt:lpstr>
    </vt:vector>
  </TitlesOfParts>
  <Company>KKMF SZGTI SZFVÁR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STATION</dc:creator>
  <cp:lastModifiedBy>rita</cp:lastModifiedBy>
  <cp:lastPrinted>2021-06-22T15:18:48Z</cp:lastPrinted>
  <dcterms:created xsi:type="dcterms:W3CDTF">2001-09-27T10:36:13Z</dcterms:created>
  <dcterms:modified xsi:type="dcterms:W3CDTF">2022-07-01T16:42:32Z</dcterms:modified>
</cp:coreProperties>
</file>