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mintatnterv 2022 honlapra csere\"/>
    </mc:Choice>
  </mc:AlternateContent>
  <xr:revisionPtr revIDLastSave="0" documentId="13_ncr:1_{D6CB597D-BBA2-4CBD-90AA-0404B5661A68}" xr6:coauthVersionLast="47" xr6:coauthVersionMax="47" xr10:uidLastSave="{00000000-0000-0000-0000-000000000000}"/>
  <bookViews>
    <workbookView xWindow="-120" yWindow="-120" windowWidth="20730" windowHeight="11160" tabRatio="621" firstSheet="2" activeTab="5" xr2:uid="{00000000-000D-0000-FFFF-FFFF00000000}"/>
  </bookViews>
  <sheets>
    <sheet name="Envir.eng. basic" sheetId="36" r:id="rId1"/>
    <sheet name="Env. management systems" sheetId="14" r:id="rId2"/>
    <sheet name="Env Public Administration" sheetId="42" r:id="rId3"/>
    <sheet name="Green energy" sheetId="43" r:id="rId4"/>
    <sheet name="Municipal water management" sheetId="45" r:id="rId5"/>
    <sheet name="optional subjects" sheetId="44" r:id="rId6"/>
  </sheets>
  <definedNames>
    <definedName name="_xlnm._FilterDatabase" localSheetId="2" hidden="1">'Env Public Administration'!#REF!</definedName>
    <definedName name="_xlnm._FilterDatabase" localSheetId="1" hidden="1">'Env. management systems'!#REF!</definedName>
    <definedName name="_xlnm._FilterDatabase" localSheetId="0" hidden="1">'Envir.eng. basic'!$B$6:$AT$58</definedName>
    <definedName name="_xlnm._FilterDatabase" localSheetId="3" hidden="1">'Green energy'!#REF!</definedName>
    <definedName name="_xlnm._FilterDatabase" localSheetId="4" hidden="1">'Municipal water management'!#REF!</definedName>
    <definedName name="_xlnm.Print_Titles" localSheetId="0">'Envir.eng. basic'!$2:$9</definedName>
    <definedName name="_xlnm.Print_Area" localSheetId="2">'Env Public Administration'!$A$1:$AP$35</definedName>
    <definedName name="_xlnm.Print_Area" localSheetId="1">'Env. management systems'!$A$1:$AP$36</definedName>
    <definedName name="_xlnm.Print_Area" localSheetId="0">'Envir.eng. basic'!$A$1:$BB$81</definedName>
    <definedName name="_xlnm.Print_Area" localSheetId="3">'Green energy'!$A$1:$AP$35</definedName>
    <definedName name="_xlnm.Print_Area" localSheetId="4">'Municipal water management'!$A$1:$AP$35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45" l="1"/>
  <c r="D19" i="45"/>
  <c r="E18" i="45"/>
  <c r="D18" i="45"/>
  <c r="E17" i="45"/>
  <c r="D17" i="45"/>
  <c r="E16" i="45"/>
  <c r="D16" i="45"/>
  <c r="E15" i="45"/>
  <c r="D15" i="45"/>
  <c r="E14" i="45"/>
  <c r="D12" i="45"/>
  <c r="E27" i="45" l="1"/>
  <c r="AI21" i="45"/>
  <c r="AG21" i="45"/>
  <c r="AF21" i="45"/>
  <c r="AE21" i="45"/>
  <c r="AD21" i="45"/>
  <c r="AB21" i="45"/>
  <c r="AA21" i="45"/>
  <c r="Z21" i="45"/>
  <c r="E21" i="45"/>
  <c r="E10" i="45"/>
  <c r="AN10" i="45"/>
  <c r="AN28" i="45" s="1"/>
  <c r="AM10" i="45"/>
  <c r="AL10" i="45"/>
  <c r="AL28" i="45" s="1"/>
  <c r="AK10" i="45"/>
  <c r="AK28" i="45" s="1"/>
  <c r="AJ10" i="45"/>
  <c r="AJ28" i="45" s="1"/>
  <c r="AI10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G56" i="36"/>
  <c r="F56" i="36"/>
  <c r="D21" i="45" l="1"/>
  <c r="D10" i="45"/>
  <c r="AK29" i="45"/>
  <c r="AK30" i="45"/>
  <c r="E12" i="43"/>
  <c r="E13" i="43"/>
  <c r="E17" i="43"/>
  <c r="D14" i="14" l="1"/>
  <c r="E13" i="14"/>
  <c r="D12" i="14"/>
  <c r="AA30" i="36" l="1"/>
  <c r="Z30" i="36"/>
  <c r="Y30" i="36"/>
  <c r="X30" i="36"/>
  <c r="W30" i="36"/>
  <c r="E12" i="42" l="1"/>
  <c r="AK10" i="43" l="1"/>
  <c r="AK28" i="43" s="1"/>
  <c r="AF10" i="43"/>
  <c r="AF21" i="43"/>
  <c r="AG10" i="43"/>
  <c r="AA21" i="43"/>
  <c r="AJ10" i="43"/>
  <c r="AJ28" i="43" s="1"/>
  <c r="AE10" i="43"/>
  <c r="Z10" i="43"/>
  <c r="AI10" i="43"/>
  <c r="AI21" i="43"/>
  <c r="AD10" i="43"/>
  <c r="AD21" i="43"/>
  <c r="AJ10" i="42"/>
  <c r="AJ28" i="42" s="1"/>
  <c r="AK10" i="42"/>
  <c r="AK21" i="42"/>
  <c r="AL10" i="42"/>
  <c r="AE10" i="42"/>
  <c r="AF10" i="42"/>
  <c r="AF21" i="42"/>
  <c r="AG10" i="42"/>
  <c r="AA10" i="42"/>
  <c r="Z10" i="42"/>
  <c r="AN10" i="42"/>
  <c r="AN21" i="42"/>
  <c r="AI10" i="42"/>
  <c r="AI21" i="42"/>
  <c r="AK11" i="14"/>
  <c r="AK29" i="14" s="1"/>
  <c r="AL11" i="14"/>
  <c r="AL29" i="14" s="1"/>
  <c r="AF11" i="14"/>
  <c r="AF22" i="14"/>
  <c r="AG11" i="14"/>
  <c r="AA11" i="14"/>
  <c r="AA22" i="14"/>
  <c r="AB11" i="14"/>
  <c r="AB22" i="14"/>
  <c r="AJ11" i="14"/>
  <c r="AJ29" i="14" s="1"/>
  <c r="Z11" i="14"/>
  <c r="Z22" i="14"/>
  <c r="AE11" i="14"/>
  <c r="AI11" i="14"/>
  <c r="AI22" i="14"/>
  <c r="AD11" i="14"/>
  <c r="AD22" i="14"/>
  <c r="AL21" i="42"/>
  <c r="AJ21" i="42"/>
  <c r="D17" i="43"/>
  <c r="D18" i="42"/>
  <c r="E18" i="42"/>
  <c r="D19" i="14"/>
  <c r="AB21" i="43"/>
  <c r="Z21" i="43"/>
  <c r="AE21" i="43"/>
  <c r="AG21" i="43"/>
  <c r="D12" i="43"/>
  <c r="D13" i="43"/>
  <c r="D14" i="43"/>
  <c r="E27" i="43"/>
  <c r="AN10" i="43"/>
  <c r="AN28" i="43" s="1"/>
  <c r="AM10" i="43"/>
  <c r="AL10" i="43"/>
  <c r="AL28" i="43" s="1"/>
  <c r="AH10" i="43"/>
  <c r="AC10" i="43"/>
  <c r="AB10" i="43"/>
  <c r="AA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27" i="42"/>
  <c r="AG21" i="42"/>
  <c r="AE21" i="42"/>
  <c r="AD21" i="42"/>
  <c r="AB21" i="42"/>
  <c r="AA21" i="42"/>
  <c r="Z21" i="42"/>
  <c r="E17" i="42"/>
  <c r="E16" i="42"/>
  <c r="D16" i="42"/>
  <c r="E15" i="42"/>
  <c r="D15" i="42"/>
  <c r="E14" i="42"/>
  <c r="D11" i="42"/>
  <c r="AM10" i="42"/>
  <c r="AH10" i="42"/>
  <c r="AD10" i="42"/>
  <c r="AC10" i="42"/>
  <c r="AB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28" i="14"/>
  <c r="AG22" i="14"/>
  <c r="AE22" i="14"/>
  <c r="D16" i="14"/>
  <c r="D17" i="14"/>
  <c r="D18" i="14"/>
  <c r="D21" i="14"/>
  <c r="E15" i="14"/>
  <c r="E16" i="14"/>
  <c r="E17" i="14"/>
  <c r="E21" i="14"/>
  <c r="G58" i="36"/>
  <c r="F58" i="36"/>
  <c r="F55" i="36"/>
  <c r="G53" i="36"/>
  <c r="G52" i="36"/>
  <c r="G51" i="36"/>
  <c r="F53" i="36"/>
  <c r="F51" i="36"/>
  <c r="F45" i="36"/>
  <c r="F46" i="36"/>
  <c r="F48" i="36"/>
  <c r="F44" i="36"/>
  <c r="F31" i="36"/>
  <c r="G46" i="36"/>
  <c r="G48" i="36"/>
  <c r="F32" i="36"/>
  <c r="F33" i="36"/>
  <c r="F34" i="36"/>
  <c r="F35" i="36"/>
  <c r="F37" i="36"/>
  <c r="F38" i="36"/>
  <c r="F39" i="36"/>
  <c r="F40" i="36"/>
  <c r="F41" i="36"/>
  <c r="G32" i="36"/>
  <c r="G33" i="36"/>
  <c r="G34" i="36"/>
  <c r="G35" i="36"/>
  <c r="G37" i="36"/>
  <c r="G38" i="36"/>
  <c r="G39" i="36"/>
  <c r="G40" i="36"/>
  <c r="G41" i="36"/>
  <c r="G31" i="36"/>
  <c r="F13" i="36"/>
  <c r="F14" i="36"/>
  <c r="F15" i="36"/>
  <c r="F16" i="36"/>
  <c r="F17" i="36"/>
  <c r="F18" i="36"/>
  <c r="F19" i="36"/>
  <c r="F21" i="36"/>
  <c r="F22" i="36"/>
  <c r="F23" i="36"/>
  <c r="G12" i="36"/>
  <c r="G13" i="36"/>
  <c r="G14" i="36"/>
  <c r="G15" i="36"/>
  <c r="G16" i="36"/>
  <c r="G17" i="36"/>
  <c r="G22" i="36"/>
  <c r="G23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N11" i="14"/>
  <c r="AN29" i="14" s="1"/>
  <c r="AM11" i="14"/>
  <c r="AH11" i="14"/>
  <c r="AC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G25" i="36"/>
  <c r="G28" i="36"/>
  <c r="G29" i="36"/>
  <c r="F25" i="36"/>
  <c r="F26" i="36"/>
  <c r="F28" i="36"/>
  <c r="F29" i="36"/>
  <c r="G11" i="36"/>
  <c r="F11" i="36"/>
  <c r="G26" i="36"/>
  <c r="D22" i="14" l="1"/>
  <c r="AL28" i="42"/>
  <c r="AN28" i="42"/>
  <c r="F30" i="36"/>
  <c r="G30" i="36"/>
  <c r="AM59" i="36"/>
  <c r="AI59" i="36"/>
  <c r="AE59" i="36"/>
  <c r="S59" i="36"/>
  <c r="Q28" i="45" s="1"/>
  <c r="O59" i="36"/>
  <c r="M28" i="45" s="1"/>
  <c r="K59" i="36"/>
  <c r="AL59" i="36"/>
  <c r="Z60" i="36"/>
  <c r="N59" i="36"/>
  <c r="L28" i="45" s="1"/>
  <c r="L30" i="45" s="1"/>
  <c r="J59" i="36"/>
  <c r="H28" i="45" s="1"/>
  <c r="AO60" i="36"/>
  <c r="U60" i="36"/>
  <c r="M59" i="36"/>
  <c r="K28" i="45" s="1"/>
  <c r="L29" i="45" s="1"/>
  <c r="AJ60" i="36"/>
  <c r="P60" i="36"/>
  <c r="AF59" i="36"/>
  <c r="W59" i="36"/>
  <c r="U28" i="45" s="1"/>
  <c r="AA59" i="36"/>
  <c r="Y28" i="45" s="1"/>
  <c r="X59" i="36"/>
  <c r="V28" i="45" s="1"/>
  <c r="AO59" i="36"/>
  <c r="F10" i="36"/>
  <c r="D21" i="42"/>
  <c r="H59" i="36"/>
  <c r="F28" i="45" s="1"/>
  <c r="G29" i="45" s="1"/>
  <c r="E22" i="14"/>
  <c r="F43" i="36"/>
  <c r="AD59" i="36"/>
  <c r="Y59" i="36"/>
  <c r="W28" i="45" s="1"/>
  <c r="F54" i="36"/>
  <c r="G54" i="36"/>
  <c r="AK31" i="14"/>
  <c r="G24" i="36"/>
  <c r="V59" i="36"/>
  <c r="T28" i="45" s="1"/>
  <c r="AG59" i="36"/>
  <c r="AE28" i="45" s="1"/>
  <c r="E10" i="43"/>
  <c r="F24" i="36"/>
  <c r="E21" i="42"/>
  <c r="Z61" i="36"/>
  <c r="AP59" i="36"/>
  <c r="AH59" i="36"/>
  <c r="Z59" i="36"/>
  <c r="R59" i="36"/>
  <c r="P28" i="45" s="1"/>
  <c r="AK59" i="36"/>
  <c r="U59" i="36"/>
  <c r="I59" i="36"/>
  <c r="G28" i="45" s="1"/>
  <c r="G30" i="45" s="1"/>
  <c r="AB59" i="36"/>
  <c r="P61" i="36"/>
  <c r="K60" i="36"/>
  <c r="K61" i="36"/>
  <c r="G10" i="36"/>
  <c r="G43" i="36"/>
  <c r="F50" i="36"/>
  <c r="G50" i="36"/>
  <c r="AO61" i="36"/>
  <c r="AC59" i="36"/>
  <c r="Q59" i="36"/>
  <c r="O28" i="45" s="1"/>
  <c r="AJ59" i="36"/>
  <c r="T59" i="36"/>
  <c r="R28" i="45" s="1"/>
  <c r="AE60" i="36"/>
  <c r="AE61" i="36"/>
  <c r="AN59" i="36"/>
  <c r="L59" i="36"/>
  <c r="J28" i="45" s="1"/>
  <c r="E11" i="14"/>
  <c r="AK30" i="14"/>
  <c r="D11" i="14"/>
  <c r="AK28" i="42"/>
  <c r="D10" i="42"/>
  <c r="E10" i="42"/>
  <c r="D10" i="43"/>
  <c r="E21" i="43"/>
  <c r="D21" i="43"/>
  <c r="N63" i="36"/>
  <c r="AK30" i="43"/>
  <c r="AK29" i="43"/>
  <c r="P59" i="36"/>
  <c r="AJ61" i="36"/>
  <c r="U61" i="36"/>
  <c r="AF29" i="14" l="1"/>
  <c r="AF28" i="45"/>
  <c r="V30" i="45"/>
  <c r="AA29" i="14"/>
  <c r="AA31" i="14" s="1"/>
  <c r="AA28" i="45"/>
  <c r="AI29" i="14"/>
  <c r="AI28" i="45"/>
  <c r="AB29" i="14"/>
  <c r="AB28" i="45"/>
  <c r="AG29" i="14"/>
  <c r="AG28" i="45"/>
  <c r="AF29" i="45"/>
  <c r="V29" i="45"/>
  <c r="Z29" i="14"/>
  <c r="Z28" i="45"/>
  <c r="AA29" i="45" s="1"/>
  <c r="Q29" i="45"/>
  <c r="AD29" i="14"/>
  <c r="AD28" i="45"/>
  <c r="Q30" i="45"/>
  <c r="V28" i="43"/>
  <c r="V28" i="42"/>
  <c r="V29" i="14"/>
  <c r="Q28" i="43"/>
  <c r="Q28" i="42"/>
  <c r="Q29" i="14"/>
  <c r="Z28" i="43"/>
  <c r="AA28" i="42"/>
  <c r="AD28" i="42"/>
  <c r="J28" i="43"/>
  <c r="J28" i="42"/>
  <c r="J29" i="14"/>
  <c r="S62" i="36"/>
  <c r="R29" i="14"/>
  <c r="R28" i="43"/>
  <c r="R28" i="42"/>
  <c r="AH63" i="36"/>
  <c r="AE29" i="14"/>
  <c r="Y28" i="43"/>
  <c r="Y28" i="42"/>
  <c r="Y29" i="14"/>
  <c r="AE28" i="42"/>
  <c r="AB28" i="42"/>
  <c r="AA28" i="43"/>
  <c r="AD28" i="43"/>
  <c r="P28" i="43"/>
  <c r="P28" i="42"/>
  <c r="P29" i="14"/>
  <c r="G28" i="43"/>
  <c r="G28" i="42"/>
  <c r="G29" i="14"/>
  <c r="T28" i="43"/>
  <c r="T28" i="42"/>
  <c r="T29" i="14"/>
  <c r="U28" i="43"/>
  <c r="U28" i="42"/>
  <c r="U29" i="14"/>
  <c r="H28" i="43"/>
  <c r="H28" i="42"/>
  <c r="H29" i="14"/>
  <c r="AE28" i="43"/>
  <c r="AI28" i="42"/>
  <c r="AF28" i="43"/>
  <c r="AG28" i="42"/>
  <c r="O28" i="43"/>
  <c r="O28" i="42"/>
  <c r="O29" i="14"/>
  <c r="W28" i="43"/>
  <c r="W28" i="42"/>
  <c r="W29" i="14"/>
  <c r="F28" i="43"/>
  <c r="F28" i="42"/>
  <c r="F29" i="14"/>
  <c r="K28" i="43"/>
  <c r="K28" i="42"/>
  <c r="K29" i="14"/>
  <c r="N62" i="36"/>
  <c r="L28" i="43"/>
  <c r="L28" i="42"/>
  <c r="L29" i="14"/>
  <c r="L31" i="14" s="1"/>
  <c r="M28" i="43"/>
  <c r="M28" i="42"/>
  <c r="M29" i="14"/>
  <c r="AG28" i="43"/>
  <c r="Z28" i="42"/>
  <c r="AI28" i="43"/>
  <c r="AF28" i="42"/>
  <c r="AB28" i="43"/>
  <c r="AK30" i="42"/>
  <c r="AH62" i="36"/>
  <c r="AM62" i="36"/>
  <c r="AM63" i="36"/>
  <c r="AF31" i="14"/>
  <c r="I62" i="36"/>
  <c r="X63" i="36"/>
  <c r="AA30" i="14"/>
  <c r="AK29" i="42"/>
  <c r="X62" i="36"/>
  <c r="AC62" i="36"/>
  <c r="I63" i="36"/>
  <c r="AC63" i="36"/>
  <c r="S63" i="36"/>
  <c r="G59" i="36"/>
  <c r="F59" i="36"/>
  <c r="D28" i="42" l="1"/>
  <c r="D29" i="42" s="1"/>
  <c r="D28" i="45"/>
  <c r="D29" i="45" s="1"/>
  <c r="D30" i="45"/>
  <c r="D31" i="45" s="1"/>
  <c r="AF30" i="45"/>
  <c r="E29" i="14"/>
  <c r="E28" i="45"/>
  <c r="AA29" i="42"/>
  <c r="AF30" i="14"/>
  <c r="AA30" i="45"/>
  <c r="G30" i="42"/>
  <c r="Q29" i="43"/>
  <c r="G30" i="14"/>
  <c r="Q30" i="43"/>
  <c r="AF29" i="43"/>
  <c r="G29" i="42"/>
  <c r="AF29" i="42"/>
  <c r="Q30" i="14"/>
  <c r="V29" i="42"/>
  <c r="AA30" i="43"/>
  <c r="L30" i="14"/>
  <c r="AF30" i="42"/>
  <c r="L30" i="42"/>
  <c r="L29" i="42"/>
  <c r="G29" i="43"/>
  <c r="AF30" i="43"/>
  <c r="V29" i="43"/>
  <c r="G31" i="14"/>
  <c r="Q29" i="42"/>
  <c r="AA30" i="42"/>
  <c r="AA29" i="43"/>
  <c r="V31" i="14"/>
  <c r="L30" i="43"/>
  <c r="L29" i="43"/>
  <c r="Q31" i="14"/>
  <c r="V30" i="42"/>
  <c r="V30" i="14"/>
  <c r="G30" i="43"/>
  <c r="Q30" i="42"/>
  <c r="V30" i="43"/>
  <c r="D30" i="43"/>
  <c r="D30" i="42"/>
  <c r="D31" i="42" s="1"/>
  <c r="E28" i="43"/>
  <c r="D28" i="43"/>
  <c r="D29" i="43" s="1"/>
  <c r="D29" i="14"/>
  <c r="D30" i="14" s="1"/>
  <c r="E28" i="42"/>
  <c r="D31" i="14" l="1"/>
  <c r="D32" i="14" s="1"/>
  <c r="D31" i="43"/>
</calcChain>
</file>

<file path=xl/sharedStrings.xml><?xml version="1.0" encoding="utf-8"?>
<sst xmlns="http://schemas.openxmlformats.org/spreadsheetml/2006/main" count="1024" uniqueCount="356">
  <si>
    <t>1.</t>
  </si>
  <si>
    <t>2.</t>
  </si>
  <si>
    <t>3.</t>
  </si>
  <si>
    <t>4.</t>
  </si>
  <si>
    <t>5.</t>
  </si>
  <si>
    <t>6.</t>
  </si>
  <si>
    <t>e</t>
  </si>
  <si>
    <t>7.</t>
  </si>
  <si>
    <t xml:space="preserve"> </t>
  </si>
  <si>
    <t>8.</t>
  </si>
  <si>
    <t>9.</t>
  </si>
  <si>
    <t>10.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</si>
  <si>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</si>
  <si>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</si>
  <si>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</si>
  <si>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</si>
  <si>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</si>
  <si>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</si>
  <si>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</si>
  <si>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</si>
  <si>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</si>
  <si>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</si>
  <si>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</si>
  <si>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</si>
  <si>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</si>
  <si>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</si>
  <si>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</si>
  <si>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</si>
  <si>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</si>
  <si>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</si>
  <si>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</si>
  <si>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</si>
  <si>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</si>
  <si>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</si>
  <si>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</si>
  <si>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</si>
  <si>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</si>
  <si>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</si>
  <si>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</si>
  <si>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</si>
  <si>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</si>
  <si>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</si>
  <si>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</si>
  <si>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</si>
  <si>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12.</t>
  </si>
  <si>
    <t>44.</t>
  </si>
  <si>
    <t>"</t>
  </si>
  <si>
    <t>43.</t>
  </si>
  <si>
    <t>42.</t>
  </si>
  <si>
    <t>32.</t>
  </si>
  <si>
    <t>41.</t>
  </si>
  <si>
    <t>52.</t>
  </si>
  <si>
    <t>53.</t>
  </si>
  <si>
    <t>54.</t>
  </si>
  <si>
    <t>55.</t>
  </si>
  <si>
    <t>56.</t>
  </si>
  <si>
    <t>57.</t>
  </si>
  <si>
    <t>37.</t>
  </si>
  <si>
    <t>58.</t>
  </si>
  <si>
    <t>Óbuda University</t>
  </si>
  <si>
    <t>Full time training</t>
  </si>
  <si>
    <t>Environmental Engineering programme</t>
  </si>
  <si>
    <t>Code</t>
  </si>
  <si>
    <t>Subjects</t>
  </si>
  <si>
    <t>weekly</t>
  </si>
  <si>
    <t>Credit</t>
  </si>
  <si>
    <t>Semesters</t>
  </si>
  <si>
    <t>Required prelineary knowledge</t>
  </si>
  <si>
    <t>hours</t>
  </si>
  <si>
    <t>L</t>
  </si>
  <si>
    <t>Cw</t>
  </si>
  <si>
    <t>Lw</t>
  </si>
  <si>
    <t>R</t>
  </si>
  <si>
    <t>Cr</t>
  </si>
  <si>
    <t>Science basics (40-60 Cr)</t>
  </si>
  <si>
    <t>all:</t>
  </si>
  <si>
    <t>Environmental analysis and environmental informatics (10-30Cr)</t>
  </si>
  <si>
    <t>Environmental management (10-30Cr)</t>
  </si>
  <si>
    <t>all of basics:</t>
  </si>
  <si>
    <t>Exam (e)</t>
  </si>
  <si>
    <t>Term mark ™</t>
  </si>
  <si>
    <t xml:space="preserve">               Experimental hours:</t>
  </si>
  <si>
    <t>Total hours:</t>
  </si>
  <si>
    <t>Mathematics I.</t>
  </si>
  <si>
    <t>Mathematics II.</t>
  </si>
  <si>
    <t>Chemistry I.</t>
  </si>
  <si>
    <t>Chemistry II.</t>
  </si>
  <si>
    <t>Analytical chemistry</t>
  </si>
  <si>
    <t>Physics I.</t>
  </si>
  <si>
    <t>Physics II.</t>
  </si>
  <si>
    <t>Biology I.</t>
  </si>
  <si>
    <t>Ecology</t>
  </si>
  <si>
    <t>Environmental elements protection I.(Water quality protection)</t>
  </si>
  <si>
    <t>Environmental elements protection II. (Air quality protection)</t>
  </si>
  <si>
    <t>Environmental elements protection III. (Soil protection)</t>
  </si>
  <si>
    <t>Environmental hazards I. (Noise and Vibration Protection)</t>
  </si>
  <si>
    <t>Environmental hazards II. (Environmental Radiation Protection)</t>
  </si>
  <si>
    <t>Environmental hazards III. (Waste Management)</t>
  </si>
  <si>
    <t>Nature and landscape protection</t>
  </si>
  <si>
    <t>Project work</t>
  </si>
  <si>
    <t>Environmental impact assessment</t>
  </si>
  <si>
    <t>Environmental analytics</t>
  </si>
  <si>
    <t>Geoinformatics (GIS)</t>
  </si>
  <si>
    <t xml:space="preserve">Informatics II.                                               </t>
  </si>
  <si>
    <t>tm</t>
  </si>
  <si>
    <t>Earth sciences knowledge</t>
  </si>
  <si>
    <t xml:space="preserve">Environmental elements protection (30-70 Cr)                         </t>
  </si>
  <si>
    <t>Macroeconomics</t>
  </si>
  <si>
    <t>Microeconomics</t>
  </si>
  <si>
    <t>Weekly teaching hours (Lecture (L), Classroom (Cw), Laboratory work (Lw), Requirements, Credits (Cr)</t>
  </si>
  <si>
    <t>credit</t>
  </si>
  <si>
    <t xml:space="preserve">      Weekly teaching hours (Lecture (L), Classroom (Cw), Laboratory work (Lw), Requirements, Credits (Cr)</t>
  </si>
  <si>
    <t>Thesis</t>
  </si>
  <si>
    <t>Exam ( e)</t>
  </si>
  <si>
    <t>Term mark ( tm)</t>
  </si>
  <si>
    <t>Physical education I.</t>
  </si>
  <si>
    <t>Physical education II.</t>
  </si>
  <si>
    <t>Total:</t>
  </si>
  <si>
    <t>Total</t>
  </si>
  <si>
    <t>Subject of the final examination</t>
  </si>
  <si>
    <t>1.Environmental elements and nature protection</t>
  </si>
  <si>
    <t>Criteria subject in English or German 1</t>
  </si>
  <si>
    <t>Criteria subject in English or German 2</t>
  </si>
  <si>
    <t>Optional subjects I.</t>
  </si>
  <si>
    <t>Optional subjects II.</t>
  </si>
  <si>
    <t>Optional subjects III.</t>
  </si>
  <si>
    <t>Optional subjects VI.</t>
  </si>
  <si>
    <t>Optional subjects V.</t>
  </si>
  <si>
    <t>Sándor Rejtő Faculty of Light Industry and Environmental Engineering</t>
  </si>
  <si>
    <t>Technical engineering skills (20-50Cr)</t>
  </si>
  <si>
    <t>Differentiated professional knowledge</t>
  </si>
  <si>
    <t>Optional subjects</t>
  </si>
  <si>
    <t>Total experimental teaching hours</t>
  </si>
  <si>
    <t>Ratio of experimental teaching hours (%)</t>
  </si>
  <si>
    <t>Criteria required</t>
  </si>
  <si>
    <t>Basic+Spec.</t>
  </si>
  <si>
    <t>Disaster recovery</t>
  </si>
  <si>
    <t>BSc (E) Sample curriculum</t>
  </si>
  <si>
    <t>dean</t>
  </si>
  <si>
    <t>6 weeks</t>
  </si>
  <si>
    <t xml:space="preserve">Environmental quality management system </t>
  </si>
  <si>
    <t xml:space="preserve">Informatics support of management systems </t>
  </si>
  <si>
    <t>Development of management systems I.</t>
  </si>
  <si>
    <t>Development of management systems II.</t>
  </si>
  <si>
    <t>Project managment</t>
  </si>
  <si>
    <t>Green energy specialization</t>
  </si>
  <si>
    <t>Basics of management</t>
  </si>
  <si>
    <t>Environmental technologies and operations I. (Water and waste water treatment technologies)</t>
  </si>
  <si>
    <t>Environmental technologies and operations II.(Renewable Energy)</t>
  </si>
  <si>
    <t>Public health</t>
  </si>
  <si>
    <t>Data processing of measurements</t>
  </si>
  <si>
    <t>Environmental managment</t>
  </si>
  <si>
    <t>Risk analysis</t>
  </si>
  <si>
    <t>Environmental simulations</t>
  </si>
  <si>
    <t>Basic biotechnology</t>
  </si>
  <si>
    <t>Environmental aspects of settlement operation I</t>
  </si>
  <si>
    <t>Environmental aspects of settlement operation II.</t>
  </si>
  <si>
    <t>Proposal  writing in theory and practice</t>
  </si>
  <si>
    <t>weekly hours</t>
  </si>
  <si>
    <t>Head of profession: Dr. Mészárosné Dr. Bálint Ágnes</t>
  </si>
  <si>
    <t>RKXFI1ABNE</t>
  </si>
  <si>
    <t>RKXFI2ABNE</t>
  </si>
  <si>
    <t>RKXFT1ABNE</t>
  </si>
  <si>
    <t xml:space="preserve">Environmental studies          </t>
  </si>
  <si>
    <t>RKXKT1ABNE</t>
  </si>
  <si>
    <t>RKXKE1ABNE</t>
  </si>
  <si>
    <t>RKXKE2ABNE</t>
  </si>
  <si>
    <t>RKXKE3ABNE</t>
  </si>
  <si>
    <t>RKXKU1ABNE</t>
  </si>
  <si>
    <t>RKXTT1ABNE</t>
  </si>
  <si>
    <t>RKPPR1ABNE</t>
  </si>
  <si>
    <t>RKXHV1ABNE</t>
  </si>
  <si>
    <t>RKXMF1ABNE</t>
  </si>
  <si>
    <t>RKXTI1ABNE</t>
  </si>
  <si>
    <t>RKEKJ1ABNE</t>
  </si>
  <si>
    <t>Biology II.</t>
  </si>
  <si>
    <t>RKXAK1ABNE</t>
  </si>
  <si>
    <t>RKWSI1ABNE</t>
  </si>
  <si>
    <t>RKWBI1ABNE</t>
  </si>
  <si>
    <t>RMXCA1KBNE</t>
  </si>
  <si>
    <t>RMXCA2KBNE</t>
  </si>
  <si>
    <t>RKWMF1ABNE</t>
  </si>
  <si>
    <t>RKWMF2ABNE</t>
  </si>
  <si>
    <t>RKWMF3ABNE</t>
  </si>
  <si>
    <t>RMWII1ABNE</t>
  </si>
  <si>
    <t>RMWDS1ABNE</t>
  </si>
  <si>
    <t>RMWDS2ABNE</t>
  </si>
  <si>
    <t xml:space="preserve">Economic and human knowledge   (10-30 Cr)                                                    </t>
  </si>
  <si>
    <t>Total weekly teaching hours</t>
  </si>
  <si>
    <t>RMWQM1ABNE</t>
  </si>
  <si>
    <t>RMEPR1KBNE</t>
  </si>
  <si>
    <t>GGXKG1QBNE</t>
  </si>
  <si>
    <t>GGXKG2QBNE</t>
  </si>
  <si>
    <t>Electrotechnics</t>
  </si>
  <si>
    <t>Technical mechanics</t>
  </si>
  <si>
    <t>The source of renewable energies II. (The application of wind power)</t>
  </si>
  <si>
    <t>The source of renewable energies I. (The application of solar energy)</t>
  </si>
  <si>
    <t>RMEIN1ABNE</t>
  </si>
  <si>
    <t>The source of renewable energies III. (Geothermal, water energy)</t>
  </si>
  <si>
    <t>RKXKM1ABNE</t>
  </si>
  <si>
    <t>RKXKM2ABNE</t>
  </si>
  <si>
    <t>RKEGZ1ABNE</t>
  </si>
  <si>
    <t>Dr. habil Koltai László</t>
  </si>
  <si>
    <t>Enterprise economics</t>
  </si>
  <si>
    <t>16.</t>
  </si>
  <si>
    <t>35.</t>
  </si>
  <si>
    <t>Community development</t>
  </si>
  <si>
    <t>Environmental management systems specialization</t>
  </si>
  <si>
    <t>Industrial raw material and waste</t>
  </si>
  <si>
    <t>Basic of energetics</t>
  </si>
  <si>
    <t>Environmental and nature field exercises</t>
  </si>
  <si>
    <t xml:space="preserve">Valid from 01.09.2019. </t>
  </si>
  <si>
    <t>Environmental Public Administration specialization</t>
  </si>
  <si>
    <t xml:space="preserve">Machine elements                                 </t>
  </si>
  <si>
    <t xml:space="preserve">Open-and closed-loop control                         </t>
  </si>
  <si>
    <t xml:space="preserve">Environmental law                             </t>
  </si>
  <si>
    <t>2. Development of management systems I.-II.</t>
  </si>
  <si>
    <t>s</t>
  </si>
  <si>
    <t>Criteria subject  1</t>
  </si>
  <si>
    <t>Criteria subject 2</t>
  </si>
  <si>
    <t>Criteria subject  2</t>
  </si>
  <si>
    <t>Head of profession: Dr.  Takács Áron</t>
  </si>
  <si>
    <t>Head of profession:Bodáné Dr. Kendrovics Rita</t>
  </si>
  <si>
    <t>Environmental management knowledge</t>
  </si>
  <si>
    <t xml:space="preserve">2. Environmental management knowledge and Community Development  </t>
  </si>
  <si>
    <t>Biomass production and recovery</t>
  </si>
  <si>
    <t>Professional internship</t>
  </si>
  <si>
    <t xml:space="preserve">Informatics I.                                            </t>
  </si>
  <si>
    <t xml:space="preserve">Integrated management systems </t>
  </si>
  <si>
    <t>Occupational Safety and Health</t>
  </si>
  <si>
    <t>NMXAN1EBNE</t>
  </si>
  <si>
    <r>
      <t xml:space="preserve">2.The source of renewable energies </t>
    </r>
    <r>
      <rPr>
        <b/>
        <i/>
        <sz val="12"/>
        <color theme="1"/>
        <rFont val="Arial CE"/>
        <charset val="238"/>
      </rPr>
      <t>I.-III.</t>
    </r>
  </si>
  <si>
    <t>Decision number: RKK-KT-LXX/74/2019</t>
  </si>
  <si>
    <t>RKXMA2EBNE</t>
  </si>
  <si>
    <t>RKXBI1EBNE</t>
  </si>
  <si>
    <t>RKXBI2EBNE</t>
  </si>
  <si>
    <t>RKXEL1EBNE</t>
  </si>
  <si>
    <t>RKXGY1EBNE</t>
  </si>
  <si>
    <t>RKXME1EBNE</t>
  </si>
  <si>
    <t>RKXMR1EBNE</t>
  </si>
  <si>
    <t>RKXKA1EBNE</t>
  </si>
  <si>
    <t>RKXSV1EBNE</t>
  </si>
  <si>
    <t>RKXKZ1EBNE</t>
  </si>
  <si>
    <t>RKXKO1ABNE</t>
  </si>
  <si>
    <t>RMWQM1EBNE</t>
  </si>
  <si>
    <t>RMWIM1EBNE</t>
  </si>
  <si>
    <t>RKEBT1EBNE</t>
  </si>
  <si>
    <t>RKWGT1EBNE</t>
  </si>
  <si>
    <t>RKWKA1EBNE</t>
  </si>
  <si>
    <t>RKWMU1EBNE</t>
  </si>
  <si>
    <t>RKWAE1EBNE</t>
  </si>
  <si>
    <t>RKWAE2EBNE</t>
  </si>
  <si>
    <t>RKWEG1EBNE</t>
  </si>
  <si>
    <t>RTEFT1EBNE</t>
  </si>
  <si>
    <t>GSEVG2QBNE</t>
  </si>
  <si>
    <t>Technical drawing and documentation</t>
  </si>
  <si>
    <t>RKDSZDEBNE</t>
  </si>
  <si>
    <t>NMXAN1EBNE sign</t>
  </si>
  <si>
    <t>RMXIN2EBNE</t>
  </si>
  <si>
    <t xml:space="preserve">Technologies of manufacturing technologies and environmental protection </t>
  </si>
  <si>
    <t>RMWIH1EBNE</t>
  </si>
  <si>
    <t>RKXKA1ABNE</t>
  </si>
  <si>
    <t>RKXKA2ABNE</t>
  </si>
  <si>
    <t>RKXKA3ABNE</t>
  </si>
  <si>
    <t>RKWTU1EBNE</t>
  </si>
  <si>
    <t>RKWTU2EBNE</t>
  </si>
  <si>
    <t>RKWOG1EBNE</t>
  </si>
  <si>
    <t>RKWPA1EBNE</t>
  </si>
  <si>
    <t>RKXOK1ABNE</t>
  </si>
  <si>
    <t>RKXKE1ABNE,RKXKE2ABNE, RKXKA1ABNE</t>
  </si>
  <si>
    <t>Alternative energy usage in practice I. (System of energetics - transport and residential application)</t>
  </si>
  <si>
    <t>Alternative energy usage in practice II. (System of energetics -Building energy)</t>
  </si>
  <si>
    <t>Municipal water management specialization</t>
  </si>
  <si>
    <t>Head of profession: Bodáné Dr.  Kendrovics Rita</t>
  </si>
  <si>
    <t>Valid from 01.01.2021.</t>
  </si>
  <si>
    <t>Decision number: RKK-KT-LXXIV/96/2020</t>
  </si>
  <si>
    <t xml:space="preserve">RKWHH1EBNE </t>
  </si>
  <si>
    <t xml:space="preserve">Hydrology and hydraulics  </t>
  </si>
  <si>
    <t>RKWHB1EBNE</t>
  </si>
  <si>
    <t>RKWVJ1EBNE</t>
  </si>
  <si>
    <t>RKWCG1EBNE</t>
  </si>
  <si>
    <t>RKWVH1EBNE</t>
  </si>
  <si>
    <t>RKWSZ1EBNE</t>
  </si>
  <si>
    <t>RKWTV1EBNE</t>
  </si>
  <si>
    <t>Hidrobiology</t>
  </si>
  <si>
    <t>Ecology RKXOK1ABNE</t>
  </si>
  <si>
    <t>RKXKE1ABNE-Environmental elements protection I.RKXFT1ABNE-Earth sciences knowledge, RKXFI1ABNE-Physics I.</t>
  </si>
  <si>
    <t>Treatment of water habitats, the protection of water environment and its legal control</t>
  </si>
  <si>
    <t>RKXTT1ABNE Nature and landscape protection</t>
  </si>
  <si>
    <t xml:space="preserve">RKWHH1EBNE Hydrology and hydraulics   </t>
  </si>
  <si>
    <t>Catchment basin and rainwater economy</t>
  </si>
  <si>
    <t>Settlement development</t>
  </si>
  <si>
    <t>RKXKZ1EBNE Environmental management</t>
  </si>
  <si>
    <t>Water public utility-systems – Drainage</t>
  </si>
  <si>
    <t xml:space="preserve">Wastewater and sewage sludge management and recycling </t>
  </si>
  <si>
    <t>RKXKM1ABNE Environmental operations and technologies I.</t>
  </si>
  <si>
    <t>RKXTI1ABNE Geoinformatics (GIS)</t>
  </si>
  <si>
    <t>Remote sensing and Geoinformatics (GIS) in watermanagement</t>
  </si>
  <si>
    <t>Félévek</t>
  </si>
  <si>
    <t>RMKMD1ABNE</t>
  </si>
  <si>
    <t>Multimedia&amp;digital imaging technologies</t>
  </si>
  <si>
    <t>é</t>
  </si>
  <si>
    <t>RMKMC1ABNE</t>
  </si>
  <si>
    <t>Theory&amp;measurement of color</t>
  </si>
  <si>
    <t>RTKSTABVNE</t>
  </si>
  <si>
    <t>Computer Aided Product Design</t>
  </si>
  <si>
    <t>RTKCT1ABNE</t>
  </si>
  <si>
    <t>Creative Thinking</t>
  </si>
  <si>
    <t>RKKKR1ABNE</t>
  </si>
  <si>
    <t>Chromatography</t>
  </si>
  <si>
    <t>RKKPN1ABNE</t>
  </si>
  <si>
    <t>Noise and Vibration Protection</t>
  </si>
  <si>
    <t>RKKRE1ABNE</t>
  </si>
  <si>
    <t>Renewable Energy</t>
  </si>
  <si>
    <t>RKKKK1ABNE</t>
  </si>
  <si>
    <t>Environmental Colloids</t>
  </si>
  <si>
    <t>RMXCA2KBNE vagy RMXKE2KBNE</t>
  </si>
  <si>
    <t>RMKDT1ABNE</t>
  </si>
  <si>
    <t>Digital Printing Technologies</t>
  </si>
  <si>
    <t xml:space="preserve"> RTKRKARVNE</t>
  </si>
  <si>
    <t>Product Construction and Design in the Clothing Industry</t>
  </si>
  <si>
    <t>RMKLGA1BNE</t>
  </si>
  <si>
    <t>Lean and Green Printing (online)</t>
  </si>
  <si>
    <t>RMKDSA1BNE</t>
  </si>
  <si>
    <t>Decision Supporting Systems</t>
  </si>
  <si>
    <t>RMKFCA1BNE</t>
  </si>
  <si>
    <t>Cellulose and Pulp Fiber Chemistry</t>
  </si>
  <si>
    <t>RKKPW1ABNE</t>
  </si>
  <si>
    <t>Water Quality Protection</t>
  </si>
  <si>
    <t>RKKMB1ABNE</t>
  </si>
  <si>
    <t>Microbiology</t>
  </si>
  <si>
    <t>RMKOA1ABNE</t>
  </si>
  <si>
    <t>Polimer Chemistry</t>
  </si>
  <si>
    <t>RMKFN1ABNE</t>
  </si>
  <si>
    <t xml:space="preserve">Flexographic Printing Technology </t>
  </si>
  <si>
    <t>RMKCA1ABNE</t>
  </si>
  <si>
    <t>CAD – 3D modeling with Solid Edge ST5</t>
  </si>
  <si>
    <t>RMKCV1ABNE</t>
  </si>
  <si>
    <t>Chemical Aspects of Paper Converting</t>
  </si>
  <si>
    <t>RKKMI1ABNE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</si>
  <si>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</si>
  <si>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</si>
  <si>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</si>
  <si>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</si>
  <si>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</si>
  <si>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</si>
  <si>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</si>
  <si>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BSc (E)  Curriculum</t>
  </si>
  <si>
    <t>code</t>
  </si>
  <si>
    <t>GVXME1EBNE</t>
  </si>
  <si>
    <t>Head of profession: Dr.  Szabó Lóránt</t>
  </si>
  <si>
    <t>Valid from 01.09.2022.</t>
  </si>
  <si>
    <t>RKKCC1ABNE</t>
  </si>
  <si>
    <t>Climate Changes and Environmental Health</t>
  </si>
  <si>
    <t>RMVVI1ABNE</t>
  </si>
  <si>
    <t>SAP Enterprise Resource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</si>
</sst>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i/>
      <sz val="10"/>
      <color theme="1"/>
      <name val="Arial CE"/>
      <charset val="238"/>
    </font>
    <font>
      <i/>
      <sz val="12"/>
      <color theme="1"/>
      <name val="Arial CE"/>
      <family val="2"/>
      <charset val="238"/>
    </font>
    <font>
      <sz val="12"/>
      <color theme="1"/>
      <name val="Wingdings 3"/>
      <family val="1"/>
      <charset val="2"/>
    </font>
    <font>
      <b/>
      <i/>
      <sz val="12"/>
      <color theme="1"/>
      <name val="Arial CE"/>
      <charset val="238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i/>
      <sz val="12"/>
      <name val="Arial CE"/>
      <charset val="238"/>
    </font>
    <font>
      <sz val="8"/>
      <name val="Arial CE"/>
      <charset val="238"/>
    </font>
    <font>
      <sz val="8"/>
      <name val="Calibri"/>
      <family val="2"/>
    </font>
    <font>
      <sz val="8"/>
      <color theme="1"/>
      <name val="Arial CE"/>
      <charset val="238"/>
    </font>
    <font>
      <b/>
      <sz val="14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Wingdings 3"/>
      <family val="1"/>
      <charset val="2"/>
    </font>
    <font>
      <sz val="9"/>
      <color theme="1"/>
      <name val="Arial CE"/>
      <charset val="238"/>
    </font>
    <font>
      <b/>
      <sz val="8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0" fontId="35" fillId="0" borderId="0"/>
  </cellStyleXfs>
  <cellXfs count="60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1" fontId="11" fillId="24" borderId="2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9" fontId="5" fillId="24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24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6" borderId="0" xfId="0" applyFont="1" applyFill="1" applyBorder="1" applyAlignment="1">
      <alignment vertical="center"/>
    </xf>
    <xf numFmtId="0" fontId="37" fillId="0" borderId="0" xfId="42" applyFont="1" applyFill="1" applyBorder="1" applyAlignment="1">
      <alignment horizontal="center" vertical="center" wrapText="1"/>
    </xf>
    <xf numFmtId="0" fontId="37" fillId="0" borderId="0" xfId="42" applyFont="1" applyFill="1" applyBorder="1" applyAlignment="1">
      <alignment horizontal="center" wrapText="1"/>
    </xf>
    <xf numFmtId="0" fontId="37" fillId="0" borderId="0" xfId="42" applyFont="1" applyBorder="1" applyAlignment="1">
      <alignment horizontal="left" wrapText="1"/>
    </xf>
    <xf numFmtId="0" fontId="36" fillId="0" borderId="0" xfId="42" applyFont="1" applyBorder="1" applyAlignment="1">
      <alignment horizontal="center" wrapText="1"/>
    </xf>
    <xf numFmtId="0" fontId="36" fillId="0" borderId="0" xfId="42" applyFont="1" applyFill="1" applyBorder="1" applyAlignment="1">
      <alignment horizontal="center" wrapText="1"/>
    </xf>
    <xf numFmtId="0" fontId="37" fillId="0" borderId="0" xfId="42" applyFont="1" applyFill="1" applyBorder="1" applyAlignment="1">
      <alignment horizontal="left" wrapText="1"/>
    </xf>
    <xf numFmtId="0" fontId="36" fillId="0" borderId="0" xfId="42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7" fillId="26" borderId="0" xfId="42" applyFont="1" applyFill="1" applyBorder="1" applyAlignment="1">
      <alignment horizontal="left" wrapText="1"/>
    </xf>
    <xf numFmtId="0" fontId="37" fillId="26" borderId="0" xfId="42" applyFont="1" applyFill="1" applyBorder="1" applyAlignment="1">
      <alignment horizontal="center" wrapText="1"/>
    </xf>
    <xf numFmtId="0" fontId="2" fillId="26" borderId="0" xfId="0" applyFont="1" applyFill="1" applyBorder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14" fillId="26" borderId="34" xfId="0" applyFont="1" applyFill="1" applyBorder="1" applyAlignment="1">
      <alignment horizontal="center" vertical="center"/>
    </xf>
    <xf numFmtId="49" fontId="2" fillId="26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5" fillId="27" borderId="27" xfId="0" applyNumberFormat="1" applyFont="1" applyFill="1" applyBorder="1" applyAlignment="1">
      <alignment horizontal="center" vertical="center"/>
    </xf>
    <xf numFmtId="1" fontId="11" fillId="27" borderId="27" xfId="0" applyNumberFormat="1" applyFont="1" applyFill="1" applyBorder="1" applyAlignment="1">
      <alignment horizontal="center" vertical="center"/>
    </xf>
    <xf numFmtId="49" fontId="5" fillId="27" borderId="26" xfId="0" applyNumberFormat="1" applyFont="1" applyFill="1" applyBorder="1" applyAlignment="1">
      <alignment horizontal="left" vertical="center"/>
    </xf>
    <xf numFmtId="49" fontId="5" fillId="27" borderId="27" xfId="0" applyNumberFormat="1" applyFont="1" applyFill="1" applyBorder="1" applyAlignment="1">
      <alignment vertical="center"/>
    </xf>
    <xf numFmtId="1" fontId="8" fillId="26" borderId="27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1" fontId="40" fillId="26" borderId="27" xfId="0" applyNumberFormat="1" applyFont="1" applyFill="1" applyBorder="1" applyAlignment="1">
      <alignment vertical="center"/>
    </xf>
    <xf numFmtId="1" fontId="40" fillId="26" borderId="27" xfId="0" applyNumberFormat="1" applyFont="1" applyFill="1" applyBorder="1" applyAlignment="1">
      <alignment horizontal="center" vertical="center"/>
    </xf>
    <xf numFmtId="1" fontId="42" fillId="26" borderId="27" xfId="0" applyNumberFormat="1" applyFont="1" applyFill="1" applyBorder="1" applyAlignment="1">
      <alignment vertical="center"/>
    </xf>
    <xf numFmtId="1" fontId="42" fillId="26" borderId="27" xfId="0" applyNumberFormat="1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21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vertical="center"/>
    </xf>
    <xf numFmtId="1" fontId="5" fillId="26" borderId="27" xfId="0" applyNumberFormat="1" applyFont="1" applyFill="1" applyBorder="1" applyAlignment="1">
      <alignment vertical="center"/>
    </xf>
    <xf numFmtId="0" fontId="5" fillId="26" borderId="27" xfId="0" applyFont="1" applyFill="1" applyBorder="1" applyAlignment="1">
      <alignment vertical="center"/>
    </xf>
    <xf numFmtId="0" fontId="5" fillId="26" borderId="15" xfId="0" applyFont="1" applyFill="1" applyBorder="1" applyAlignment="1">
      <alignment vertical="center"/>
    </xf>
    <xf numFmtId="1" fontId="2" fillId="26" borderId="0" xfId="0" applyNumberFormat="1" applyFont="1" applyFill="1" applyBorder="1" applyAlignment="1">
      <alignment vertical="center"/>
    </xf>
    <xf numFmtId="1" fontId="8" fillId="26" borderId="0" xfId="0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vertical="center"/>
    </xf>
    <xf numFmtId="1" fontId="11" fillId="27" borderId="28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49" fontId="5" fillId="27" borderId="29" xfId="0" applyNumberFormat="1" applyFont="1" applyFill="1" applyBorder="1" applyAlignment="1">
      <alignment horizontal="right" vertical="center"/>
    </xf>
    <xf numFmtId="1" fontId="11" fillId="27" borderId="54" xfId="0" applyNumberFormat="1" applyFont="1" applyFill="1" applyBorder="1" applyAlignment="1">
      <alignment horizontal="center" vertical="center"/>
    </xf>
    <xf numFmtId="1" fontId="5" fillId="27" borderId="54" xfId="0" applyNumberFormat="1" applyFont="1" applyFill="1" applyBorder="1" applyAlignment="1">
      <alignment horizontal="center" vertical="center"/>
    </xf>
    <xf numFmtId="1" fontId="5" fillId="27" borderId="26" xfId="0" applyNumberFormat="1" applyFont="1" applyFill="1" applyBorder="1" applyAlignment="1">
      <alignment horizontal="center" vertical="center"/>
    </xf>
    <xf numFmtId="1" fontId="5" fillId="27" borderId="28" xfId="0" applyNumberFormat="1" applyFont="1" applyFill="1" applyBorder="1" applyAlignment="1">
      <alignment horizontal="center" vertical="center"/>
    </xf>
    <xf numFmtId="1" fontId="11" fillId="27" borderId="22" xfId="0" applyNumberFormat="1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vertical="center"/>
    </xf>
    <xf numFmtId="0" fontId="11" fillId="27" borderId="22" xfId="0" applyFont="1" applyFill="1" applyBorder="1" applyAlignment="1">
      <alignment horizontal="right" vertical="center"/>
    </xf>
    <xf numFmtId="0" fontId="9" fillId="27" borderId="22" xfId="0" applyFont="1" applyFill="1" applyBorder="1" applyAlignment="1">
      <alignment horizontal="left" vertical="center"/>
    </xf>
    <xf numFmtId="0" fontId="8" fillId="26" borderId="57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10" fillId="26" borderId="52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11" fillId="24" borderId="73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72" xfId="0" applyFont="1" applyFill="1" applyBorder="1" applyAlignment="1">
      <alignment horizontal="left" vertical="center"/>
    </xf>
    <xf numFmtId="0" fontId="6" fillId="24" borderId="73" xfId="0" applyFont="1" applyFill="1" applyBorder="1" applyAlignment="1">
      <alignment horizontal="right" vertical="center" wrapText="1"/>
    </xf>
    <xf numFmtId="1" fontId="5" fillId="24" borderId="70" xfId="0" applyNumberFormat="1" applyFont="1" applyFill="1" applyBorder="1" applyAlignment="1">
      <alignment horizontal="center" vertical="center"/>
    </xf>
    <xf numFmtId="1" fontId="11" fillId="24" borderId="71" xfId="0" applyNumberFormat="1" applyFont="1" applyFill="1" applyBorder="1" applyAlignment="1">
      <alignment horizontal="center" vertical="center"/>
    </xf>
    <xf numFmtId="1" fontId="5" fillId="27" borderId="72" xfId="0" applyNumberFormat="1" applyFont="1" applyFill="1" applyBorder="1" applyAlignment="1">
      <alignment horizontal="center" vertical="center"/>
    </xf>
    <xf numFmtId="0" fontId="39" fillId="27" borderId="72" xfId="0" applyFont="1" applyFill="1" applyBorder="1" applyAlignment="1">
      <alignment horizontal="center" vertical="center"/>
    </xf>
    <xf numFmtId="1" fontId="5" fillId="24" borderId="72" xfId="0" applyNumberFormat="1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5" fillId="24" borderId="71" xfId="0" applyFont="1" applyFill="1" applyBorder="1" applyAlignment="1">
      <alignment horizontal="center" vertical="center"/>
    </xf>
    <xf numFmtId="1" fontId="40" fillId="26" borderId="40" xfId="0" applyNumberFormat="1" applyFont="1" applyFill="1" applyBorder="1" applyAlignment="1">
      <alignment vertical="center"/>
    </xf>
    <xf numFmtId="1" fontId="40" fillId="26" borderId="40" xfId="0" applyNumberFormat="1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vertical="center"/>
    </xf>
    <xf numFmtId="1" fontId="5" fillId="24" borderId="72" xfId="0" applyNumberFormat="1" applyFont="1" applyFill="1" applyBorder="1" applyAlignment="1">
      <alignment vertical="center"/>
    </xf>
    <xf numFmtId="0" fontId="4" fillId="24" borderId="62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right" vertical="center" wrapText="1"/>
    </xf>
    <xf numFmtId="0" fontId="6" fillId="26" borderId="15" xfId="0" applyFont="1" applyFill="1" applyBorder="1" applyAlignment="1">
      <alignment horizontal="left" vertical="center" wrapText="1"/>
    </xf>
    <xf numFmtId="0" fontId="4" fillId="24" borderId="60" xfId="0" applyFont="1" applyFill="1" applyBorder="1" applyAlignment="1">
      <alignment horizontal="left" vertical="center"/>
    </xf>
    <xf numFmtId="49" fontId="6" fillId="26" borderId="55" xfId="0" applyNumberFormat="1" applyFont="1" applyFill="1" applyBorder="1" applyAlignment="1">
      <alignment horizontal="left" vertical="center"/>
    </xf>
    <xf numFmtId="0" fontId="4" fillId="24" borderId="64" xfId="0" applyFont="1" applyFill="1" applyBorder="1" applyAlignment="1">
      <alignment horizontal="center" vertical="center"/>
    </xf>
    <xf numFmtId="1" fontId="40" fillId="26" borderId="69" xfId="0" applyNumberFormat="1" applyFont="1" applyFill="1" applyBorder="1" applyAlignment="1">
      <alignment horizontal="center" vertical="center"/>
    </xf>
    <xf numFmtId="1" fontId="40" fillId="26" borderId="54" xfId="0" applyNumberFormat="1" applyFont="1" applyFill="1" applyBorder="1" applyAlignment="1">
      <alignment horizontal="center" vertical="center"/>
    </xf>
    <xf numFmtId="1" fontId="41" fillId="26" borderId="68" xfId="0" applyNumberFormat="1" applyFont="1" applyFill="1" applyBorder="1" applyAlignment="1">
      <alignment horizontal="right" vertical="center"/>
    </xf>
    <xf numFmtId="1" fontId="41" fillId="26" borderId="28" xfId="0" applyNumberFormat="1" applyFont="1" applyFill="1" applyBorder="1" applyAlignment="1">
      <alignment horizontal="right" vertical="center"/>
    </xf>
    <xf numFmtId="1" fontId="40" fillId="26" borderId="66" xfId="0" applyNumberFormat="1" applyFont="1" applyFill="1" applyBorder="1" applyAlignment="1">
      <alignment horizontal="center" vertical="center"/>
    </xf>
    <xf numFmtId="1" fontId="41" fillId="26" borderId="68" xfId="0" applyNumberFormat="1" applyFont="1" applyFill="1" applyBorder="1" applyAlignment="1">
      <alignment horizontal="center" vertical="center"/>
    </xf>
    <xf numFmtId="1" fontId="40" fillId="26" borderId="26" xfId="0" applyNumberFormat="1" applyFont="1" applyFill="1" applyBorder="1" applyAlignment="1">
      <alignment horizontal="center" vertical="center"/>
    </xf>
    <xf numFmtId="1" fontId="41" fillId="26" borderId="28" xfId="0" applyNumberFormat="1" applyFont="1" applyFill="1" applyBorder="1" applyAlignment="1">
      <alignment horizontal="center" vertical="center"/>
    </xf>
    <xf numFmtId="1" fontId="15" fillId="0" borderId="5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vertical="center"/>
    </xf>
    <xf numFmtId="0" fontId="44" fillId="26" borderId="0" xfId="0" applyFont="1" applyFill="1" applyAlignment="1">
      <alignment vertical="center"/>
    </xf>
    <xf numFmtId="0" fontId="44" fillId="26" borderId="26" xfId="0" applyFont="1" applyFill="1" applyBorder="1" applyAlignment="1">
      <alignment horizontal="center" vertical="center"/>
    </xf>
    <xf numFmtId="0" fontId="43" fillId="26" borderId="27" xfId="0" applyFont="1" applyFill="1" applyBorder="1" applyAlignment="1">
      <alignment horizontal="left" vertical="center" wrapText="1"/>
    </xf>
    <xf numFmtId="1" fontId="45" fillId="26" borderId="26" xfId="0" applyNumberFormat="1" applyFont="1" applyFill="1" applyBorder="1" applyAlignment="1">
      <alignment horizontal="center" vertical="center"/>
    </xf>
    <xf numFmtId="1" fontId="45" fillId="26" borderId="28" xfId="0" applyNumberFormat="1" applyFont="1" applyFill="1" applyBorder="1" applyAlignment="1">
      <alignment horizontal="center" vertical="center"/>
    </xf>
    <xf numFmtId="1" fontId="45" fillId="26" borderId="54" xfId="0" applyNumberFormat="1" applyFont="1" applyFill="1" applyBorder="1" applyAlignment="1">
      <alignment horizontal="center" vertical="center"/>
    </xf>
    <xf numFmtId="1" fontId="45" fillId="26" borderId="27" xfId="0" applyNumberFormat="1" applyFont="1" applyFill="1" applyBorder="1" applyAlignment="1">
      <alignment horizontal="center" vertical="center"/>
    </xf>
    <xf numFmtId="1" fontId="46" fillId="26" borderId="28" xfId="0" applyNumberFormat="1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vertical="center"/>
    </xf>
    <xf numFmtId="0" fontId="43" fillId="26" borderId="27" xfId="0" applyFont="1" applyFill="1" applyBorder="1" applyAlignment="1">
      <alignment horizontal="left" vertical="center"/>
    </xf>
    <xf numFmtId="0" fontId="47" fillId="26" borderId="0" xfId="0" applyFont="1" applyFill="1" applyAlignment="1">
      <alignment vertical="center"/>
    </xf>
    <xf numFmtId="0" fontId="49" fillId="26" borderId="0" xfId="0" applyFont="1" applyFill="1" applyAlignment="1">
      <alignment horizontal="left" vertical="center"/>
    </xf>
    <xf numFmtId="49" fontId="49" fillId="26" borderId="0" xfId="0" applyNumberFormat="1" applyFont="1" applyFill="1" applyAlignment="1">
      <alignment horizontal="left" vertical="center"/>
    </xf>
    <xf numFmtId="0" fontId="49" fillId="26" borderId="0" xfId="0" applyFont="1" applyFill="1" applyAlignment="1">
      <alignment vertical="center" wrapText="1"/>
    </xf>
    <xf numFmtId="0" fontId="49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right" vertical="center"/>
    </xf>
    <xf numFmtId="0" fontId="43" fillId="26" borderId="22" xfId="0" applyFont="1" applyFill="1" applyBorder="1" applyAlignment="1">
      <alignment horizontal="left" vertical="center" wrapText="1"/>
    </xf>
    <xf numFmtId="1" fontId="45" fillId="26" borderId="22" xfId="0" applyNumberFormat="1" applyFont="1" applyFill="1" applyBorder="1" applyAlignment="1">
      <alignment horizontal="center" vertical="center"/>
    </xf>
    <xf numFmtId="1" fontId="45" fillId="26" borderId="0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left" vertical="center"/>
    </xf>
    <xf numFmtId="1" fontId="44" fillId="26" borderId="28" xfId="0" applyNumberFormat="1" applyFont="1" applyFill="1" applyBorder="1" applyAlignment="1">
      <alignment horizontal="center" vertical="center"/>
    </xf>
    <xf numFmtId="0" fontId="44" fillId="26" borderId="47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left" vertical="center"/>
    </xf>
    <xf numFmtId="1" fontId="45" fillId="26" borderId="47" xfId="0" applyNumberFormat="1" applyFont="1" applyFill="1" applyBorder="1" applyAlignment="1">
      <alignment horizontal="center" vertical="center"/>
    </xf>
    <xf numFmtId="1" fontId="46" fillId="26" borderId="52" xfId="0" applyNumberFormat="1" applyFont="1" applyFill="1" applyBorder="1" applyAlignment="1">
      <alignment horizontal="center" vertical="center"/>
    </xf>
    <xf numFmtId="1" fontId="45" fillId="26" borderId="57" xfId="0" applyNumberFormat="1" applyFont="1" applyFill="1" applyBorder="1" applyAlignment="1">
      <alignment horizontal="center" vertical="center"/>
    </xf>
    <xf numFmtId="1" fontId="45" fillId="26" borderId="51" xfId="0" applyNumberFormat="1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left" vertical="center"/>
    </xf>
    <xf numFmtId="1" fontId="7" fillId="27" borderId="42" xfId="0" applyNumberFormat="1" applyFont="1" applyFill="1" applyBorder="1" applyAlignment="1">
      <alignment horizontal="center" vertical="center"/>
    </xf>
    <xf numFmtId="1" fontId="7" fillId="27" borderId="59" xfId="0" applyNumberFormat="1" applyFont="1" applyFill="1" applyBorder="1" applyAlignment="1">
      <alignment horizontal="center" vertical="center"/>
    </xf>
    <xf numFmtId="1" fontId="15" fillId="27" borderId="58" xfId="0" applyNumberFormat="1" applyFont="1" applyFill="1" applyBorder="1" applyAlignment="1">
      <alignment horizontal="center" vertical="center"/>
    </xf>
    <xf numFmtId="1" fontId="15" fillId="27" borderId="39" xfId="0" applyNumberFormat="1" applyFont="1" applyFill="1" applyBorder="1" applyAlignment="1">
      <alignment horizontal="center" vertical="center"/>
    </xf>
    <xf numFmtId="1" fontId="15" fillId="27" borderId="59" xfId="0" applyNumberFormat="1" applyFont="1" applyFill="1" applyBorder="1" applyAlignment="1">
      <alignment horizontal="center" vertical="center"/>
    </xf>
    <xf numFmtId="1" fontId="15" fillId="27" borderId="44" xfId="0" applyNumberFormat="1" applyFont="1" applyFill="1" applyBorder="1" applyAlignment="1">
      <alignment horizontal="center" vertical="center"/>
    </xf>
    <xf numFmtId="1" fontId="15" fillId="27" borderId="70" xfId="0" applyNumberFormat="1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 vertical="center"/>
    </xf>
    <xf numFmtId="49" fontId="47" fillId="26" borderId="0" xfId="0" applyNumberFormat="1" applyFont="1" applyFill="1" applyAlignment="1">
      <alignment horizontal="left" vertical="center"/>
    </xf>
    <xf numFmtId="0" fontId="47" fillId="26" borderId="0" xfId="0" applyFont="1" applyFill="1" applyAlignment="1">
      <alignment vertical="center" wrapText="1"/>
    </xf>
    <xf numFmtId="49" fontId="40" fillId="26" borderId="83" xfId="0" applyNumberFormat="1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vertical="center" wrapText="1"/>
    </xf>
    <xf numFmtId="0" fontId="40" fillId="26" borderId="68" xfId="0" applyFont="1" applyFill="1" applyBorder="1" applyAlignment="1">
      <alignment horizontal="center" vertical="center"/>
    </xf>
    <xf numFmtId="0" fontId="42" fillId="26" borderId="69" xfId="0" applyFont="1" applyFill="1" applyBorder="1" applyAlignment="1">
      <alignment horizontal="center" vertical="center"/>
    </xf>
    <xf numFmtId="0" fontId="45" fillId="26" borderId="66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1" fillId="26" borderId="34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vertical="center"/>
    </xf>
    <xf numFmtId="49" fontId="40" fillId="26" borderId="30" xfId="0" applyNumberFormat="1" applyFont="1" applyFill="1" applyBorder="1" applyAlignment="1">
      <alignment horizontal="left" vertical="center"/>
    </xf>
    <xf numFmtId="0" fontId="40" fillId="26" borderId="21" xfId="0" applyFont="1" applyFill="1" applyBorder="1" applyAlignment="1">
      <alignment vertical="center" wrapText="1"/>
    </xf>
    <xf numFmtId="0" fontId="40" fillId="26" borderId="28" xfId="0" applyFont="1" applyFill="1" applyBorder="1" applyAlignment="1">
      <alignment horizontal="center" vertical="center"/>
    </xf>
    <xf numFmtId="0" fontId="42" fillId="26" borderId="26" xfId="0" applyFont="1" applyFill="1" applyBorder="1" applyAlignment="1">
      <alignment horizontal="center" vertical="center"/>
    </xf>
    <xf numFmtId="0" fontId="45" fillId="26" borderId="27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2" fillId="26" borderId="54" xfId="0" applyFont="1" applyFill="1" applyBorder="1" applyAlignment="1">
      <alignment horizontal="center" vertical="center"/>
    </xf>
    <xf numFmtId="0" fontId="42" fillId="26" borderId="27" xfId="0" applyFont="1" applyFill="1" applyBorder="1" applyAlignment="1">
      <alignment horizontal="center" vertical="center"/>
    </xf>
    <xf numFmtId="0" fontId="54" fillId="26" borderId="28" xfId="0" applyFont="1" applyFill="1" applyBorder="1" applyAlignment="1">
      <alignment horizontal="center" vertical="center"/>
    </xf>
    <xf numFmtId="0" fontId="40" fillId="26" borderId="21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right" vertical="center"/>
    </xf>
    <xf numFmtId="0" fontId="46" fillId="26" borderId="28" xfId="0" applyFont="1" applyFill="1" applyBorder="1" applyAlignment="1">
      <alignment horizontal="center" vertical="center"/>
    </xf>
    <xf numFmtId="0" fontId="55" fillId="26" borderId="54" xfId="0" applyFont="1" applyFill="1" applyBorder="1" applyAlignment="1">
      <alignment vertical="center"/>
    </xf>
    <xf numFmtId="0" fontId="47" fillId="26" borderId="0" xfId="0" applyFont="1" applyFill="1" applyAlignment="1">
      <alignment horizontal="center" vertical="center"/>
    </xf>
    <xf numFmtId="0" fontId="44" fillId="26" borderId="23" xfId="0" applyFont="1" applyFill="1" applyBorder="1" applyAlignment="1">
      <alignment horizontal="center" vertical="center"/>
    </xf>
    <xf numFmtId="49" fontId="43" fillId="26" borderId="49" xfId="0" applyNumberFormat="1" applyFont="1" applyFill="1" applyBorder="1" applyAlignment="1">
      <alignment horizontal="left" vertical="center"/>
    </xf>
    <xf numFmtId="0" fontId="45" fillId="26" borderId="24" xfId="0" applyFont="1" applyFill="1" applyBorder="1" applyAlignment="1">
      <alignment vertical="center" wrapText="1"/>
    </xf>
    <xf numFmtId="0" fontId="46" fillId="26" borderId="68" xfId="0" applyFont="1" applyFill="1" applyBorder="1" applyAlignment="1">
      <alignment horizontal="center" vertical="center"/>
    </xf>
    <xf numFmtId="0" fontId="45" fillId="26" borderId="69" xfId="0" applyFont="1" applyFill="1" applyBorder="1" applyAlignment="1">
      <alignment horizontal="center" vertical="center"/>
    </xf>
    <xf numFmtId="0" fontId="45" fillId="26" borderId="68" xfId="0" applyFont="1" applyFill="1" applyBorder="1" applyAlignment="1">
      <alignment horizontal="center" vertical="center"/>
    </xf>
    <xf numFmtId="0" fontId="51" fillId="26" borderId="38" xfId="0" applyFont="1" applyFill="1" applyBorder="1" applyAlignment="1">
      <alignment horizontal="center" vertical="center"/>
    </xf>
    <xf numFmtId="0" fontId="44" fillId="26" borderId="20" xfId="0" applyFont="1" applyFill="1" applyBorder="1" applyAlignment="1">
      <alignment horizontal="center" vertical="center"/>
    </xf>
    <xf numFmtId="49" fontId="43" fillId="26" borderId="30" xfId="0" applyNumberFormat="1" applyFont="1" applyFill="1" applyBorder="1" applyAlignment="1">
      <alignment horizontal="left" vertical="center"/>
    </xf>
    <xf numFmtId="0" fontId="45" fillId="26" borderId="21" xfId="0" applyFont="1" applyFill="1" applyBorder="1" applyAlignment="1">
      <alignment vertical="center" wrapText="1"/>
    </xf>
    <xf numFmtId="0" fontId="45" fillId="26" borderId="26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center" vertical="center"/>
    </xf>
    <xf numFmtId="0" fontId="45" fillId="26" borderId="28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vertical="center"/>
    </xf>
    <xf numFmtId="0" fontId="44" fillId="26" borderId="31" xfId="0" applyFont="1" applyFill="1" applyBorder="1" applyAlignment="1">
      <alignment horizontal="center" vertical="center"/>
    </xf>
    <xf numFmtId="0" fontId="44" fillId="26" borderId="74" xfId="0" applyFont="1" applyFill="1" applyBorder="1" applyAlignment="1">
      <alignment horizontal="center" vertical="center"/>
    </xf>
    <xf numFmtId="0" fontId="56" fillId="26" borderId="55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left" vertical="center"/>
    </xf>
    <xf numFmtId="0" fontId="45" fillId="26" borderId="24" xfId="0" applyFont="1" applyFill="1" applyBorder="1" applyAlignment="1" applyProtection="1">
      <alignment vertical="center"/>
      <protection locked="0"/>
    </xf>
    <xf numFmtId="0" fontId="45" fillId="26" borderId="80" xfId="0" applyFont="1" applyFill="1" applyBorder="1" applyAlignment="1">
      <alignment horizontal="center" vertical="center"/>
    </xf>
    <xf numFmtId="0" fontId="46" fillId="26" borderId="81" xfId="0" applyFont="1" applyFill="1" applyBorder="1" applyAlignment="1">
      <alignment horizontal="center" vertical="center"/>
    </xf>
    <xf numFmtId="0" fontId="45" fillId="26" borderId="82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left" vertical="center"/>
    </xf>
    <xf numFmtId="0" fontId="43" fillId="26" borderId="30" xfId="0" applyFont="1" applyFill="1" applyBorder="1" applyAlignment="1">
      <alignment horizontal="center" vertical="center"/>
    </xf>
    <xf numFmtId="0" fontId="45" fillId="26" borderId="21" xfId="0" applyFont="1" applyFill="1" applyBorder="1" applyAlignment="1" applyProtection="1">
      <alignment vertical="center"/>
      <protection locked="0"/>
    </xf>
    <xf numFmtId="0" fontId="45" fillId="26" borderId="26" xfId="0" applyFont="1" applyFill="1" applyBorder="1" applyAlignment="1" applyProtection="1">
      <alignment horizontal="center" vertical="center"/>
      <protection locked="0"/>
    </xf>
    <xf numFmtId="0" fontId="45" fillId="26" borderId="27" xfId="0" applyFont="1" applyFill="1" applyBorder="1" applyAlignment="1" applyProtection="1">
      <alignment horizontal="center" vertical="center"/>
      <protection locked="0"/>
    </xf>
    <xf numFmtId="0" fontId="46" fillId="26" borderId="28" xfId="0" applyFont="1" applyFill="1" applyBorder="1" applyAlignment="1" applyProtection="1">
      <alignment horizontal="center" vertical="center"/>
      <protection locked="0"/>
    </xf>
    <xf numFmtId="0" fontId="43" fillId="26" borderId="30" xfId="0" applyFont="1" applyFill="1" applyBorder="1" applyAlignment="1" applyProtection="1">
      <alignment horizontal="center" vertical="center"/>
      <protection locked="0"/>
    </xf>
    <xf numFmtId="0" fontId="45" fillId="26" borderId="21" xfId="0" applyFont="1" applyFill="1" applyBorder="1" applyAlignment="1">
      <alignment vertical="center"/>
    </xf>
    <xf numFmtId="0" fontId="45" fillId="26" borderId="32" xfId="0" applyFont="1" applyFill="1" applyBorder="1" applyAlignment="1">
      <alignment vertical="center"/>
    </xf>
    <xf numFmtId="1" fontId="45" fillId="26" borderId="74" xfId="0" applyNumberFormat="1" applyFont="1" applyFill="1" applyBorder="1" applyAlignment="1">
      <alignment horizontal="center" vertical="center"/>
    </xf>
    <xf numFmtId="0" fontId="46" fillId="26" borderId="76" xfId="0" applyFont="1" applyFill="1" applyBorder="1" applyAlignment="1">
      <alignment horizontal="center" vertical="center"/>
    </xf>
    <xf numFmtId="1" fontId="45" fillId="26" borderId="77" xfId="0" applyNumberFormat="1" applyFont="1" applyFill="1" applyBorder="1" applyAlignment="1">
      <alignment horizontal="center" vertical="center"/>
    </xf>
    <xf numFmtId="1" fontId="45" fillId="26" borderId="48" xfId="0" applyNumberFormat="1" applyFont="1" applyFill="1" applyBorder="1" applyAlignment="1">
      <alignment horizontal="center" vertical="center"/>
    </xf>
    <xf numFmtId="1" fontId="46" fillId="26" borderId="76" xfId="0" applyNumberFormat="1" applyFont="1" applyFill="1" applyBorder="1" applyAlignment="1">
      <alignment horizontal="center" vertical="center"/>
    </xf>
    <xf numFmtId="0" fontId="43" fillId="26" borderId="78" xfId="0" applyFont="1" applyFill="1" applyBorder="1" applyAlignment="1">
      <alignment horizontal="left" vertical="center"/>
    </xf>
    <xf numFmtId="0" fontId="43" fillId="26" borderId="55" xfId="0" applyFont="1" applyFill="1" applyBorder="1" applyAlignment="1">
      <alignment horizontal="left" vertical="center"/>
    </xf>
    <xf numFmtId="0" fontId="45" fillId="26" borderId="32" xfId="0" applyFont="1" applyFill="1" applyBorder="1" applyAlignment="1" applyProtection="1">
      <alignment vertical="center"/>
      <protection locked="0"/>
    </xf>
    <xf numFmtId="0" fontId="45" fillId="26" borderId="74" xfId="0" applyFont="1" applyFill="1" applyBorder="1" applyAlignment="1">
      <alignment horizontal="center" vertical="center"/>
    </xf>
    <xf numFmtId="0" fontId="45" fillId="26" borderId="77" xfId="0" applyFont="1" applyFill="1" applyBorder="1" applyAlignment="1">
      <alignment horizontal="center" vertical="center"/>
    </xf>
    <xf numFmtId="0" fontId="45" fillId="26" borderId="48" xfId="0" applyFont="1" applyFill="1" applyBorder="1" applyAlignment="1">
      <alignment horizontal="center" vertical="center"/>
    </xf>
    <xf numFmtId="0" fontId="43" fillId="26" borderId="78" xfId="0" applyFont="1" applyFill="1" applyBorder="1" applyAlignment="1">
      <alignment horizontal="center" vertical="center"/>
    </xf>
    <xf numFmtId="0" fontId="44" fillId="28" borderId="31" xfId="0" applyFont="1" applyFill="1" applyBorder="1" applyAlignment="1">
      <alignment horizontal="center" vertical="center"/>
    </xf>
    <xf numFmtId="49" fontId="44" fillId="28" borderId="78" xfId="0" applyNumberFormat="1" applyFont="1" applyFill="1" applyBorder="1" applyAlignment="1">
      <alignment horizontal="left" vertical="center" wrapText="1"/>
    </xf>
    <xf numFmtId="0" fontId="44" fillId="28" borderId="32" xfId="0" applyFont="1" applyFill="1" applyBorder="1" applyAlignment="1">
      <alignment vertical="center" wrapText="1"/>
    </xf>
    <xf numFmtId="0" fontId="44" fillId="28" borderId="74" xfId="0" applyFont="1" applyFill="1" applyBorder="1" applyAlignment="1">
      <alignment horizontal="center" vertical="center"/>
    </xf>
    <xf numFmtId="0" fontId="56" fillId="28" borderId="76" xfId="0" applyFont="1" applyFill="1" applyBorder="1" applyAlignment="1">
      <alignment horizontal="center" vertical="center"/>
    </xf>
    <xf numFmtId="0" fontId="44" fillId="28" borderId="77" xfId="0" applyFont="1" applyFill="1" applyBorder="1" applyAlignment="1">
      <alignment horizontal="center" vertical="center"/>
    </xf>
    <xf numFmtId="0" fontId="44" fillId="28" borderId="48" xfId="0" applyFont="1" applyFill="1" applyBorder="1" applyAlignment="1">
      <alignment horizontal="center" vertical="center"/>
    </xf>
    <xf numFmtId="49" fontId="44" fillId="26" borderId="0" xfId="0" applyNumberFormat="1" applyFont="1" applyFill="1" applyAlignment="1">
      <alignment horizontal="left" vertical="center"/>
    </xf>
    <xf numFmtId="1" fontId="47" fillId="26" borderId="0" xfId="0" applyNumberFormat="1" applyFont="1" applyFill="1" applyAlignment="1">
      <alignment vertical="center"/>
    </xf>
    <xf numFmtId="1" fontId="51" fillId="26" borderId="0" xfId="0" applyNumberFormat="1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right" vertical="center" wrapText="1"/>
    </xf>
    <xf numFmtId="0" fontId="53" fillId="26" borderId="0" xfId="0" applyFont="1" applyFill="1" applyBorder="1" applyAlignment="1">
      <alignment vertical="center"/>
    </xf>
    <xf numFmtId="0" fontId="53" fillId="26" borderId="0" xfId="0" applyFont="1" applyFill="1" applyBorder="1" applyAlignment="1">
      <alignment horizontal="right" vertical="center"/>
    </xf>
    <xf numFmtId="0" fontId="56" fillId="26" borderId="0" xfId="0" applyFont="1" applyFill="1" applyBorder="1" applyAlignment="1">
      <alignment horizontal="center" vertical="center"/>
    </xf>
    <xf numFmtId="0" fontId="56" fillId="26" borderId="0" xfId="0" applyFont="1" applyFill="1" applyBorder="1" applyAlignment="1" applyProtection="1">
      <alignment horizontal="center" vertical="center"/>
      <protection locked="0"/>
    </xf>
    <xf numFmtId="1" fontId="5" fillId="24" borderId="79" xfId="0" applyNumberFormat="1" applyFont="1" applyFill="1" applyBorder="1" applyAlignment="1">
      <alignment horizontal="center" vertical="center"/>
    </xf>
    <xf numFmtId="1" fontId="44" fillId="27" borderId="79" xfId="0" applyNumberFormat="1" applyFont="1" applyFill="1" applyBorder="1" applyAlignment="1">
      <alignment horizontal="center" vertical="center"/>
    </xf>
    <xf numFmtId="1" fontId="44" fillId="27" borderId="72" xfId="0" applyNumberFormat="1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0" fontId="45" fillId="26" borderId="0" xfId="0" applyFont="1" applyFill="1" applyAlignment="1">
      <alignment vertical="center"/>
    </xf>
    <xf numFmtId="49" fontId="44" fillId="26" borderId="0" xfId="0" applyNumberFormat="1" applyFont="1" applyFill="1" applyBorder="1" applyAlignment="1">
      <alignment horizontal="left" vertical="center"/>
    </xf>
    <xf numFmtId="0" fontId="48" fillId="26" borderId="0" xfId="0" applyFont="1" applyFill="1" applyAlignment="1">
      <alignment vertical="center"/>
    </xf>
    <xf numFmtId="1" fontId="44" fillId="26" borderId="0" xfId="0" applyNumberFormat="1" applyFont="1" applyFill="1" applyBorder="1" applyAlignment="1">
      <alignment horizontal="left" vertical="center"/>
    </xf>
    <xf numFmtId="1" fontId="53" fillId="26" borderId="0" xfId="0" applyNumberFormat="1" applyFont="1" applyFill="1" applyBorder="1" applyAlignment="1">
      <alignment horizontal="right" vertical="center"/>
    </xf>
    <xf numFmtId="1" fontId="40" fillId="26" borderId="66" xfId="0" applyNumberFormat="1" applyFont="1" applyFill="1" applyBorder="1" applyAlignment="1">
      <alignment vertical="center"/>
    </xf>
    <xf numFmtId="0" fontId="40" fillId="26" borderId="68" xfId="0" applyFont="1" applyFill="1" applyBorder="1" applyAlignment="1">
      <alignment vertical="center"/>
    </xf>
    <xf numFmtId="1" fontId="40" fillId="26" borderId="26" xfId="0" applyNumberFormat="1" applyFont="1" applyFill="1" applyBorder="1" applyAlignment="1">
      <alignment vertical="center"/>
    </xf>
    <xf numFmtId="0" fontId="40" fillId="26" borderId="28" xfId="0" applyFont="1" applyFill="1" applyBorder="1" applyAlignment="1">
      <alignment vertical="center"/>
    </xf>
    <xf numFmtId="0" fontId="40" fillId="26" borderId="26" xfId="0" applyFont="1" applyFill="1" applyBorder="1" applyAlignment="1">
      <alignment vertical="center"/>
    </xf>
    <xf numFmtId="0" fontId="42" fillId="26" borderId="54" xfId="0" applyFont="1" applyFill="1" applyBorder="1" applyAlignment="1">
      <alignment vertical="center"/>
    </xf>
    <xf numFmtId="0" fontId="42" fillId="26" borderId="27" xfId="0" applyFont="1" applyFill="1" applyBorder="1" applyAlignment="1">
      <alignment vertical="center"/>
    </xf>
    <xf numFmtId="49" fontId="40" fillId="26" borderId="55" xfId="0" applyNumberFormat="1" applyFont="1" applyFill="1" applyBorder="1" applyAlignment="1">
      <alignment horizontal="left" vertical="center"/>
    </xf>
    <xf numFmtId="0" fontId="40" fillId="26" borderId="15" xfId="0" applyFont="1" applyFill="1" applyBorder="1" applyAlignment="1">
      <alignment horizontal="left" vertical="center" wrapText="1"/>
    </xf>
    <xf numFmtId="0" fontId="45" fillId="26" borderId="47" xfId="0" applyFont="1" applyFill="1" applyBorder="1" applyAlignment="1">
      <alignment horizontal="center" vertical="center"/>
    </xf>
    <xf numFmtId="0" fontId="45" fillId="26" borderId="52" xfId="0" applyFont="1" applyFill="1" applyBorder="1" applyAlignment="1">
      <alignment horizontal="center" vertical="center"/>
    </xf>
    <xf numFmtId="0" fontId="42" fillId="26" borderId="57" xfId="0" applyFont="1" applyFill="1" applyBorder="1" applyAlignment="1">
      <alignment horizontal="center" vertical="center"/>
    </xf>
    <xf numFmtId="0" fontId="42" fillId="26" borderId="51" xfId="0" applyFont="1" applyFill="1" applyBorder="1" applyAlignment="1">
      <alignment horizontal="center" vertical="center"/>
    </xf>
    <xf numFmtId="0" fontId="54" fillId="26" borderId="52" xfId="0" applyFont="1" applyFill="1" applyBorder="1" applyAlignment="1">
      <alignment horizontal="center" vertical="center"/>
    </xf>
    <xf numFmtId="0" fontId="51" fillId="26" borderId="83" xfId="0" applyFont="1" applyFill="1" applyBorder="1" applyAlignment="1">
      <alignment horizontal="center" vertical="center"/>
    </xf>
    <xf numFmtId="0" fontId="51" fillId="26" borderId="30" xfId="0" applyFont="1" applyFill="1" applyBorder="1" applyAlignment="1">
      <alignment horizontal="center" vertical="center"/>
    </xf>
    <xf numFmtId="0" fontId="56" fillId="26" borderId="53" xfId="0" applyFont="1" applyFill="1" applyBorder="1" applyAlignment="1">
      <alignment horizontal="center" vertical="center"/>
    </xf>
    <xf numFmtId="0" fontId="45" fillId="28" borderId="74" xfId="0" applyFont="1" applyFill="1" applyBorder="1" applyAlignment="1">
      <alignment horizontal="center" vertical="center"/>
    </xf>
    <xf numFmtId="0" fontId="43" fillId="26" borderId="83" xfId="0" applyFont="1" applyFill="1" applyBorder="1" applyAlignment="1">
      <alignment horizontal="center" vertical="center"/>
    </xf>
    <xf numFmtId="0" fontId="45" fillId="26" borderId="48" xfId="0" applyFont="1" applyFill="1" applyBorder="1" applyAlignment="1" applyProtection="1">
      <alignment horizontal="center" vertical="center"/>
      <protection locked="0"/>
    </xf>
    <xf numFmtId="0" fontId="46" fillId="26" borderId="67" xfId="0" applyFont="1" applyFill="1" applyBorder="1" applyAlignment="1">
      <alignment horizontal="center" vertical="center"/>
    </xf>
    <xf numFmtId="0" fontId="46" fillId="26" borderId="29" xfId="0" applyFont="1" applyFill="1" applyBorder="1" applyAlignment="1">
      <alignment horizontal="center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75" xfId="0" applyNumberFormat="1" applyFont="1" applyFill="1" applyBorder="1" applyAlignment="1">
      <alignment horizontal="center" vertical="center"/>
    </xf>
    <xf numFmtId="0" fontId="46" fillId="26" borderId="75" xfId="0" applyFont="1" applyFill="1" applyBorder="1" applyAlignment="1">
      <alignment horizontal="center" vertical="center"/>
    </xf>
    <xf numFmtId="0" fontId="56" fillId="28" borderId="75" xfId="0" applyFont="1" applyFill="1" applyBorder="1" applyAlignment="1">
      <alignment horizontal="center" vertical="center"/>
    </xf>
    <xf numFmtId="0" fontId="45" fillId="26" borderId="81" xfId="0" applyFont="1" applyFill="1" applyBorder="1" applyAlignment="1">
      <alignment horizontal="center" vertical="center"/>
    </xf>
    <xf numFmtId="0" fontId="44" fillId="28" borderId="47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0" fontId="56" fillId="28" borderId="52" xfId="0" applyFont="1" applyFill="1" applyBorder="1" applyAlignment="1">
      <alignment horizontal="center" vertical="center"/>
    </xf>
    <xf numFmtId="0" fontId="45" fillId="26" borderId="67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5" fillId="26" borderId="74" xfId="0" applyFont="1" applyFill="1" applyBorder="1" applyAlignment="1" applyProtection="1">
      <alignment horizontal="center" vertical="center"/>
      <protection locked="0"/>
    </xf>
    <xf numFmtId="0" fontId="46" fillId="26" borderId="76" xfId="0" applyFont="1" applyFill="1" applyBorder="1" applyAlignment="1" applyProtection="1">
      <alignment horizontal="center" vertical="center"/>
      <protection locked="0"/>
    </xf>
    <xf numFmtId="1" fontId="11" fillId="24" borderId="73" xfId="0" applyNumberFormat="1" applyFont="1" applyFill="1" applyBorder="1" applyAlignment="1">
      <alignment horizontal="center" vertical="center"/>
    </xf>
    <xf numFmtId="1" fontId="5" fillId="24" borderId="79" xfId="0" applyNumberFormat="1" applyFont="1" applyFill="1" applyBorder="1" applyAlignment="1">
      <alignment vertical="center"/>
    </xf>
    <xf numFmtId="1" fontId="41" fillId="26" borderId="67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0" fontId="54" fillId="26" borderId="29" xfId="0" applyFont="1" applyFill="1" applyBorder="1" applyAlignment="1">
      <alignment horizontal="center" vertical="center"/>
    </xf>
    <xf numFmtId="0" fontId="54" fillId="26" borderId="56" xfId="0" applyFont="1" applyFill="1" applyBorder="1" applyAlignment="1">
      <alignment horizontal="center" vertical="center"/>
    </xf>
    <xf numFmtId="1" fontId="40" fillId="26" borderId="82" xfId="0" applyNumberFormat="1" applyFont="1" applyFill="1" applyBorder="1" applyAlignment="1">
      <alignment horizontal="center" vertical="center"/>
    </xf>
    <xf numFmtId="1" fontId="40" fillId="26" borderId="80" xfId="0" applyNumberFormat="1" applyFont="1" applyFill="1" applyBorder="1" applyAlignment="1">
      <alignment horizontal="center" vertical="center"/>
    </xf>
    <xf numFmtId="1" fontId="41" fillId="26" borderId="81" xfId="0" applyNumberFormat="1" applyFont="1" applyFill="1" applyBorder="1" applyAlignment="1">
      <alignment horizontal="center" vertical="center"/>
    </xf>
    <xf numFmtId="0" fontId="42" fillId="26" borderId="47" xfId="0" applyFont="1" applyFill="1" applyBorder="1" applyAlignment="1">
      <alignment horizontal="center" vertical="center"/>
    </xf>
    <xf numFmtId="1" fontId="41" fillId="26" borderId="81" xfId="0" applyNumberFormat="1" applyFont="1" applyFill="1" applyBorder="1" applyAlignment="1">
      <alignment horizontal="right" vertical="center"/>
    </xf>
    <xf numFmtId="0" fontId="55" fillId="26" borderId="26" xfId="0" applyFont="1" applyFill="1" applyBorder="1" applyAlignment="1">
      <alignment vertical="center"/>
    </xf>
    <xf numFmtId="0" fontId="54" fillId="26" borderId="52" xfId="0" applyFont="1" applyFill="1" applyBorder="1" applyAlignment="1">
      <alignment horizontal="right" vertical="center"/>
    </xf>
    <xf numFmtId="1" fontId="41" fillId="26" borderId="67" xfId="0" applyNumberFormat="1" applyFont="1" applyFill="1" applyBorder="1" applyAlignment="1">
      <alignment horizontal="right" vertical="center"/>
    </xf>
    <xf numFmtId="1" fontId="41" fillId="26" borderId="29" xfId="0" applyNumberFormat="1" applyFont="1" applyFill="1" applyBorder="1" applyAlignment="1">
      <alignment horizontal="right" vertical="center"/>
    </xf>
    <xf numFmtId="0" fontId="54" fillId="26" borderId="29" xfId="0" applyFont="1" applyFill="1" applyBorder="1" applyAlignment="1">
      <alignment horizontal="right" vertical="center"/>
    </xf>
    <xf numFmtId="0" fontId="54" fillId="26" borderId="56" xfId="0" applyFont="1" applyFill="1" applyBorder="1" applyAlignment="1">
      <alignment horizontal="right" vertical="center"/>
    </xf>
    <xf numFmtId="1" fontId="40" fillId="26" borderId="80" xfId="0" applyNumberFormat="1" applyFont="1" applyFill="1" applyBorder="1" applyAlignment="1">
      <alignment vertical="center"/>
    </xf>
    <xf numFmtId="0" fontId="43" fillId="26" borderId="48" xfId="0" applyFont="1" applyFill="1" applyBorder="1" applyAlignment="1">
      <alignment horizontal="left" vertical="center"/>
    </xf>
    <xf numFmtId="0" fontId="45" fillId="26" borderId="75" xfId="0" applyFont="1" applyFill="1" applyBorder="1" applyAlignment="1" applyProtection="1">
      <alignment vertical="center"/>
      <protection locked="0"/>
    </xf>
    <xf numFmtId="0" fontId="44" fillId="26" borderId="66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left" vertical="center"/>
    </xf>
    <xf numFmtId="0" fontId="45" fillId="26" borderId="67" xfId="0" applyFont="1" applyFill="1" applyBorder="1" applyAlignment="1" applyProtection="1">
      <alignment vertical="center"/>
      <protection locked="0"/>
    </xf>
    <xf numFmtId="0" fontId="45" fillId="26" borderId="29" xfId="0" applyFont="1" applyFill="1" applyBorder="1" applyAlignment="1" applyProtection="1">
      <alignment vertical="center"/>
      <protection locked="0"/>
    </xf>
    <xf numFmtId="0" fontId="45" fillId="26" borderId="29" xfId="0" applyFont="1" applyFill="1" applyBorder="1" applyAlignment="1">
      <alignment vertical="center"/>
    </xf>
    <xf numFmtId="49" fontId="43" fillId="26" borderId="40" xfId="0" applyNumberFormat="1" applyFont="1" applyFill="1" applyBorder="1" applyAlignment="1">
      <alignment horizontal="left" vertical="center"/>
    </xf>
    <xf numFmtId="0" fontId="45" fillId="26" borderId="67" xfId="0" applyFont="1" applyFill="1" applyBorder="1" applyAlignment="1">
      <alignment vertical="center" wrapText="1"/>
    </xf>
    <xf numFmtId="0" fontId="51" fillId="26" borderId="50" xfId="0" applyFont="1" applyFill="1" applyBorder="1" applyAlignment="1">
      <alignment horizontal="center" vertical="center"/>
    </xf>
    <xf numFmtId="49" fontId="43" fillId="26" borderId="27" xfId="0" applyNumberFormat="1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vertical="center" wrapText="1"/>
    </xf>
    <xf numFmtId="0" fontId="56" fillId="26" borderId="84" xfId="0" applyFont="1" applyFill="1" applyBorder="1" applyAlignment="1">
      <alignment horizontal="center" vertical="center"/>
    </xf>
    <xf numFmtId="49" fontId="40" fillId="26" borderId="40" xfId="0" applyNumberFormat="1" applyFont="1" applyFill="1" applyBorder="1" applyAlignment="1">
      <alignment horizontal="left" vertical="center"/>
    </xf>
    <xf numFmtId="0" fontId="40" fillId="26" borderId="67" xfId="0" applyFont="1" applyFill="1" applyBorder="1" applyAlignment="1">
      <alignment vertical="center" wrapText="1"/>
    </xf>
    <xf numFmtId="0" fontId="41" fillId="26" borderId="0" xfId="0" applyFont="1" applyFill="1" applyBorder="1" applyAlignment="1">
      <alignment horizontal="center" vertical="center"/>
    </xf>
    <xf numFmtId="49" fontId="40" fillId="26" borderId="27" xfId="0" applyNumberFormat="1" applyFont="1" applyFill="1" applyBorder="1" applyAlignment="1">
      <alignment horizontal="left" vertical="center"/>
    </xf>
    <xf numFmtId="0" fontId="40" fillId="26" borderId="29" xfId="0" applyFont="1" applyFill="1" applyBorder="1" applyAlignment="1">
      <alignment vertical="center" wrapText="1"/>
    </xf>
    <xf numFmtId="0" fontId="40" fillId="26" borderId="29" xfId="0" applyFont="1" applyFill="1" applyBorder="1" applyAlignment="1">
      <alignment horizontal="left" vertical="center" wrapText="1"/>
    </xf>
    <xf numFmtId="49" fontId="40" fillId="26" borderId="51" xfId="0" applyNumberFormat="1" applyFont="1" applyFill="1" applyBorder="1" applyAlignment="1">
      <alignment horizontal="left" vertical="center"/>
    </xf>
    <xf numFmtId="0" fontId="40" fillId="26" borderId="56" xfId="0" applyFont="1" applyFill="1" applyBorder="1" applyAlignment="1">
      <alignment horizontal="left" vertical="center" wrapText="1"/>
    </xf>
    <xf numFmtId="49" fontId="44" fillId="28" borderId="48" xfId="0" applyNumberFormat="1" applyFont="1" applyFill="1" applyBorder="1" applyAlignment="1">
      <alignment horizontal="left" vertical="center" wrapText="1"/>
    </xf>
    <xf numFmtId="0" fontId="44" fillId="28" borderId="75" xfId="0" applyFont="1" applyFill="1" applyBorder="1" applyAlignment="1">
      <alignment vertical="center" wrapText="1"/>
    </xf>
    <xf numFmtId="0" fontId="43" fillId="26" borderId="83" xfId="0" applyFont="1" applyFill="1" applyBorder="1" applyAlignment="1">
      <alignment horizontal="left" vertical="center"/>
    </xf>
    <xf numFmtId="0" fontId="16" fillId="27" borderId="60" xfId="0" applyFont="1" applyFill="1" applyBorder="1" applyAlignment="1">
      <alignment horizontal="center" vertical="center"/>
    </xf>
    <xf numFmtId="0" fontId="51" fillId="26" borderId="49" xfId="0" applyFont="1" applyFill="1" applyBorder="1" applyAlignment="1">
      <alignment vertical="center"/>
    </xf>
    <xf numFmtId="0" fontId="51" fillId="26" borderId="30" xfId="0" applyFont="1" applyFill="1" applyBorder="1" applyAlignment="1">
      <alignment vertical="center"/>
    </xf>
    <xf numFmtId="0" fontId="45" fillId="26" borderId="29" xfId="0" applyFont="1" applyFill="1" applyBorder="1" applyAlignment="1">
      <alignment vertical="center" wrapText="1"/>
    </xf>
    <xf numFmtId="0" fontId="49" fillId="26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vertical="center"/>
    </xf>
    <xf numFmtId="0" fontId="51" fillId="26" borderId="0" xfId="0" applyFont="1" applyFill="1" applyBorder="1" applyAlignment="1">
      <alignment vertical="center"/>
    </xf>
    <xf numFmtId="0" fontId="57" fillId="26" borderId="40" xfId="0" applyFont="1" applyFill="1" applyBorder="1" applyAlignment="1">
      <alignment horizontal="left" vertical="center" wrapText="1"/>
    </xf>
    <xf numFmtId="0" fontId="58" fillId="26" borderId="27" xfId="35" applyFont="1" applyFill="1" applyBorder="1" applyAlignment="1">
      <alignment horizontal="left" vertical="center" wrapText="1"/>
    </xf>
    <xf numFmtId="0" fontId="59" fillId="26" borderId="27" xfId="0" applyFont="1" applyFill="1" applyBorder="1" applyAlignment="1">
      <alignment horizontal="left" vertical="center" wrapText="1"/>
    </xf>
    <xf numFmtId="0" fontId="59" fillId="26" borderId="27" xfId="0" applyFont="1" applyFill="1" applyBorder="1" applyAlignment="1">
      <alignment horizontal="left" vertical="center"/>
    </xf>
    <xf numFmtId="0" fontId="58" fillId="26" borderId="27" xfId="35" applyFont="1" applyFill="1" applyBorder="1" applyAlignment="1">
      <alignment horizontal="left" vertical="center"/>
    </xf>
    <xf numFmtId="0" fontId="59" fillId="26" borderId="48" xfId="0" applyFont="1" applyFill="1" applyBorder="1" applyAlignment="1">
      <alignment horizontal="left" vertical="center"/>
    </xf>
    <xf numFmtId="0" fontId="10" fillId="26" borderId="67" xfId="0" applyFont="1" applyFill="1" applyBorder="1" applyAlignment="1" applyProtection="1">
      <alignment vertical="center"/>
      <protection locked="0"/>
    </xf>
    <xf numFmtId="0" fontId="10" fillId="26" borderId="66" xfId="0" applyFont="1" applyFill="1" applyBorder="1" applyAlignment="1">
      <alignment horizontal="center" vertical="center"/>
    </xf>
    <xf numFmtId="0" fontId="60" fillId="26" borderId="68" xfId="0" applyFont="1" applyFill="1" applyBorder="1" applyAlignment="1">
      <alignment horizontal="center" vertical="center"/>
    </xf>
    <xf numFmtId="0" fontId="10" fillId="26" borderId="69" xfId="0" applyFont="1" applyFill="1" applyBorder="1" applyAlignment="1">
      <alignment horizontal="center" vertical="center"/>
    </xf>
    <xf numFmtId="0" fontId="10" fillId="26" borderId="40" xfId="0" applyFont="1" applyFill="1" applyBorder="1" applyAlignment="1">
      <alignment horizontal="center" vertical="center"/>
    </xf>
    <xf numFmtId="0" fontId="60" fillId="26" borderId="67" xfId="0" applyFont="1" applyFill="1" applyBorder="1" applyAlignment="1">
      <alignment horizontal="center" vertical="center"/>
    </xf>
    <xf numFmtId="0" fontId="10" fillId="26" borderId="29" xfId="35" applyFont="1" applyFill="1" applyBorder="1" applyAlignment="1">
      <alignment vertical="center"/>
    </xf>
    <xf numFmtId="0" fontId="10" fillId="26" borderId="26" xfId="35" applyFont="1" applyFill="1" applyBorder="1" applyAlignment="1">
      <alignment horizontal="center" vertical="center"/>
    </xf>
    <xf numFmtId="0" fontId="10" fillId="26" borderId="28" xfId="35" applyFont="1" applyFill="1" applyBorder="1" applyAlignment="1">
      <alignment horizontal="center" vertical="center"/>
    </xf>
    <xf numFmtId="1" fontId="27" fillId="26" borderId="54" xfId="35" applyNumberFormat="1" applyFill="1" applyBorder="1" applyAlignment="1">
      <alignment horizontal="center" vertical="center"/>
    </xf>
    <xf numFmtId="1" fontId="27" fillId="26" borderId="27" xfId="35" applyNumberFormat="1" applyFill="1" applyBorder="1" applyAlignment="1">
      <alignment horizontal="center" vertical="center"/>
    </xf>
    <xf numFmtId="1" fontId="27" fillId="26" borderId="28" xfId="35" applyNumberFormat="1" applyFill="1" applyBorder="1" applyAlignment="1">
      <alignment horizontal="center" vertical="center"/>
    </xf>
    <xf numFmtId="1" fontId="10" fillId="26" borderId="26" xfId="35" applyNumberFormat="1" applyFont="1" applyFill="1" applyBorder="1" applyAlignment="1">
      <alignment horizontal="center" vertical="center"/>
    </xf>
    <xf numFmtId="1" fontId="10" fillId="26" borderId="27" xfId="35" applyNumberFormat="1" applyFont="1" applyFill="1" applyBorder="1" applyAlignment="1">
      <alignment horizontal="center" vertical="center"/>
    </xf>
    <xf numFmtId="1" fontId="10" fillId="26" borderId="28" xfId="35" applyNumberFormat="1" applyFont="1" applyFill="1" applyBorder="1" applyAlignment="1">
      <alignment horizontal="center" vertical="center"/>
    </xf>
    <xf numFmtId="0" fontId="27" fillId="26" borderId="54" xfId="35" applyFill="1" applyBorder="1" applyAlignment="1">
      <alignment horizontal="center" vertical="center"/>
    </xf>
    <xf numFmtId="0" fontId="27" fillId="26" borderId="27" xfId="35" applyFill="1" applyBorder="1" applyAlignment="1">
      <alignment horizontal="center" vertical="center"/>
    </xf>
    <xf numFmtId="0" fontId="27" fillId="26" borderId="29" xfId="35" applyFill="1" applyBorder="1" applyAlignment="1">
      <alignment horizontal="center" vertical="center"/>
    </xf>
    <xf numFmtId="0" fontId="62" fillId="26" borderId="30" xfId="35" applyFont="1" applyFill="1" applyBorder="1" applyAlignment="1">
      <alignment horizontal="left" vertical="center"/>
    </xf>
    <xf numFmtId="0" fontId="10" fillId="26" borderId="29" xfId="0" applyFont="1" applyFill="1" applyBorder="1" applyAlignment="1">
      <alignment vertical="center" wrapText="1"/>
    </xf>
    <xf numFmtId="0" fontId="10" fillId="26" borderId="29" xfId="0" applyFont="1" applyFill="1" applyBorder="1" applyAlignment="1" applyProtection="1">
      <alignment vertical="center"/>
      <protection locked="0"/>
    </xf>
    <xf numFmtId="0" fontId="61" fillId="0" borderId="30" xfId="0" applyFont="1" applyBorder="1" applyAlignment="1">
      <alignment wrapText="1"/>
    </xf>
    <xf numFmtId="0" fontId="63" fillId="26" borderId="30" xfId="0" applyFont="1" applyFill="1" applyBorder="1" applyAlignment="1">
      <alignment horizontal="left" vertical="center" wrapText="1"/>
    </xf>
    <xf numFmtId="0" fontId="63" fillId="26" borderId="30" xfId="0" applyFont="1" applyFill="1" applyBorder="1" applyAlignment="1" applyProtection="1">
      <alignment horizontal="center" vertical="center"/>
      <protection locked="0"/>
    </xf>
    <xf numFmtId="0" fontId="10" fillId="26" borderId="29" xfId="0" applyFont="1" applyFill="1" applyBorder="1" applyAlignment="1" applyProtection="1">
      <alignment vertical="center" wrapText="1"/>
      <protection locked="0"/>
    </xf>
    <xf numFmtId="0" fontId="10" fillId="26" borderId="26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60" fillId="26" borderId="28" xfId="0" applyFont="1" applyFill="1" applyBorder="1" applyAlignment="1">
      <alignment horizontal="center" vertical="center"/>
    </xf>
    <xf numFmtId="0" fontId="27" fillId="26" borderId="30" xfId="35" applyFill="1" applyBorder="1" applyAlignment="1">
      <alignment horizontal="left" vertical="center"/>
    </xf>
    <xf numFmtId="0" fontId="10" fillId="26" borderId="75" xfId="0" applyFont="1" applyFill="1" applyBorder="1" applyAlignment="1" applyProtection="1">
      <alignment vertical="center"/>
      <protection locked="0"/>
    </xf>
    <xf numFmtId="0" fontId="61" fillId="26" borderId="38" xfId="0" applyFont="1" applyFill="1" applyBorder="1" applyAlignment="1">
      <alignment horizontal="left" vertical="center" wrapText="1"/>
    </xf>
    <xf numFmtId="0" fontId="61" fillId="26" borderId="83" xfId="0" applyFont="1" applyFill="1" applyBorder="1" applyAlignment="1">
      <alignment horizontal="left" vertical="center" wrapText="1"/>
    </xf>
    <xf numFmtId="0" fontId="45" fillId="26" borderId="27" xfId="0" applyFont="1" applyFill="1" applyBorder="1" applyAlignment="1">
      <alignment vertical="center"/>
    </xf>
    <xf numFmtId="49" fontId="64" fillId="0" borderId="0" xfId="0" applyNumberFormat="1" applyFont="1" applyAlignment="1">
      <alignment horizontal="left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82" xfId="0" applyFont="1" applyFill="1" applyBorder="1" applyAlignment="1" applyProtection="1">
      <alignment horizontal="center" vertical="center"/>
      <protection locked="0"/>
    </xf>
    <xf numFmtId="0" fontId="5" fillId="24" borderId="80" xfId="0" applyFont="1" applyFill="1" applyBorder="1" applyAlignment="1">
      <alignment horizontal="center" vertical="center"/>
    </xf>
    <xf numFmtId="0" fontId="11" fillId="24" borderId="81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44" fillId="26" borderId="88" xfId="0" applyFont="1" applyFill="1" applyBorder="1" applyAlignment="1">
      <alignment horizontal="center" vertical="center"/>
    </xf>
    <xf numFmtId="0" fontId="65" fillId="26" borderId="89" xfId="0" applyFont="1" applyFill="1" applyBorder="1" applyAlignment="1">
      <alignment horizontal="center" vertical="center"/>
    </xf>
    <xf numFmtId="0" fontId="65" fillId="26" borderId="89" xfId="0" applyFont="1" applyFill="1" applyBorder="1" applyAlignment="1">
      <alignment horizontal="left" vertical="center" wrapText="1"/>
    </xf>
    <xf numFmtId="0" fontId="42" fillId="26" borderId="90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vertical="center"/>
    </xf>
    <xf numFmtId="0" fontId="46" fillId="26" borderId="28" xfId="0" applyFont="1" applyFill="1" applyBorder="1" applyAlignment="1">
      <alignment horizontal="right" vertical="center"/>
    </xf>
    <xf numFmtId="0" fontId="45" fillId="26" borderId="91" xfId="0" applyFont="1" applyFill="1" applyBorder="1" applyAlignment="1">
      <alignment vertical="center"/>
    </xf>
    <xf numFmtId="0" fontId="45" fillId="26" borderId="89" xfId="0" applyFont="1" applyFill="1" applyBorder="1" applyAlignment="1">
      <alignment vertical="center"/>
    </xf>
    <xf numFmtId="0" fontId="46" fillId="26" borderId="92" xfId="0" applyFont="1" applyFill="1" applyBorder="1" applyAlignment="1">
      <alignment horizontal="right" vertical="center"/>
    </xf>
    <xf numFmtId="0" fontId="55" fillId="26" borderId="91" xfId="0" applyFont="1" applyFill="1" applyBorder="1" applyAlignment="1">
      <alignment vertical="center"/>
    </xf>
    <xf numFmtId="0" fontId="45" fillId="26" borderId="89" xfId="0" applyFont="1" applyFill="1" applyBorder="1" applyAlignment="1">
      <alignment horizontal="center" vertical="center"/>
    </xf>
    <xf numFmtId="0" fontId="46" fillId="26" borderId="92" xfId="0" applyFont="1" applyFill="1" applyBorder="1" applyAlignment="1">
      <alignment horizontal="center" vertical="center"/>
    </xf>
    <xf numFmtId="0" fontId="46" fillId="26" borderId="29" xfId="0" applyFont="1" applyFill="1" applyBorder="1" applyAlignment="1">
      <alignment horizontal="right" vertical="center"/>
    </xf>
    <xf numFmtId="0" fontId="43" fillId="26" borderId="93" xfId="0" applyFont="1" applyFill="1" applyBorder="1" applyAlignment="1">
      <alignment horizontal="center" vertical="center"/>
    </xf>
    <xf numFmtId="0" fontId="65" fillId="26" borderId="27" xfId="0" applyFont="1" applyFill="1" applyBorder="1" applyAlignment="1">
      <alignment horizontal="center" vertical="center"/>
    </xf>
    <xf numFmtId="0" fontId="65" fillId="26" borderId="27" xfId="0" applyFont="1" applyFill="1" applyBorder="1" applyAlignment="1">
      <alignment horizontal="left" vertical="center" wrapText="1"/>
    </xf>
    <xf numFmtId="0" fontId="42" fillId="26" borderId="29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vertical="center"/>
    </xf>
    <xf numFmtId="0" fontId="65" fillId="26" borderId="27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/>
    </xf>
    <xf numFmtId="0" fontId="66" fillId="26" borderId="27" xfId="0" applyFont="1" applyFill="1" applyBorder="1" applyAlignment="1">
      <alignment horizontal="center" vertical="center" wrapText="1"/>
    </xf>
    <xf numFmtId="0" fontId="67" fillId="26" borderId="27" xfId="0" applyFont="1" applyFill="1" applyBorder="1" applyAlignment="1">
      <alignment horizontal="left" vertical="center" wrapText="1"/>
    </xf>
    <xf numFmtId="0" fontId="8" fillId="26" borderId="29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vertical="center"/>
    </xf>
    <xf numFmtId="0" fontId="8" fillId="26" borderId="28" xfId="0" applyFont="1" applyFill="1" applyBorder="1" applyAlignment="1">
      <alignment vertical="center"/>
    </xf>
    <xf numFmtId="0" fontId="60" fillId="26" borderId="54" xfId="0" applyFont="1" applyFill="1" applyBorder="1" applyAlignment="1">
      <alignment horizontal="right" vertical="center"/>
    </xf>
    <xf numFmtId="0" fontId="8" fillId="26" borderId="29" xfId="0" applyFont="1" applyFill="1" applyBorder="1" applyAlignment="1">
      <alignment vertical="center"/>
    </xf>
    <xf numFmtId="0" fontId="60" fillId="26" borderId="26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68" fillId="26" borderId="54" xfId="0" applyFont="1" applyFill="1" applyBorder="1" applyAlignment="1">
      <alignment vertical="center"/>
    </xf>
    <xf numFmtId="0" fontId="68" fillId="26" borderId="27" xfId="0" applyFont="1" applyFill="1" applyBorder="1" applyAlignment="1">
      <alignment vertical="center"/>
    </xf>
    <xf numFmtId="0" fontId="60" fillId="26" borderId="27" xfId="0" applyFont="1" applyFill="1" applyBorder="1" applyAlignment="1">
      <alignment horizontal="right" vertical="center"/>
    </xf>
    <xf numFmtId="0" fontId="60" fillId="26" borderId="30" xfId="0" applyFont="1" applyFill="1" applyBorder="1" applyAlignment="1">
      <alignment horizontal="right" vertical="center"/>
    </xf>
    <xf numFmtId="0" fontId="69" fillId="26" borderId="30" xfId="0" applyFont="1" applyFill="1" applyBorder="1" applyAlignment="1">
      <alignment horizontal="center" vertical="center" wrapText="1"/>
    </xf>
    <xf numFmtId="0" fontId="65" fillId="26" borderId="48" xfId="0" applyFont="1" applyFill="1" applyBorder="1" applyAlignment="1">
      <alignment horizontal="center" vertical="center"/>
    </xf>
    <xf numFmtId="0" fontId="65" fillId="26" borderId="48" xfId="0" applyFont="1" applyFill="1" applyBorder="1" applyAlignment="1">
      <alignment horizontal="left" vertical="center" wrapText="1"/>
    </xf>
    <xf numFmtId="0" fontId="42" fillId="26" borderId="75" xfId="0" applyFont="1" applyFill="1" applyBorder="1" applyAlignment="1">
      <alignment horizontal="center" vertical="center"/>
    </xf>
    <xf numFmtId="0" fontId="45" fillId="26" borderId="74" xfId="0" applyFont="1" applyFill="1" applyBorder="1" applyAlignment="1">
      <alignment vertical="center"/>
    </xf>
    <xf numFmtId="0" fontId="45" fillId="26" borderId="48" xfId="0" applyFont="1" applyFill="1" applyBorder="1" applyAlignment="1">
      <alignment vertical="center"/>
    </xf>
    <xf numFmtId="0" fontId="46" fillId="26" borderId="76" xfId="0" applyFont="1" applyFill="1" applyBorder="1" applyAlignment="1">
      <alignment horizontal="right" vertical="center"/>
    </xf>
    <xf numFmtId="0" fontId="45" fillId="26" borderId="77" xfId="0" applyFont="1" applyFill="1" applyBorder="1" applyAlignment="1">
      <alignment vertical="center"/>
    </xf>
    <xf numFmtId="0" fontId="46" fillId="26" borderId="75" xfId="0" applyFont="1" applyFill="1" applyBorder="1" applyAlignment="1">
      <alignment horizontal="right" vertical="center"/>
    </xf>
    <xf numFmtId="0" fontId="55" fillId="26" borderId="77" xfId="0" applyFont="1" applyFill="1" applyBorder="1" applyAlignment="1">
      <alignment vertical="center"/>
    </xf>
    <xf numFmtId="0" fontId="65" fillId="26" borderId="51" xfId="0" applyFont="1" applyFill="1" applyBorder="1" applyAlignment="1">
      <alignment horizontal="center" vertical="center"/>
    </xf>
    <xf numFmtId="0" fontId="65" fillId="26" borderId="51" xfId="0" applyFont="1" applyFill="1" applyBorder="1" applyAlignment="1">
      <alignment horizontal="left" vertical="center" wrapText="1"/>
    </xf>
    <xf numFmtId="0" fontId="45" fillId="26" borderId="56" xfId="0" applyFont="1" applyFill="1" applyBorder="1" applyAlignment="1">
      <alignment horizontal="center"/>
    </xf>
    <xf numFmtId="0" fontId="45" fillId="26" borderId="47" xfId="0" applyFont="1" applyFill="1" applyBorder="1" applyAlignment="1">
      <alignment vertical="center"/>
    </xf>
    <xf numFmtId="0" fontId="45" fillId="26" borderId="51" xfId="0" applyFont="1" applyFill="1" applyBorder="1" applyAlignment="1">
      <alignment vertical="center"/>
    </xf>
    <xf numFmtId="0" fontId="45" fillId="26" borderId="52" xfId="0" applyFont="1" applyFill="1" applyBorder="1" applyAlignment="1">
      <alignment vertical="center"/>
    </xf>
    <xf numFmtId="0" fontId="45" fillId="26" borderId="57" xfId="0" applyFont="1" applyFill="1" applyBorder="1" applyAlignment="1">
      <alignment vertical="center"/>
    </xf>
    <xf numFmtId="0" fontId="45" fillId="26" borderId="56" xfId="0" applyFont="1" applyFill="1" applyBorder="1" applyAlignment="1">
      <alignment vertical="center"/>
    </xf>
    <xf numFmtId="0" fontId="55" fillId="26" borderId="47" xfId="0" applyFont="1" applyFill="1" applyBorder="1" applyAlignment="1">
      <alignment vertical="center"/>
    </xf>
    <xf numFmtId="0" fontId="46" fillId="26" borderId="56" xfId="0" applyFont="1" applyFill="1" applyBorder="1" applyAlignment="1">
      <alignment horizontal="right" vertical="center"/>
    </xf>
    <xf numFmtId="0" fontId="46" fillId="26" borderId="52" xfId="0" applyFont="1" applyFill="1" applyBorder="1" applyAlignment="1">
      <alignment horizontal="right" vertical="center"/>
    </xf>
    <xf numFmtId="0" fontId="47" fillId="26" borderId="55" xfId="0" applyFont="1" applyFill="1" applyBorder="1" applyAlignment="1">
      <alignment horizontal="center" vertical="center"/>
    </xf>
    <xf numFmtId="0" fontId="43" fillId="25" borderId="27" xfId="0" applyFont="1" applyFill="1" applyBorder="1" applyAlignment="1">
      <alignment vertical="center"/>
    </xf>
    <xf numFmtId="0" fontId="45" fillId="26" borderId="27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9" fillId="26" borderId="0" xfId="0" applyFont="1" applyFill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9" fillId="26" borderId="0" xfId="0" applyFont="1" applyFill="1" applyAlignment="1">
      <alignment horizontal="left" vertical="center"/>
    </xf>
    <xf numFmtId="0" fontId="44" fillId="26" borderId="0" xfId="0" applyFont="1" applyFill="1" applyBorder="1" applyAlignment="1">
      <alignment horizontal="center" vertical="center"/>
    </xf>
    <xf numFmtId="0" fontId="45" fillId="26" borderId="0" xfId="0" applyFont="1" applyFill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5" fillId="26" borderId="27" xfId="0" applyFont="1" applyFill="1" applyBorder="1" applyAlignment="1">
      <alignment vertical="center"/>
    </xf>
    <xf numFmtId="0" fontId="48" fillId="26" borderId="29" xfId="0" applyFont="1" applyFill="1" applyBorder="1" applyAlignment="1">
      <alignment vertical="center"/>
    </xf>
    <xf numFmtId="49" fontId="5" fillId="27" borderId="26" xfId="0" applyNumberFormat="1" applyFont="1" applyFill="1" applyBorder="1" applyAlignment="1">
      <alignment horizontal="left" vertical="center"/>
    </xf>
    <xf numFmtId="49" fontId="5" fillId="27" borderId="27" xfId="0" applyNumberFormat="1" applyFont="1" applyFill="1" applyBorder="1" applyAlignment="1">
      <alignment horizontal="left" vertical="center"/>
    </xf>
    <xf numFmtId="0" fontId="45" fillId="26" borderId="27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vertical="center"/>
    </xf>
    <xf numFmtId="0" fontId="48" fillId="26" borderId="21" xfId="0" applyFont="1" applyFill="1" applyBorder="1" applyAlignment="1">
      <alignment horizontal="left" vertical="center"/>
    </xf>
    <xf numFmtId="0" fontId="45" fillId="26" borderId="21" xfId="0" applyFont="1" applyFill="1" applyBorder="1" applyAlignment="1">
      <alignment horizontal="left" vertical="center"/>
    </xf>
    <xf numFmtId="0" fontId="45" fillId="26" borderId="5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45" fillId="26" borderId="22" xfId="0" applyFont="1" applyFill="1" applyBorder="1" applyAlignment="1">
      <alignment horizontal="left" vertical="center"/>
    </xf>
    <xf numFmtId="0" fontId="45" fillId="26" borderId="27" xfId="0" applyFont="1" applyFill="1" applyBorder="1" applyAlignment="1">
      <alignment vertical="center" wrapText="1"/>
    </xf>
    <xf numFmtId="0" fontId="45" fillId="26" borderId="29" xfId="0" applyFont="1" applyFill="1" applyBorder="1" applyAlignment="1">
      <alignment vertical="center" wrapText="1"/>
    </xf>
    <xf numFmtId="0" fontId="45" fillId="26" borderId="22" xfId="0" applyFont="1" applyFill="1" applyBorder="1" applyAlignment="1">
      <alignment vertical="center" wrapText="1"/>
    </xf>
    <xf numFmtId="0" fontId="37" fillId="0" borderId="0" xfId="42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0" fillId="27" borderId="42" xfId="0" applyFont="1" applyFill="1" applyBorder="1" applyAlignment="1">
      <alignment horizontal="right" vertical="center"/>
    </xf>
    <xf numFmtId="0" fontId="10" fillId="27" borderId="39" xfId="0" applyFont="1" applyFill="1" applyBorder="1" applyAlignment="1">
      <alignment horizontal="right" vertical="center"/>
    </xf>
    <xf numFmtId="0" fontId="10" fillId="27" borderId="44" xfId="0" applyFont="1" applyFill="1" applyBorder="1" applyAlignment="1">
      <alignment horizontal="right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37" fillId="0" borderId="0" xfId="42" applyFont="1" applyBorder="1" applyAlignment="1">
      <alignment horizontal="left" wrapText="1"/>
    </xf>
    <xf numFmtId="0" fontId="36" fillId="0" borderId="0" xfId="42" applyFont="1" applyFill="1" applyBorder="1" applyAlignment="1">
      <alignment horizontal="center" wrapText="1"/>
    </xf>
    <xf numFmtId="0" fontId="36" fillId="0" borderId="0" xfId="42" applyFont="1" applyBorder="1" applyAlignment="1">
      <alignment horizontal="center" wrapText="1"/>
    </xf>
    <xf numFmtId="0" fontId="38" fillId="26" borderId="20" xfId="0" applyNumberFormat="1" applyFont="1" applyFill="1" applyBorder="1" applyAlignment="1">
      <alignment horizontal="center" vertical="center" textRotation="90"/>
    </xf>
    <xf numFmtId="0" fontId="38" fillId="26" borderId="14" xfId="0" applyNumberFormat="1" applyFont="1" applyFill="1" applyBorder="1" applyAlignment="1">
      <alignment horizontal="center" vertical="center" textRotation="90"/>
    </xf>
    <xf numFmtId="0" fontId="8" fillId="26" borderId="47" xfId="0" applyFont="1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49" fillId="26" borderId="0" xfId="0" applyFont="1" applyFill="1" applyBorder="1" applyAlignment="1">
      <alignment horizontal="left" vertical="center"/>
    </xf>
    <xf numFmtId="0" fontId="10" fillId="0" borderId="42" xfId="0" applyFont="1" applyBorder="1"/>
    <xf numFmtId="49" fontId="5" fillId="24" borderId="62" xfId="0" applyNumberFormat="1" applyFont="1" applyFill="1" applyBorder="1" applyAlignment="1">
      <alignment horizontal="left" vertical="center"/>
    </xf>
    <xf numFmtId="49" fontId="5" fillId="24" borderId="63" xfId="0" applyNumberFormat="1" applyFont="1" applyFill="1" applyBorder="1" applyAlignment="1">
      <alignment horizontal="left" vertical="center"/>
    </xf>
    <xf numFmtId="49" fontId="5" fillId="24" borderId="70" xfId="0" applyNumberFormat="1" applyFont="1" applyFill="1" applyBorder="1" applyAlignment="1">
      <alignment horizontal="left" vertical="center"/>
    </xf>
    <xf numFmtId="49" fontId="5" fillId="24" borderId="72" xfId="0" applyNumberFormat="1" applyFont="1" applyFill="1" applyBorder="1" applyAlignment="1">
      <alignment horizontal="left" vertical="center"/>
    </xf>
    <xf numFmtId="49" fontId="5" fillId="24" borderId="73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2" fillId="26" borderId="23" xfId="0" applyFont="1" applyFill="1" applyBorder="1" applyAlignment="1">
      <alignment horizontal="center" vertical="center" textRotation="90"/>
    </xf>
    <xf numFmtId="0" fontId="52" fillId="26" borderId="20" xfId="0" applyFont="1" applyFill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2" fillId="26" borderId="20" xfId="0" applyNumberFormat="1" applyFont="1" applyFill="1" applyBorder="1" applyAlignment="1">
      <alignment horizontal="center" vertical="center" textRotation="90"/>
    </xf>
    <xf numFmtId="0" fontId="52" fillId="26" borderId="14" xfId="0" applyNumberFormat="1" applyFont="1" applyFill="1" applyBorder="1" applyAlignment="1">
      <alignment horizontal="center" vertical="center" textRotation="90"/>
    </xf>
    <xf numFmtId="0" fontId="42" fillId="26" borderId="47" xfId="0" applyFont="1" applyFill="1" applyBorder="1" applyAlignment="1">
      <alignment horizontal="center" vertical="center"/>
    </xf>
    <xf numFmtId="0" fontId="48" fillId="26" borderId="51" xfId="0" applyFont="1" applyFill="1" applyBorder="1" applyAlignment="1">
      <alignment horizontal="center" vertical="center"/>
    </xf>
    <xf numFmtId="0" fontId="48" fillId="26" borderId="52" xfId="0" applyFont="1" applyFill="1" applyBorder="1" applyAlignment="1">
      <alignment horizontal="center" vertical="center"/>
    </xf>
    <xf numFmtId="1" fontId="51" fillId="26" borderId="0" xfId="0" applyNumberFormat="1" applyFont="1" applyFill="1" applyBorder="1" applyAlignment="1">
      <alignment vertical="center"/>
    </xf>
    <xf numFmtId="0" fontId="51" fillId="26" borderId="0" xfId="0" applyFont="1" applyFill="1" applyBorder="1" applyAlignment="1">
      <alignment vertical="center"/>
    </xf>
    <xf numFmtId="0" fontId="52" fillId="26" borderId="66" xfId="0" applyFont="1" applyFill="1" applyBorder="1" applyAlignment="1">
      <alignment horizontal="center" vertical="center" textRotation="90"/>
    </xf>
    <xf numFmtId="0" fontId="52" fillId="26" borderId="26" xfId="0" applyFont="1" applyFill="1" applyBorder="1" applyAlignment="1">
      <alignment horizontal="center" vertical="center" textRotation="90"/>
    </xf>
    <xf numFmtId="0" fontId="52" fillId="26" borderId="26" xfId="0" applyNumberFormat="1" applyFont="1" applyFill="1" applyBorder="1" applyAlignment="1">
      <alignment horizontal="center" vertical="center" textRotation="90"/>
    </xf>
    <xf numFmtId="0" fontId="52" fillId="26" borderId="47" xfId="0" applyNumberFormat="1" applyFont="1" applyFill="1" applyBorder="1" applyAlignment="1">
      <alignment horizontal="center" vertical="center" textRotation="90"/>
    </xf>
    <xf numFmtId="49" fontId="5" fillId="24" borderId="15" xfId="0" applyNumberFormat="1" applyFont="1" applyFill="1" applyBorder="1" applyAlignment="1">
      <alignment horizontal="left" vertical="center"/>
    </xf>
    <xf numFmtId="49" fontId="5" fillId="24" borderId="16" xfId="0" applyNumberFormat="1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 wrapText="1"/>
    </xf>
    <xf numFmtId="0" fontId="70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DN76"/>
  <sheetViews>
    <sheetView showGridLines="0" topLeftCell="A13" zoomScale="85" zoomScaleNormal="85" zoomScaleSheetLayoutView="70" zoomScalePageLayoutView="85" workbookViewId="0">
      <selection activeCell="C28" sqref="C28"/>
    </sheetView>
  </sheetViews>
  <sheetFormatPr defaultColWidth="9.140625" defaultRowHeight="12.75" x14ac:dyDescent="0.2"/>
  <cols>
    <col min="1" max="1" width="2.85546875" style="3" customWidth="1"/>
    <col min="2" max="2" width="4.85546875" style="11" customWidth="1"/>
    <col min="3" max="3" width="25.42578125" style="4" customWidth="1"/>
    <col min="4" max="4" width="53.42578125" style="5" customWidth="1"/>
    <col min="5" max="5" width="34.5703125" style="5" customWidth="1"/>
    <col min="6" max="6" width="14" style="3" customWidth="1"/>
    <col min="7" max="7" width="8.140625" style="3" customWidth="1"/>
    <col min="8" max="8" width="4.5703125" style="3" bestFit="1" customWidth="1"/>
    <col min="9" max="9" width="4.5703125" style="97" customWidth="1"/>
    <col min="10" max="10" width="3.42578125" style="97" customWidth="1"/>
    <col min="11" max="11" width="5" style="3" customWidth="1"/>
    <col min="12" max="12" width="5.42578125" style="3" customWidth="1"/>
    <col min="13" max="13" width="3.42578125" style="3" customWidth="1"/>
    <col min="14" max="14" width="5.42578125" style="97" bestFit="1" customWidth="1"/>
    <col min="15" max="15" width="3.42578125" style="97" customWidth="1"/>
    <col min="16" max="16" width="4.42578125" style="3" customWidth="1"/>
    <col min="17" max="17" width="4.5703125" style="3" customWidth="1"/>
    <col min="18" max="18" width="4.42578125" style="3" customWidth="1"/>
    <col min="19" max="19" width="5" style="97" customWidth="1"/>
    <col min="20" max="20" width="3.42578125" style="97" customWidth="1"/>
    <col min="21" max="21" width="3.42578125" style="3" customWidth="1"/>
    <col min="22" max="22" width="4.85546875" style="3" customWidth="1"/>
    <col min="23" max="23" width="3.42578125" style="3" customWidth="1"/>
    <col min="24" max="24" width="4.42578125" style="97" customWidth="1"/>
    <col min="25" max="25" width="3.42578125" style="97" customWidth="1"/>
    <col min="26" max="26" width="3.42578125" style="3" customWidth="1"/>
    <col min="27" max="27" width="4.5703125" style="3" customWidth="1"/>
    <col min="28" max="28" width="3.42578125" style="3" customWidth="1"/>
    <col min="29" max="29" width="5.42578125" style="97" bestFit="1" customWidth="1"/>
    <col min="30" max="30" width="3.42578125" style="97" customWidth="1"/>
    <col min="31" max="31" width="3.42578125" style="3" customWidth="1"/>
    <col min="32" max="32" width="4.5703125" style="3" customWidth="1"/>
    <col min="33" max="33" width="3.42578125" style="3" customWidth="1"/>
    <col min="34" max="35" width="3.42578125" style="97" customWidth="1"/>
    <col min="36" max="36" width="3.42578125" style="3" customWidth="1"/>
    <col min="37" max="37" width="4.5703125" style="3" customWidth="1"/>
    <col min="38" max="38" width="3.42578125" style="3" customWidth="1"/>
    <col min="39" max="40" width="3.42578125" style="97" customWidth="1"/>
    <col min="41" max="41" width="3.42578125" style="3" customWidth="1"/>
    <col min="42" max="42" width="4.5703125" style="3" customWidth="1"/>
    <col min="43" max="43" width="35.42578125" style="3" customWidth="1"/>
    <col min="44" max="44" width="2.42578125" style="3" customWidth="1"/>
    <col min="45" max="46" width="9.140625" style="3" hidden="1" customWidth="1"/>
    <col min="47" max="47" width="9.140625" style="3" customWidth="1"/>
    <col min="48" max="16384" width="9.140625" style="3"/>
  </cols>
  <sheetData>
    <row r="1" spans="1:50" s="199" customFormat="1" ht="18" x14ac:dyDescent="0.2">
      <c r="B1" s="200" t="s">
        <v>59</v>
      </c>
      <c r="C1" s="201"/>
      <c r="D1" s="202"/>
      <c r="E1" s="202"/>
      <c r="F1" s="203"/>
      <c r="G1" s="203"/>
      <c r="H1" s="203"/>
      <c r="I1" s="203"/>
      <c r="J1" s="203"/>
      <c r="K1" s="521" t="s">
        <v>137</v>
      </c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204"/>
      <c r="X1" s="204"/>
      <c r="Y1" s="204"/>
      <c r="Z1" s="204"/>
      <c r="AA1" s="204"/>
      <c r="AB1" s="204"/>
      <c r="AC1" s="204"/>
      <c r="AD1" s="203"/>
      <c r="AE1" s="203"/>
      <c r="AF1" s="203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</row>
    <row r="2" spans="1:50" s="203" customFormat="1" ht="18" x14ac:dyDescent="0.2">
      <c r="B2" s="200" t="s">
        <v>128</v>
      </c>
      <c r="C2" s="201"/>
      <c r="D2" s="202"/>
      <c r="E2" s="202"/>
      <c r="K2" s="521" t="s">
        <v>60</v>
      </c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204"/>
      <c r="X2" s="204"/>
      <c r="Y2" s="204"/>
      <c r="Z2" s="204"/>
      <c r="AA2" s="204"/>
      <c r="AB2" s="204"/>
      <c r="AC2" s="204"/>
      <c r="AD2" s="205"/>
      <c r="AE2" s="205"/>
      <c r="AF2" s="205"/>
      <c r="AG2" s="527" t="s">
        <v>232</v>
      </c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205"/>
    </row>
    <row r="3" spans="1:50" s="203" customFormat="1" ht="23.25" customHeight="1" x14ac:dyDescent="0.2">
      <c r="B3" s="200"/>
      <c r="C3" s="201"/>
      <c r="D3" s="202"/>
      <c r="E3" s="202"/>
      <c r="K3" s="521" t="s">
        <v>61</v>
      </c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204"/>
      <c r="Z3" s="204"/>
      <c r="AA3" s="204"/>
      <c r="AB3" s="204"/>
      <c r="AC3" s="204"/>
      <c r="AD3" s="205"/>
      <c r="AE3" s="205"/>
      <c r="AF3" s="205"/>
      <c r="AG3" s="527" t="s">
        <v>211</v>
      </c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</row>
    <row r="4" spans="1:50" s="203" customFormat="1" ht="23.25" customHeight="1" x14ac:dyDescent="0.2">
      <c r="B4" s="200"/>
      <c r="C4" s="201"/>
      <c r="D4" s="202"/>
      <c r="E4" s="202"/>
      <c r="H4" s="522" t="s">
        <v>159</v>
      </c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204"/>
      <c r="AC4" s="204"/>
      <c r="AD4" s="205"/>
      <c r="AE4" s="205"/>
      <c r="AF4" s="205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50" s="203" customFormat="1" ht="9" customHeight="1" x14ac:dyDescent="0.2">
      <c r="B5" s="528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529"/>
      <c r="AS5" s="199"/>
      <c r="AW5" s="199"/>
      <c r="AX5" s="199"/>
    </row>
    <row r="6" spans="1:50" s="199" customFormat="1" ht="25.5" customHeight="1" thickBot="1" x14ac:dyDescent="0.25">
      <c r="B6" s="528" t="s">
        <v>109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</row>
    <row r="7" spans="1:50" s="18" customFormat="1" ht="20.25" customHeight="1" x14ac:dyDescent="0.2">
      <c r="A7" s="65"/>
      <c r="B7" s="530"/>
      <c r="C7" s="536" t="s">
        <v>62</v>
      </c>
      <c r="D7" s="532" t="s">
        <v>63</v>
      </c>
      <c r="E7" s="46"/>
      <c r="F7" s="519" t="s">
        <v>158</v>
      </c>
      <c r="G7" s="523" t="s">
        <v>65</v>
      </c>
      <c r="H7" s="525" t="s">
        <v>66</v>
      </c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15"/>
      <c r="AM7" s="121"/>
      <c r="AN7" s="121"/>
      <c r="AO7" s="16"/>
      <c r="AP7" s="17"/>
      <c r="AQ7" s="534" t="s">
        <v>67</v>
      </c>
      <c r="AR7" s="61"/>
    </row>
    <row r="8" spans="1:50" s="18" customFormat="1" ht="20.25" customHeight="1" thickBot="1" x14ac:dyDescent="0.25">
      <c r="A8" s="65"/>
      <c r="B8" s="531"/>
      <c r="C8" s="537"/>
      <c r="D8" s="533"/>
      <c r="E8" s="47"/>
      <c r="F8" s="520"/>
      <c r="G8" s="524"/>
      <c r="H8" s="20"/>
      <c r="I8" s="113"/>
      <c r="J8" s="113" t="s">
        <v>0</v>
      </c>
      <c r="K8" s="21"/>
      <c r="L8" s="22"/>
      <c r="M8" s="21"/>
      <c r="N8" s="113"/>
      <c r="O8" s="113" t="s">
        <v>1</v>
      </c>
      <c r="P8" s="21"/>
      <c r="Q8" s="22"/>
      <c r="R8" s="21"/>
      <c r="S8" s="113"/>
      <c r="T8" s="118" t="s">
        <v>2</v>
      </c>
      <c r="U8" s="21"/>
      <c r="V8" s="22"/>
      <c r="W8" s="21"/>
      <c r="X8" s="113"/>
      <c r="Y8" s="118" t="s">
        <v>3</v>
      </c>
      <c r="Z8" s="21"/>
      <c r="AA8" s="22"/>
      <c r="AB8" s="21"/>
      <c r="AC8" s="113"/>
      <c r="AD8" s="118" t="s">
        <v>4</v>
      </c>
      <c r="AE8" s="21"/>
      <c r="AF8" s="22"/>
      <c r="AG8" s="20"/>
      <c r="AH8" s="113"/>
      <c r="AI8" s="113" t="s">
        <v>5</v>
      </c>
      <c r="AJ8" s="21"/>
      <c r="AK8" s="23"/>
      <c r="AL8" s="20"/>
      <c r="AM8" s="113"/>
      <c r="AN8" s="113" t="s">
        <v>7</v>
      </c>
      <c r="AO8" s="21"/>
      <c r="AP8" s="22"/>
      <c r="AQ8" s="535"/>
      <c r="AR8" s="61"/>
    </row>
    <row r="9" spans="1:50" s="18" customFormat="1" ht="19.5" customHeight="1" x14ac:dyDescent="0.2">
      <c r="A9" s="65"/>
      <c r="B9" s="24"/>
      <c r="C9" s="27"/>
      <c r="D9" s="45"/>
      <c r="E9" s="28"/>
      <c r="F9" s="24"/>
      <c r="G9" s="26"/>
      <c r="H9" s="29" t="s">
        <v>69</v>
      </c>
      <c r="I9" s="114" t="s">
        <v>70</v>
      </c>
      <c r="J9" s="114" t="s">
        <v>71</v>
      </c>
      <c r="K9" s="30" t="s">
        <v>72</v>
      </c>
      <c r="L9" s="31" t="s">
        <v>73</v>
      </c>
      <c r="M9" s="29" t="s">
        <v>69</v>
      </c>
      <c r="N9" s="114" t="s">
        <v>70</v>
      </c>
      <c r="O9" s="114" t="s">
        <v>71</v>
      </c>
      <c r="P9" s="30" t="s">
        <v>72</v>
      </c>
      <c r="Q9" s="31" t="s">
        <v>73</v>
      </c>
      <c r="R9" s="29" t="s">
        <v>69</v>
      </c>
      <c r="S9" s="114" t="s">
        <v>70</v>
      </c>
      <c r="T9" s="114" t="s">
        <v>71</v>
      </c>
      <c r="U9" s="30" t="s">
        <v>72</v>
      </c>
      <c r="V9" s="31" t="s">
        <v>73</v>
      </c>
      <c r="W9" s="29" t="s">
        <v>69</v>
      </c>
      <c r="X9" s="114" t="s">
        <v>70</v>
      </c>
      <c r="Y9" s="114" t="s">
        <v>71</v>
      </c>
      <c r="Z9" s="30" t="s">
        <v>72</v>
      </c>
      <c r="AA9" s="31" t="s">
        <v>73</v>
      </c>
      <c r="AB9" s="29" t="s">
        <v>69</v>
      </c>
      <c r="AC9" s="114" t="s">
        <v>70</v>
      </c>
      <c r="AD9" s="114" t="s">
        <v>71</v>
      </c>
      <c r="AE9" s="30" t="s">
        <v>72</v>
      </c>
      <c r="AF9" s="31" t="s">
        <v>73</v>
      </c>
      <c r="AG9" s="29" t="s">
        <v>69</v>
      </c>
      <c r="AH9" s="114" t="s">
        <v>70</v>
      </c>
      <c r="AI9" s="114" t="s">
        <v>71</v>
      </c>
      <c r="AJ9" s="30" t="s">
        <v>72</v>
      </c>
      <c r="AK9" s="31" t="s">
        <v>73</v>
      </c>
      <c r="AL9" s="32" t="s">
        <v>69</v>
      </c>
      <c r="AM9" s="122" t="s">
        <v>70</v>
      </c>
      <c r="AN9" s="122" t="s">
        <v>71</v>
      </c>
      <c r="AO9" s="33" t="s">
        <v>72</v>
      </c>
      <c r="AP9" s="34" t="s">
        <v>73</v>
      </c>
      <c r="AQ9" s="67" t="s">
        <v>62</v>
      </c>
      <c r="AR9" s="61"/>
    </row>
    <row r="10" spans="1:50" s="18" customFormat="1" ht="18.75" customHeight="1" x14ac:dyDescent="0.2">
      <c r="A10" s="65"/>
      <c r="B10" s="558" t="s">
        <v>74</v>
      </c>
      <c r="C10" s="559"/>
      <c r="D10" s="559"/>
      <c r="E10" s="48" t="s">
        <v>75</v>
      </c>
      <c r="F10" s="35">
        <f t="shared" ref="F10:AP10" si="0">SUM(F11:F23)</f>
        <v>44</v>
      </c>
      <c r="G10" s="35">
        <f t="shared" si="0"/>
        <v>54</v>
      </c>
      <c r="H10" s="124">
        <f t="shared" si="0"/>
        <v>12</v>
      </c>
      <c r="I10" s="124">
        <f t="shared" si="0"/>
        <v>5</v>
      </c>
      <c r="J10" s="124">
        <f t="shared" si="0"/>
        <v>4</v>
      </c>
      <c r="K10" s="124">
        <f t="shared" si="0"/>
        <v>0</v>
      </c>
      <c r="L10" s="124">
        <f t="shared" si="0"/>
        <v>25</v>
      </c>
      <c r="M10" s="124">
        <f t="shared" si="0"/>
        <v>7</v>
      </c>
      <c r="N10" s="124">
        <f t="shared" si="0"/>
        <v>5</v>
      </c>
      <c r="O10" s="124">
        <f t="shared" si="0"/>
        <v>2</v>
      </c>
      <c r="P10" s="124">
        <f t="shared" si="0"/>
        <v>0</v>
      </c>
      <c r="Q10" s="124">
        <f t="shared" si="0"/>
        <v>18</v>
      </c>
      <c r="R10" s="124">
        <f t="shared" si="0"/>
        <v>3</v>
      </c>
      <c r="S10" s="124">
        <f t="shared" si="0"/>
        <v>1</v>
      </c>
      <c r="T10" s="124">
        <f t="shared" si="0"/>
        <v>2</v>
      </c>
      <c r="U10" s="124">
        <f t="shared" si="0"/>
        <v>0</v>
      </c>
      <c r="V10" s="124">
        <f t="shared" si="0"/>
        <v>7</v>
      </c>
      <c r="W10" s="124">
        <f t="shared" si="0"/>
        <v>2</v>
      </c>
      <c r="X10" s="124">
        <f t="shared" si="0"/>
        <v>1</v>
      </c>
      <c r="Y10" s="124">
        <f t="shared" si="0"/>
        <v>0</v>
      </c>
      <c r="Z10" s="124">
        <f t="shared" si="0"/>
        <v>0</v>
      </c>
      <c r="AA10" s="124">
        <f t="shared" si="0"/>
        <v>4</v>
      </c>
      <c r="AB10" s="124">
        <f t="shared" si="0"/>
        <v>0</v>
      </c>
      <c r="AC10" s="124">
        <f t="shared" si="0"/>
        <v>0</v>
      </c>
      <c r="AD10" s="124">
        <f t="shared" si="0"/>
        <v>0</v>
      </c>
      <c r="AE10" s="124">
        <f t="shared" si="0"/>
        <v>0</v>
      </c>
      <c r="AF10" s="124">
        <f t="shared" si="0"/>
        <v>0</v>
      </c>
      <c r="AG10" s="124">
        <f t="shared" si="0"/>
        <v>0</v>
      </c>
      <c r="AH10" s="124">
        <f t="shared" si="0"/>
        <v>0</v>
      </c>
      <c r="AI10" s="124">
        <f t="shared" si="0"/>
        <v>0</v>
      </c>
      <c r="AJ10" s="124">
        <f t="shared" si="0"/>
        <v>0</v>
      </c>
      <c r="AK10" s="124">
        <f t="shared" si="0"/>
        <v>0</v>
      </c>
      <c r="AL10" s="131">
        <f t="shared" si="0"/>
        <v>0</v>
      </c>
      <c r="AM10" s="124">
        <f t="shared" si="0"/>
        <v>0</v>
      </c>
      <c r="AN10" s="124">
        <f t="shared" si="0"/>
        <v>0</v>
      </c>
      <c r="AO10" s="124">
        <f t="shared" si="0"/>
        <v>0</v>
      </c>
      <c r="AP10" s="35">
        <f t="shared" si="0"/>
        <v>0</v>
      </c>
      <c r="AQ10" s="51"/>
      <c r="AR10" s="61"/>
    </row>
    <row r="11" spans="1:50" s="188" customFormat="1" ht="15.75" x14ac:dyDescent="0.2">
      <c r="B11" s="189" t="s">
        <v>0</v>
      </c>
      <c r="C11" s="190" t="s">
        <v>230</v>
      </c>
      <c r="D11" s="538" t="s">
        <v>83</v>
      </c>
      <c r="E11" s="544"/>
      <c r="F11" s="191">
        <f>SUM(H11,I11,J11,M11,N11,O11,R11,S11,T11,W11,X11,Y11,AB11,AC11,AD11,AG11,AH11,AI11,AL11,AM11,AN11)</f>
        <v>6</v>
      </c>
      <c r="G11" s="192">
        <f>SUM(L11,Q11,V11,AA11,AF11,AK11,AP11)</f>
        <v>6</v>
      </c>
      <c r="H11" s="193">
        <v>3</v>
      </c>
      <c r="I11" s="194">
        <v>3</v>
      </c>
      <c r="J11" s="194">
        <v>0</v>
      </c>
      <c r="K11" s="194" t="s">
        <v>6</v>
      </c>
      <c r="L11" s="195">
        <v>6</v>
      </c>
      <c r="M11" s="193"/>
      <c r="N11" s="194"/>
      <c r="O11" s="194"/>
      <c r="P11" s="194"/>
      <c r="Q11" s="195"/>
      <c r="R11" s="193"/>
      <c r="S11" s="194"/>
      <c r="T11" s="194"/>
      <c r="U11" s="194"/>
      <c r="V11" s="195"/>
      <c r="W11" s="193"/>
      <c r="X11" s="194"/>
      <c r="Y11" s="194"/>
      <c r="Z11" s="194"/>
      <c r="AA11" s="195"/>
      <c r="AB11" s="193"/>
      <c r="AC11" s="194"/>
      <c r="AD11" s="194"/>
      <c r="AE11" s="194"/>
      <c r="AF11" s="195"/>
      <c r="AG11" s="193"/>
      <c r="AH11" s="194"/>
      <c r="AI11" s="194"/>
      <c r="AJ11" s="194"/>
      <c r="AK11" s="195"/>
      <c r="AL11" s="193"/>
      <c r="AM11" s="194"/>
      <c r="AN11" s="194"/>
      <c r="AO11" s="194"/>
      <c r="AP11" s="195"/>
      <c r="AQ11" s="196"/>
      <c r="AR11" s="197"/>
    </row>
    <row r="12" spans="1:50" s="188" customFormat="1" ht="15" customHeight="1" x14ac:dyDescent="0.2">
      <c r="B12" s="189" t="s">
        <v>1</v>
      </c>
      <c r="C12" s="198" t="s">
        <v>233</v>
      </c>
      <c r="D12" s="538" t="s">
        <v>84</v>
      </c>
      <c r="E12" s="544"/>
      <c r="F12" s="191">
        <v>5</v>
      </c>
      <c r="G12" s="192">
        <f t="shared" ref="G12:G23" si="1">SUM(L12,Q12,V12,AA12,AF12,AK12,AP12)</f>
        <v>6</v>
      </c>
      <c r="H12" s="193"/>
      <c r="I12" s="194"/>
      <c r="J12" s="194"/>
      <c r="K12" s="194"/>
      <c r="L12" s="195"/>
      <c r="M12" s="193">
        <v>2</v>
      </c>
      <c r="N12" s="194">
        <v>3</v>
      </c>
      <c r="O12" s="194">
        <v>0</v>
      </c>
      <c r="P12" s="194" t="s">
        <v>6</v>
      </c>
      <c r="Q12" s="195">
        <v>6</v>
      </c>
      <c r="R12" s="193"/>
      <c r="S12" s="194"/>
      <c r="T12" s="194"/>
      <c r="U12" s="194"/>
      <c r="V12" s="195"/>
      <c r="W12" s="193"/>
      <c r="X12" s="194"/>
      <c r="Y12" s="194"/>
      <c r="Z12" s="194"/>
      <c r="AA12" s="195"/>
      <c r="AB12" s="193"/>
      <c r="AC12" s="194"/>
      <c r="AD12" s="194"/>
      <c r="AE12" s="194"/>
      <c r="AF12" s="195"/>
      <c r="AG12" s="193"/>
      <c r="AH12" s="194"/>
      <c r="AI12" s="194"/>
      <c r="AJ12" s="194"/>
      <c r="AK12" s="195"/>
      <c r="AL12" s="193"/>
      <c r="AM12" s="194"/>
      <c r="AN12" s="194"/>
      <c r="AO12" s="194"/>
      <c r="AP12" s="195"/>
      <c r="AQ12" s="196" t="s">
        <v>257</v>
      </c>
      <c r="AR12" s="197"/>
    </row>
    <row r="13" spans="1:50" s="188" customFormat="1" ht="15" customHeight="1" x14ac:dyDescent="0.2">
      <c r="B13" s="189" t="s">
        <v>2</v>
      </c>
      <c r="C13" s="198" t="s">
        <v>179</v>
      </c>
      <c r="D13" s="538" t="s">
        <v>85</v>
      </c>
      <c r="E13" s="544"/>
      <c r="F13" s="191">
        <f t="shared" ref="F13:F23" si="2">SUM(H13,I13,J13,M13,N13,O13,R13,S13,T13,W13,X13,Y13,AB13,AC13,AD13,AG13,AH13,AI13,AL13,AM13,AN13)</f>
        <v>4</v>
      </c>
      <c r="G13" s="192">
        <f t="shared" si="1"/>
        <v>5</v>
      </c>
      <c r="H13" s="193">
        <v>2</v>
      </c>
      <c r="I13" s="194">
        <v>0</v>
      </c>
      <c r="J13" s="194">
        <v>2</v>
      </c>
      <c r="K13" s="194" t="s">
        <v>6</v>
      </c>
      <c r="L13" s="195">
        <v>5</v>
      </c>
      <c r="M13" s="193"/>
      <c r="N13" s="194"/>
      <c r="O13" s="194"/>
      <c r="P13" s="194"/>
      <c r="Q13" s="195"/>
      <c r="R13" s="193"/>
      <c r="S13" s="194"/>
      <c r="T13" s="194"/>
      <c r="U13" s="194"/>
      <c r="V13" s="195"/>
      <c r="W13" s="193"/>
      <c r="X13" s="194"/>
      <c r="Y13" s="194"/>
      <c r="Z13" s="194"/>
      <c r="AA13" s="195"/>
      <c r="AB13" s="193"/>
      <c r="AC13" s="194"/>
      <c r="AD13" s="194"/>
      <c r="AE13" s="194"/>
      <c r="AF13" s="195"/>
      <c r="AG13" s="193"/>
      <c r="AH13" s="194"/>
      <c r="AI13" s="194"/>
      <c r="AJ13" s="194"/>
      <c r="AK13" s="195"/>
      <c r="AL13" s="193"/>
      <c r="AM13" s="194"/>
      <c r="AN13" s="194"/>
      <c r="AO13" s="194"/>
      <c r="AP13" s="195"/>
      <c r="AQ13" s="196"/>
      <c r="AR13" s="197"/>
    </row>
    <row r="14" spans="1:50" s="188" customFormat="1" ht="15" customHeight="1" x14ac:dyDescent="0.2">
      <c r="B14" s="189" t="s">
        <v>3</v>
      </c>
      <c r="C14" s="198" t="s">
        <v>180</v>
      </c>
      <c r="D14" s="538" t="s">
        <v>86</v>
      </c>
      <c r="E14" s="544"/>
      <c r="F14" s="191">
        <f t="shared" si="2"/>
        <v>4</v>
      </c>
      <c r="G14" s="192">
        <f t="shared" si="1"/>
        <v>5</v>
      </c>
      <c r="H14" s="193"/>
      <c r="I14" s="194"/>
      <c r="J14" s="194"/>
      <c r="K14" s="194"/>
      <c r="L14" s="195"/>
      <c r="M14" s="193">
        <v>2</v>
      </c>
      <c r="N14" s="194">
        <v>0</v>
      </c>
      <c r="O14" s="194">
        <v>2</v>
      </c>
      <c r="P14" s="194" t="s">
        <v>6</v>
      </c>
      <c r="Q14" s="195">
        <v>5</v>
      </c>
      <c r="R14" s="193"/>
      <c r="S14" s="194"/>
      <c r="T14" s="194"/>
      <c r="U14" s="194"/>
      <c r="V14" s="195"/>
      <c r="W14" s="193"/>
      <c r="X14" s="194"/>
      <c r="Y14" s="194"/>
      <c r="Z14" s="194"/>
      <c r="AA14" s="195"/>
      <c r="AB14" s="193"/>
      <c r="AC14" s="194"/>
      <c r="AD14" s="194"/>
      <c r="AE14" s="194"/>
      <c r="AF14" s="195"/>
      <c r="AG14" s="193"/>
      <c r="AH14" s="194"/>
      <c r="AI14" s="194"/>
      <c r="AJ14" s="194"/>
      <c r="AK14" s="195"/>
      <c r="AL14" s="193"/>
      <c r="AM14" s="194"/>
      <c r="AN14" s="194"/>
      <c r="AO14" s="194"/>
      <c r="AP14" s="195"/>
      <c r="AQ14" s="196" t="s">
        <v>179</v>
      </c>
      <c r="AR14" s="197"/>
    </row>
    <row r="15" spans="1:50" s="188" customFormat="1" ht="15" customHeight="1" x14ac:dyDescent="0.2">
      <c r="B15" s="189" t="s">
        <v>4</v>
      </c>
      <c r="C15" s="198" t="s">
        <v>176</v>
      </c>
      <c r="D15" s="538" t="s">
        <v>87</v>
      </c>
      <c r="E15" s="544"/>
      <c r="F15" s="191">
        <f t="shared" si="2"/>
        <v>3</v>
      </c>
      <c r="G15" s="192">
        <f t="shared" si="1"/>
        <v>3</v>
      </c>
      <c r="H15" s="193"/>
      <c r="I15" s="194"/>
      <c r="J15" s="194"/>
      <c r="K15" s="194"/>
      <c r="L15" s="195"/>
      <c r="M15" s="193"/>
      <c r="N15" s="194"/>
      <c r="O15" s="194"/>
      <c r="P15" s="194"/>
      <c r="Q15" s="195"/>
      <c r="R15" s="193">
        <v>1</v>
      </c>
      <c r="S15" s="194">
        <v>0</v>
      </c>
      <c r="T15" s="194">
        <v>2</v>
      </c>
      <c r="U15" s="194" t="s">
        <v>104</v>
      </c>
      <c r="V15" s="195">
        <v>3</v>
      </c>
      <c r="W15" s="193"/>
      <c r="X15" s="194"/>
      <c r="Y15" s="194"/>
      <c r="Z15" s="194"/>
      <c r="AA15" s="195"/>
      <c r="AB15" s="193"/>
      <c r="AC15" s="194"/>
      <c r="AD15" s="194"/>
      <c r="AE15" s="194"/>
      <c r="AF15" s="195"/>
      <c r="AG15" s="193"/>
      <c r="AH15" s="194"/>
      <c r="AI15" s="194"/>
      <c r="AJ15" s="194"/>
      <c r="AK15" s="195"/>
      <c r="AL15" s="193"/>
      <c r="AM15" s="194"/>
      <c r="AN15" s="194"/>
      <c r="AO15" s="194"/>
      <c r="AP15" s="195"/>
      <c r="AQ15" s="196" t="s">
        <v>180</v>
      </c>
      <c r="AR15" s="197"/>
    </row>
    <row r="16" spans="1:50" s="188" customFormat="1" ht="15" customHeight="1" x14ac:dyDescent="0.2">
      <c r="B16" s="189" t="s">
        <v>5</v>
      </c>
      <c r="C16" s="198" t="s">
        <v>160</v>
      </c>
      <c r="D16" s="538" t="s">
        <v>88</v>
      </c>
      <c r="E16" s="544"/>
      <c r="F16" s="191">
        <f t="shared" si="2"/>
        <v>2</v>
      </c>
      <c r="G16" s="192">
        <f t="shared" si="1"/>
        <v>3</v>
      </c>
      <c r="H16" s="193">
        <v>1</v>
      </c>
      <c r="I16" s="194">
        <v>1</v>
      </c>
      <c r="J16" s="194">
        <v>0</v>
      </c>
      <c r="K16" s="194" t="s">
        <v>104</v>
      </c>
      <c r="L16" s="195">
        <v>3</v>
      </c>
      <c r="M16" s="193"/>
      <c r="N16" s="194"/>
      <c r="O16" s="194"/>
      <c r="P16" s="194"/>
      <c r="Q16" s="195"/>
      <c r="R16" s="193"/>
      <c r="S16" s="194"/>
      <c r="T16" s="194"/>
      <c r="U16" s="194"/>
      <c r="V16" s="195"/>
      <c r="W16" s="193"/>
      <c r="X16" s="194"/>
      <c r="Y16" s="194"/>
      <c r="Z16" s="194"/>
      <c r="AA16" s="195"/>
      <c r="AB16" s="193"/>
      <c r="AC16" s="194"/>
      <c r="AD16" s="194"/>
      <c r="AE16" s="194"/>
      <c r="AF16" s="195"/>
      <c r="AG16" s="193"/>
      <c r="AH16" s="194"/>
      <c r="AI16" s="194"/>
      <c r="AJ16" s="194"/>
      <c r="AK16" s="195"/>
      <c r="AL16" s="193"/>
      <c r="AM16" s="194"/>
      <c r="AN16" s="194"/>
      <c r="AO16" s="194"/>
      <c r="AP16" s="195"/>
      <c r="AQ16" s="196"/>
      <c r="AR16" s="197"/>
    </row>
    <row r="17" spans="1:44" s="188" customFormat="1" ht="15" customHeight="1" x14ac:dyDescent="0.2">
      <c r="B17" s="189" t="s">
        <v>7</v>
      </c>
      <c r="C17" s="198" t="s">
        <v>161</v>
      </c>
      <c r="D17" s="538" t="s">
        <v>89</v>
      </c>
      <c r="E17" s="544"/>
      <c r="F17" s="191">
        <f t="shared" si="2"/>
        <v>2</v>
      </c>
      <c r="G17" s="192">
        <f t="shared" si="1"/>
        <v>3</v>
      </c>
      <c r="H17" s="193"/>
      <c r="I17" s="194"/>
      <c r="J17" s="194"/>
      <c r="K17" s="194"/>
      <c r="L17" s="195"/>
      <c r="M17" s="193">
        <v>1</v>
      </c>
      <c r="N17" s="194">
        <v>1</v>
      </c>
      <c r="O17" s="194">
        <v>0</v>
      </c>
      <c r="P17" s="194" t="s">
        <v>6</v>
      </c>
      <c r="Q17" s="195">
        <v>3</v>
      </c>
      <c r="R17" s="193"/>
      <c r="S17" s="194"/>
      <c r="T17" s="194"/>
      <c r="U17" s="194"/>
      <c r="V17" s="195"/>
      <c r="W17" s="193"/>
      <c r="X17" s="194"/>
      <c r="Y17" s="194"/>
      <c r="Z17" s="194"/>
      <c r="AA17" s="195"/>
      <c r="AB17" s="193"/>
      <c r="AC17" s="194"/>
      <c r="AD17" s="194"/>
      <c r="AE17" s="194"/>
      <c r="AF17" s="195"/>
      <c r="AG17" s="193"/>
      <c r="AH17" s="194"/>
      <c r="AI17" s="194"/>
      <c r="AJ17" s="194"/>
      <c r="AK17" s="195"/>
      <c r="AL17" s="193"/>
      <c r="AM17" s="194"/>
      <c r="AN17" s="194"/>
      <c r="AO17" s="194"/>
      <c r="AP17" s="195"/>
      <c r="AQ17" s="196" t="s">
        <v>160</v>
      </c>
      <c r="AR17" s="197"/>
    </row>
    <row r="18" spans="1:44" s="188" customFormat="1" ht="15" customHeight="1" x14ac:dyDescent="0.2">
      <c r="B18" s="189" t="s">
        <v>9</v>
      </c>
      <c r="C18" s="198" t="s">
        <v>234</v>
      </c>
      <c r="D18" s="538" t="s">
        <v>90</v>
      </c>
      <c r="E18" s="544"/>
      <c r="F18" s="191">
        <f t="shared" si="2"/>
        <v>3</v>
      </c>
      <c r="G18" s="192">
        <v>4</v>
      </c>
      <c r="H18" s="193">
        <v>2</v>
      </c>
      <c r="I18" s="194">
        <v>1</v>
      </c>
      <c r="J18" s="194">
        <v>0</v>
      </c>
      <c r="K18" s="194" t="s">
        <v>104</v>
      </c>
      <c r="L18" s="195">
        <v>4</v>
      </c>
      <c r="M18" s="193"/>
      <c r="N18" s="194"/>
      <c r="O18" s="194"/>
      <c r="P18" s="194"/>
      <c r="Q18" s="195"/>
      <c r="R18" s="193"/>
      <c r="S18" s="194"/>
      <c r="T18" s="194"/>
      <c r="U18" s="194"/>
      <c r="V18" s="195"/>
      <c r="W18" s="193"/>
      <c r="X18" s="194"/>
      <c r="Y18" s="194"/>
      <c r="Z18" s="194"/>
      <c r="AA18" s="195"/>
      <c r="AB18" s="193"/>
      <c r="AC18" s="194"/>
      <c r="AD18" s="194"/>
      <c r="AE18" s="194"/>
      <c r="AF18" s="195"/>
      <c r="AG18" s="193"/>
      <c r="AH18" s="194"/>
      <c r="AI18" s="194"/>
      <c r="AJ18" s="194"/>
      <c r="AK18" s="195"/>
      <c r="AL18" s="193"/>
      <c r="AM18" s="194"/>
      <c r="AN18" s="194"/>
      <c r="AO18" s="194"/>
      <c r="AP18" s="195"/>
      <c r="AQ18" s="196"/>
      <c r="AR18" s="197"/>
    </row>
    <row r="19" spans="1:44" s="188" customFormat="1" ht="15" customHeight="1" x14ac:dyDescent="0.2">
      <c r="B19" s="189" t="s">
        <v>10</v>
      </c>
      <c r="C19" s="198" t="s">
        <v>235</v>
      </c>
      <c r="D19" s="538" t="s">
        <v>175</v>
      </c>
      <c r="E19" s="539"/>
      <c r="F19" s="191">
        <f t="shared" si="2"/>
        <v>3</v>
      </c>
      <c r="G19" s="192">
        <v>4</v>
      </c>
      <c r="H19" s="193"/>
      <c r="I19" s="194"/>
      <c r="J19" s="194"/>
      <c r="K19" s="194"/>
      <c r="L19" s="195"/>
      <c r="M19" s="193">
        <v>2</v>
      </c>
      <c r="N19" s="194">
        <v>1</v>
      </c>
      <c r="O19" s="194">
        <v>0</v>
      </c>
      <c r="P19" s="194" t="s">
        <v>6</v>
      </c>
      <c r="Q19" s="195">
        <v>4</v>
      </c>
      <c r="R19" s="193"/>
      <c r="S19" s="194"/>
      <c r="T19" s="194"/>
      <c r="U19" s="194"/>
      <c r="V19" s="195"/>
      <c r="W19" s="193"/>
      <c r="X19" s="194"/>
      <c r="Y19" s="194"/>
      <c r="Z19" s="194"/>
      <c r="AA19" s="195"/>
      <c r="AB19" s="193"/>
      <c r="AC19" s="194"/>
      <c r="AD19" s="194"/>
      <c r="AE19" s="194"/>
      <c r="AF19" s="195"/>
      <c r="AG19" s="193"/>
      <c r="AH19" s="194"/>
      <c r="AI19" s="194"/>
      <c r="AJ19" s="194"/>
      <c r="AK19" s="195"/>
      <c r="AL19" s="193"/>
      <c r="AM19" s="194"/>
      <c r="AN19" s="194"/>
      <c r="AO19" s="194"/>
      <c r="AP19" s="195"/>
      <c r="AQ19" s="196" t="s">
        <v>234</v>
      </c>
      <c r="AR19" s="197"/>
    </row>
    <row r="20" spans="1:44" s="188" customFormat="1" ht="15" customHeight="1" x14ac:dyDescent="0.2">
      <c r="B20" s="189" t="s">
        <v>11</v>
      </c>
      <c r="C20" s="198" t="s">
        <v>236</v>
      </c>
      <c r="D20" s="538" t="s">
        <v>193</v>
      </c>
      <c r="E20" s="539"/>
      <c r="F20" s="191">
        <v>3</v>
      </c>
      <c r="G20" s="192">
        <v>4</v>
      </c>
      <c r="H20" s="193"/>
      <c r="I20" s="194"/>
      <c r="J20" s="194"/>
      <c r="K20" s="194"/>
      <c r="L20" s="195"/>
      <c r="M20" s="193"/>
      <c r="N20" s="194"/>
      <c r="O20" s="194"/>
      <c r="P20" s="194"/>
      <c r="Q20" s="195"/>
      <c r="R20" s="193">
        <v>2</v>
      </c>
      <c r="S20" s="194">
        <v>1</v>
      </c>
      <c r="T20" s="194">
        <v>0</v>
      </c>
      <c r="U20" s="194" t="s">
        <v>104</v>
      </c>
      <c r="V20" s="195">
        <v>4</v>
      </c>
      <c r="W20" s="193"/>
      <c r="X20" s="194"/>
      <c r="Y20" s="194"/>
      <c r="Z20" s="194"/>
      <c r="AA20" s="195"/>
      <c r="AB20" s="193"/>
      <c r="AC20" s="194"/>
      <c r="AD20" s="194"/>
      <c r="AE20" s="194"/>
      <c r="AF20" s="195"/>
      <c r="AG20" s="193"/>
      <c r="AH20" s="194"/>
      <c r="AI20" s="194"/>
      <c r="AJ20" s="194"/>
      <c r="AK20" s="195"/>
      <c r="AL20" s="193"/>
      <c r="AM20" s="194"/>
      <c r="AN20" s="194"/>
      <c r="AO20" s="194"/>
      <c r="AP20" s="195"/>
      <c r="AQ20" s="196"/>
      <c r="AR20" s="197"/>
    </row>
    <row r="21" spans="1:44" s="188" customFormat="1" ht="15" customHeight="1" x14ac:dyDescent="0.2">
      <c r="B21" s="189" t="s">
        <v>12</v>
      </c>
      <c r="C21" s="198" t="s">
        <v>268</v>
      </c>
      <c r="D21" s="538" t="s">
        <v>91</v>
      </c>
      <c r="E21" s="544"/>
      <c r="F21" s="191">
        <f t="shared" si="2"/>
        <v>3</v>
      </c>
      <c r="G21" s="192">
        <v>4</v>
      </c>
      <c r="H21" s="193"/>
      <c r="I21" s="194"/>
      <c r="J21" s="194"/>
      <c r="K21" s="194"/>
      <c r="L21" s="195"/>
      <c r="M21" s="193"/>
      <c r="N21" s="194"/>
      <c r="O21" s="194"/>
      <c r="P21" s="194"/>
      <c r="Q21" s="195"/>
      <c r="R21" s="193"/>
      <c r="S21" s="194"/>
      <c r="T21" s="194"/>
      <c r="U21" s="194"/>
      <c r="V21" s="195"/>
      <c r="W21" s="193">
        <v>2</v>
      </c>
      <c r="X21" s="194">
        <v>1</v>
      </c>
      <c r="Y21" s="194">
        <v>0</v>
      </c>
      <c r="Z21" s="194" t="s">
        <v>6</v>
      </c>
      <c r="AA21" s="195">
        <v>4</v>
      </c>
      <c r="AB21" s="193"/>
      <c r="AC21" s="194"/>
      <c r="AD21" s="194"/>
      <c r="AE21" s="194"/>
      <c r="AF21" s="195"/>
      <c r="AG21" s="193"/>
      <c r="AH21" s="194"/>
      <c r="AI21" s="194"/>
      <c r="AJ21" s="194"/>
      <c r="AK21" s="195"/>
      <c r="AL21" s="193"/>
      <c r="AM21" s="194"/>
      <c r="AN21" s="194"/>
      <c r="AO21" s="194"/>
      <c r="AP21" s="195"/>
      <c r="AQ21" s="196" t="s">
        <v>235</v>
      </c>
      <c r="AR21" s="197"/>
    </row>
    <row r="22" spans="1:44" s="188" customFormat="1" ht="18.75" customHeight="1" x14ac:dyDescent="0.2">
      <c r="B22" s="189" t="s">
        <v>44</v>
      </c>
      <c r="C22" s="198" t="s">
        <v>162</v>
      </c>
      <c r="D22" s="538" t="s">
        <v>105</v>
      </c>
      <c r="E22" s="544"/>
      <c r="F22" s="191">
        <f t="shared" si="2"/>
        <v>4</v>
      </c>
      <c r="G22" s="192">
        <f t="shared" si="1"/>
        <v>4</v>
      </c>
      <c r="H22" s="193">
        <v>2</v>
      </c>
      <c r="I22" s="194">
        <v>0</v>
      </c>
      <c r="J22" s="194">
        <v>2</v>
      </c>
      <c r="K22" s="194" t="s">
        <v>104</v>
      </c>
      <c r="L22" s="195">
        <v>4</v>
      </c>
      <c r="M22" s="193"/>
      <c r="N22" s="194"/>
      <c r="O22" s="194"/>
      <c r="P22" s="194"/>
      <c r="Q22" s="195"/>
      <c r="R22" s="193"/>
      <c r="S22" s="194"/>
      <c r="T22" s="194"/>
      <c r="U22" s="194"/>
      <c r="V22" s="195"/>
      <c r="W22" s="193"/>
      <c r="X22" s="194"/>
      <c r="Y22" s="194"/>
      <c r="Z22" s="194"/>
      <c r="AA22" s="195"/>
      <c r="AB22" s="193"/>
      <c r="AC22" s="194"/>
      <c r="AD22" s="194"/>
      <c r="AE22" s="194"/>
      <c r="AF22" s="195"/>
      <c r="AG22" s="193"/>
      <c r="AH22" s="194"/>
      <c r="AI22" s="194"/>
      <c r="AJ22" s="194"/>
      <c r="AK22" s="195"/>
      <c r="AL22" s="193"/>
      <c r="AM22" s="194"/>
      <c r="AN22" s="194"/>
      <c r="AO22" s="194"/>
      <c r="AP22" s="195"/>
      <c r="AQ22" s="196"/>
      <c r="AR22" s="197"/>
    </row>
    <row r="23" spans="1:44" s="188" customFormat="1" ht="15" customHeight="1" x14ac:dyDescent="0.2">
      <c r="B23" s="189" t="s">
        <v>13</v>
      </c>
      <c r="C23" s="198" t="s">
        <v>164</v>
      </c>
      <c r="D23" s="538" t="s">
        <v>163</v>
      </c>
      <c r="E23" s="539"/>
      <c r="F23" s="191">
        <f t="shared" si="2"/>
        <v>2</v>
      </c>
      <c r="G23" s="192">
        <f t="shared" si="1"/>
        <v>3</v>
      </c>
      <c r="H23" s="193">
        <v>2</v>
      </c>
      <c r="I23" s="194">
        <v>0</v>
      </c>
      <c r="J23" s="194">
        <v>0</v>
      </c>
      <c r="K23" s="194" t="s">
        <v>6</v>
      </c>
      <c r="L23" s="195">
        <v>3</v>
      </c>
      <c r="M23" s="193"/>
      <c r="N23" s="194"/>
      <c r="O23" s="194"/>
      <c r="P23" s="194"/>
      <c r="Q23" s="195"/>
      <c r="R23" s="193"/>
      <c r="S23" s="194"/>
      <c r="T23" s="194"/>
      <c r="U23" s="194"/>
      <c r="V23" s="195"/>
      <c r="W23" s="193"/>
      <c r="X23" s="194"/>
      <c r="Y23" s="194"/>
      <c r="Z23" s="194"/>
      <c r="AA23" s="195"/>
      <c r="AB23" s="193"/>
      <c r="AC23" s="194"/>
      <c r="AD23" s="194"/>
      <c r="AE23" s="194"/>
      <c r="AF23" s="195"/>
      <c r="AG23" s="193"/>
      <c r="AH23" s="194"/>
      <c r="AI23" s="194"/>
      <c r="AJ23" s="194"/>
      <c r="AK23" s="195"/>
      <c r="AL23" s="193"/>
      <c r="AM23" s="194"/>
      <c r="AN23" s="194"/>
      <c r="AO23" s="194"/>
      <c r="AP23" s="195"/>
      <c r="AQ23" s="196"/>
      <c r="AR23" s="197"/>
    </row>
    <row r="24" spans="1:44" s="18" customFormat="1" ht="18.75" customHeight="1" x14ac:dyDescent="0.2">
      <c r="A24" s="65"/>
      <c r="B24" s="540" t="s">
        <v>187</v>
      </c>
      <c r="C24" s="541"/>
      <c r="D24" s="541"/>
      <c r="E24" s="126" t="s">
        <v>75</v>
      </c>
      <c r="F24" s="129">
        <f t="shared" ref="F24:AP24" si="3">SUM(F25:F29)</f>
        <v>12</v>
      </c>
      <c r="G24" s="124">
        <f t="shared" si="3"/>
        <v>13</v>
      </c>
      <c r="H24" s="127">
        <f t="shared" si="3"/>
        <v>2</v>
      </c>
      <c r="I24" s="103">
        <f t="shared" si="3"/>
        <v>0</v>
      </c>
      <c r="J24" s="103">
        <f t="shared" si="3"/>
        <v>0</v>
      </c>
      <c r="K24" s="103">
        <f t="shared" si="3"/>
        <v>0</v>
      </c>
      <c r="L24" s="124">
        <f t="shared" si="3"/>
        <v>2</v>
      </c>
      <c r="M24" s="127">
        <f t="shared" si="3"/>
        <v>1</v>
      </c>
      <c r="N24" s="103">
        <f t="shared" si="3"/>
        <v>1</v>
      </c>
      <c r="O24" s="103">
        <f t="shared" si="3"/>
        <v>0</v>
      </c>
      <c r="P24" s="103">
        <f t="shared" si="3"/>
        <v>0</v>
      </c>
      <c r="Q24" s="124">
        <f t="shared" si="3"/>
        <v>2</v>
      </c>
      <c r="R24" s="127">
        <f t="shared" si="3"/>
        <v>0</v>
      </c>
      <c r="S24" s="103">
        <f t="shared" si="3"/>
        <v>0</v>
      </c>
      <c r="T24" s="103">
        <f t="shared" si="3"/>
        <v>0</v>
      </c>
      <c r="U24" s="103">
        <f t="shared" si="3"/>
        <v>0</v>
      </c>
      <c r="V24" s="124">
        <f t="shared" si="3"/>
        <v>0</v>
      </c>
      <c r="W24" s="127">
        <f t="shared" si="3"/>
        <v>2</v>
      </c>
      <c r="X24" s="103">
        <f t="shared" si="3"/>
        <v>2</v>
      </c>
      <c r="Y24" s="103">
        <f t="shared" si="3"/>
        <v>0</v>
      </c>
      <c r="Z24" s="103">
        <f t="shared" si="3"/>
        <v>0</v>
      </c>
      <c r="AA24" s="124">
        <f t="shared" si="3"/>
        <v>4</v>
      </c>
      <c r="AB24" s="127">
        <f t="shared" si="3"/>
        <v>1</v>
      </c>
      <c r="AC24" s="103">
        <f t="shared" si="3"/>
        <v>1</v>
      </c>
      <c r="AD24" s="103">
        <f t="shared" si="3"/>
        <v>0</v>
      </c>
      <c r="AE24" s="103">
        <f t="shared" si="3"/>
        <v>0</v>
      </c>
      <c r="AF24" s="124">
        <f t="shared" si="3"/>
        <v>3</v>
      </c>
      <c r="AG24" s="127">
        <f t="shared" si="3"/>
        <v>1</v>
      </c>
      <c r="AH24" s="103">
        <f t="shared" si="3"/>
        <v>1</v>
      </c>
      <c r="AI24" s="103">
        <f t="shared" si="3"/>
        <v>0</v>
      </c>
      <c r="AJ24" s="103">
        <f t="shared" si="3"/>
        <v>0</v>
      </c>
      <c r="AK24" s="124">
        <f t="shared" si="3"/>
        <v>2</v>
      </c>
      <c r="AL24" s="127">
        <f t="shared" si="3"/>
        <v>0</v>
      </c>
      <c r="AM24" s="103">
        <f t="shared" si="3"/>
        <v>0</v>
      </c>
      <c r="AN24" s="103">
        <f t="shared" si="3"/>
        <v>0</v>
      </c>
      <c r="AO24" s="103">
        <f t="shared" si="3"/>
        <v>0</v>
      </c>
      <c r="AP24" s="124">
        <f t="shared" si="3"/>
        <v>0</v>
      </c>
      <c r="AQ24" s="132"/>
      <c r="AR24" s="61"/>
    </row>
    <row r="25" spans="1:44" s="188" customFormat="1" ht="15" customHeight="1" x14ac:dyDescent="0.2">
      <c r="B25" s="189" t="s">
        <v>14</v>
      </c>
      <c r="C25" s="198" t="s">
        <v>191</v>
      </c>
      <c r="D25" s="542" t="s">
        <v>107</v>
      </c>
      <c r="E25" s="543"/>
      <c r="F25" s="191">
        <f t="shared" ref="F25:F58" si="4">SUM(H25,I25,J25,M25,N25,O25,R25,S25,T25,W25,X25,Y25,AB25,AC25,AD25,AG25,AH25,AI25,AL25,AM25,AN25)</f>
        <v>2</v>
      </c>
      <c r="G25" s="195">
        <f t="shared" ref="G25:G29" si="5">SUM(L25,Q25,V25,AA25,AF25,AK25,AP25)</f>
        <v>2</v>
      </c>
      <c r="H25" s="193">
        <v>2</v>
      </c>
      <c r="I25" s="194">
        <v>0</v>
      </c>
      <c r="J25" s="194">
        <v>0</v>
      </c>
      <c r="K25" s="194" t="s">
        <v>104</v>
      </c>
      <c r="L25" s="195">
        <v>2</v>
      </c>
      <c r="M25" s="193"/>
      <c r="N25" s="194"/>
      <c r="O25" s="194"/>
      <c r="P25" s="194"/>
      <c r="Q25" s="195"/>
      <c r="R25" s="193"/>
      <c r="S25" s="194"/>
      <c r="T25" s="194"/>
      <c r="U25" s="194"/>
      <c r="V25" s="195"/>
      <c r="W25" s="193"/>
      <c r="X25" s="194"/>
      <c r="Y25" s="194"/>
      <c r="Z25" s="194"/>
      <c r="AA25" s="195"/>
      <c r="AB25" s="193"/>
      <c r="AC25" s="194"/>
      <c r="AD25" s="194"/>
      <c r="AE25" s="194"/>
      <c r="AF25" s="195"/>
      <c r="AG25" s="193"/>
      <c r="AH25" s="194"/>
      <c r="AI25" s="194"/>
      <c r="AJ25" s="194"/>
      <c r="AK25" s="195"/>
      <c r="AL25" s="193"/>
      <c r="AM25" s="194"/>
      <c r="AN25" s="194"/>
      <c r="AO25" s="194"/>
      <c r="AP25" s="195"/>
      <c r="AQ25" s="196"/>
      <c r="AR25" s="197"/>
    </row>
    <row r="26" spans="1:44" s="188" customFormat="1" ht="15" customHeight="1" x14ac:dyDescent="0.2">
      <c r="B26" s="189" t="s">
        <v>15</v>
      </c>
      <c r="C26" s="198" t="s">
        <v>192</v>
      </c>
      <c r="D26" s="542" t="s">
        <v>108</v>
      </c>
      <c r="E26" s="543"/>
      <c r="F26" s="191">
        <f t="shared" si="4"/>
        <v>2</v>
      </c>
      <c r="G26" s="195">
        <f t="shared" si="5"/>
        <v>2</v>
      </c>
      <c r="H26" s="193"/>
      <c r="I26" s="194"/>
      <c r="J26" s="194"/>
      <c r="K26" s="194"/>
      <c r="L26" s="195"/>
      <c r="M26" s="193">
        <v>1</v>
      </c>
      <c r="N26" s="194">
        <v>1</v>
      </c>
      <c r="O26" s="194">
        <v>0</v>
      </c>
      <c r="P26" s="194" t="s">
        <v>104</v>
      </c>
      <c r="Q26" s="195">
        <v>2</v>
      </c>
      <c r="R26" s="193"/>
      <c r="S26" s="194"/>
      <c r="T26" s="194"/>
      <c r="U26" s="194"/>
      <c r="V26" s="195"/>
      <c r="W26" s="193"/>
      <c r="X26" s="194"/>
      <c r="Y26" s="194"/>
      <c r="Z26" s="194"/>
      <c r="AA26" s="195"/>
      <c r="AB26" s="193"/>
      <c r="AC26" s="194"/>
      <c r="AD26" s="194"/>
      <c r="AE26" s="194"/>
      <c r="AF26" s="195"/>
      <c r="AG26" s="193"/>
      <c r="AH26" s="194"/>
      <c r="AI26" s="194"/>
      <c r="AJ26" s="194"/>
      <c r="AK26" s="195"/>
      <c r="AL26" s="193"/>
      <c r="AM26" s="194"/>
      <c r="AN26" s="194"/>
      <c r="AO26" s="194"/>
      <c r="AP26" s="195"/>
      <c r="AQ26" s="196"/>
      <c r="AR26" s="197"/>
    </row>
    <row r="27" spans="1:44" s="188" customFormat="1" ht="15" customHeight="1" x14ac:dyDescent="0.2">
      <c r="B27" s="189" t="s">
        <v>204</v>
      </c>
      <c r="C27" s="198" t="s">
        <v>254</v>
      </c>
      <c r="D27" s="543" t="s">
        <v>203</v>
      </c>
      <c r="E27" s="545"/>
      <c r="F27" s="191">
        <v>4</v>
      </c>
      <c r="G27" s="195">
        <v>4</v>
      </c>
      <c r="H27" s="193"/>
      <c r="I27" s="194"/>
      <c r="J27" s="194"/>
      <c r="K27" s="194"/>
      <c r="L27" s="195"/>
      <c r="M27" s="193"/>
      <c r="N27" s="194"/>
      <c r="O27" s="194"/>
      <c r="P27" s="194"/>
      <c r="Q27" s="195"/>
      <c r="R27" s="193"/>
      <c r="S27" s="194"/>
      <c r="T27" s="194"/>
      <c r="U27" s="194"/>
      <c r="V27" s="195"/>
      <c r="W27" s="193">
        <v>2</v>
      </c>
      <c r="X27" s="194">
        <v>2</v>
      </c>
      <c r="Y27" s="194">
        <v>0</v>
      </c>
      <c r="Z27" s="194" t="s">
        <v>6</v>
      </c>
      <c r="AA27" s="195">
        <v>4</v>
      </c>
      <c r="AB27" s="193"/>
      <c r="AC27" s="194"/>
      <c r="AD27" s="194"/>
      <c r="AE27" s="194"/>
      <c r="AF27" s="195"/>
      <c r="AG27" s="193"/>
      <c r="AH27" s="194"/>
      <c r="AI27" s="194"/>
      <c r="AJ27" s="194"/>
      <c r="AK27" s="195"/>
      <c r="AL27" s="193"/>
      <c r="AM27" s="194"/>
      <c r="AN27" s="194"/>
      <c r="AO27" s="194"/>
      <c r="AP27" s="195"/>
      <c r="AQ27" s="196"/>
      <c r="AR27" s="197"/>
    </row>
    <row r="28" spans="1:44" s="188" customFormat="1" ht="15" customHeight="1" x14ac:dyDescent="0.2">
      <c r="B28" s="189" t="s">
        <v>16</v>
      </c>
      <c r="C28" s="517" t="s">
        <v>349</v>
      </c>
      <c r="D28" s="542" t="s">
        <v>146</v>
      </c>
      <c r="E28" s="543"/>
      <c r="F28" s="191">
        <f t="shared" si="4"/>
        <v>2</v>
      </c>
      <c r="G28" s="195">
        <f t="shared" si="5"/>
        <v>3</v>
      </c>
      <c r="H28" s="193"/>
      <c r="I28" s="194"/>
      <c r="J28" s="194"/>
      <c r="K28" s="194"/>
      <c r="L28" s="195"/>
      <c r="M28" s="193"/>
      <c r="N28" s="194"/>
      <c r="O28" s="194"/>
      <c r="P28" s="194"/>
      <c r="Q28" s="195"/>
      <c r="R28" s="193"/>
      <c r="S28" s="194"/>
      <c r="T28" s="194"/>
      <c r="U28" s="194"/>
      <c r="V28" s="195"/>
      <c r="W28" s="193"/>
      <c r="X28" s="194"/>
      <c r="Y28" s="194"/>
      <c r="Z28" s="194"/>
      <c r="AA28" s="195"/>
      <c r="AB28" s="193">
        <v>1</v>
      </c>
      <c r="AC28" s="194">
        <v>1</v>
      </c>
      <c r="AD28" s="194">
        <v>0</v>
      </c>
      <c r="AE28" s="194" t="s">
        <v>6</v>
      </c>
      <c r="AF28" s="195">
        <v>3</v>
      </c>
      <c r="AG28" s="193"/>
      <c r="AH28" s="194"/>
      <c r="AI28" s="194"/>
      <c r="AJ28" s="194"/>
      <c r="AK28" s="195"/>
      <c r="AL28" s="193"/>
      <c r="AM28" s="194"/>
      <c r="AN28" s="194"/>
      <c r="AO28" s="194"/>
      <c r="AP28" s="195"/>
      <c r="AQ28" s="196"/>
      <c r="AR28" s="197"/>
    </row>
    <row r="29" spans="1:44" s="188" customFormat="1" ht="15.75" x14ac:dyDescent="0.2">
      <c r="B29" s="189" t="s">
        <v>17</v>
      </c>
      <c r="C29" s="198" t="s">
        <v>190</v>
      </c>
      <c r="D29" s="542" t="s">
        <v>144</v>
      </c>
      <c r="E29" s="543"/>
      <c r="F29" s="191">
        <f t="shared" si="4"/>
        <v>2</v>
      </c>
      <c r="G29" s="195">
        <f t="shared" si="5"/>
        <v>2</v>
      </c>
      <c r="H29" s="193"/>
      <c r="I29" s="194"/>
      <c r="J29" s="194"/>
      <c r="K29" s="194"/>
      <c r="L29" s="195"/>
      <c r="M29" s="193"/>
      <c r="N29" s="194"/>
      <c r="O29" s="194"/>
      <c r="P29" s="194"/>
      <c r="Q29" s="195"/>
      <c r="R29" s="193"/>
      <c r="S29" s="194"/>
      <c r="T29" s="194"/>
      <c r="U29" s="194"/>
      <c r="V29" s="195"/>
      <c r="W29" s="193"/>
      <c r="X29" s="194"/>
      <c r="Y29" s="194"/>
      <c r="Z29" s="194"/>
      <c r="AA29" s="195"/>
      <c r="AB29" s="193"/>
      <c r="AC29" s="194"/>
      <c r="AD29" s="194"/>
      <c r="AE29" s="194"/>
      <c r="AF29" s="195"/>
      <c r="AG29" s="193">
        <v>1</v>
      </c>
      <c r="AH29" s="194">
        <v>1</v>
      </c>
      <c r="AI29" s="194">
        <v>0</v>
      </c>
      <c r="AJ29" s="194" t="s">
        <v>6</v>
      </c>
      <c r="AK29" s="195">
        <v>2</v>
      </c>
      <c r="AL29" s="193"/>
      <c r="AM29" s="194"/>
      <c r="AN29" s="194"/>
      <c r="AO29" s="194"/>
      <c r="AP29" s="195"/>
      <c r="AQ29" s="196"/>
      <c r="AR29" s="197"/>
    </row>
    <row r="30" spans="1:44" s="65" customFormat="1" ht="18.75" customHeight="1" x14ac:dyDescent="0.2">
      <c r="B30" s="540" t="s">
        <v>106</v>
      </c>
      <c r="C30" s="541"/>
      <c r="D30" s="541"/>
      <c r="E30" s="126" t="s">
        <v>75</v>
      </c>
      <c r="F30" s="129">
        <f>SUM(F31:F42)</f>
        <v>32</v>
      </c>
      <c r="G30" s="130">
        <f>SUM(G31:G42)</f>
        <v>35</v>
      </c>
      <c r="H30" s="128">
        <f t="shared" ref="H30:V30" si="6">SUM(H31:H41)</f>
        <v>0</v>
      </c>
      <c r="I30" s="102">
        <f t="shared" si="6"/>
        <v>0</v>
      </c>
      <c r="J30" s="102">
        <f t="shared" si="6"/>
        <v>0</v>
      </c>
      <c r="K30" s="102">
        <f t="shared" si="6"/>
        <v>0</v>
      </c>
      <c r="L30" s="130">
        <f t="shared" si="6"/>
        <v>0</v>
      </c>
      <c r="M30" s="128">
        <f t="shared" si="6"/>
        <v>0</v>
      </c>
      <c r="N30" s="102">
        <f t="shared" si="6"/>
        <v>0</v>
      </c>
      <c r="O30" s="102">
        <f t="shared" si="6"/>
        <v>0</v>
      </c>
      <c r="P30" s="102">
        <f t="shared" si="6"/>
        <v>0</v>
      </c>
      <c r="Q30" s="130">
        <f t="shared" si="6"/>
        <v>0</v>
      </c>
      <c r="R30" s="128">
        <f t="shared" si="6"/>
        <v>7</v>
      </c>
      <c r="S30" s="102">
        <f t="shared" si="6"/>
        <v>6</v>
      </c>
      <c r="T30" s="102">
        <f t="shared" si="6"/>
        <v>0</v>
      </c>
      <c r="U30" s="102">
        <f t="shared" si="6"/>
        <v>0</v>
      </c>
      <c r="V30" s="130">
        <f t="shared" si="6"/>
        <v>13</v>
      </c>
      <c r="W30" s="128">
        <f>SUM(W31:W42)</f>
        <v>6</v>
      </c>
      <c r="X30" s="102">
        <f>SUM(X31:X42)</f>
        <v>4</v>
      </c>
      <c r="Y30" s="102">
        <f>SUM(Y31:Y42)</f>
        <v>7</v>
      </c>
      <c r="Z30" s="102">
        <f>SUM(Z31:Z42)</f>
        <v>0</v>
      </c>
      <c r="AA30" s="130">
        <f>SUM(AA31:AA42)</f>
        <v>20</v>
      </c>
      <c r="AB30" s="128">
        <f t="shared" ref="AB30:AP30" si="7">SUM(AB31:AB41)</f>
        <v>2</v>
      </c>
      <c r="AC30" s="102">
        <f t="shared" si="7"/>
        <v>0</v>
      </c>
      <c r="AD30" s="102">
        <f t="shared" si="7"/>
        <v>0</v>
      </c>
      <c r="AE30" s="102">
        <f t="shared" si="7"/>
        <v>0</v>
      </c>
      <c r="AF30" s="130">
        <f t="shared" si="7"/>
        <v>2</v>
      </c>
      <c r="AG30" s="128">
        <f t="shared" si="7"/>
        <v>0</v>
      </c>
      <c r="AH30" s="102">
        <f t="shared" si="7"/>
        <v>0</v>
      </c>
      <c r="AI30" s="102">
        <f t="shared" si="7"/>
        <v>0</v>
      </c>
      <c r="AJ30" s="102">
        <f t="shared" si="7"/>
        <v>0</v>
      </c>
      <c r="AK30" s="130">
        <f t="shared" si="7"/>
        <v>0</v>
      </c>
      <c r="AL30" s="128">
        <f t="shared" si="7"/>
        <v>0</v>
      </c>
      <c r="AM30" s="102">
        <f t="shared" si="7"/>
        <v>0</v>
      </c>
      <c r="AN30" s="102">
        <f t="shared" si="7"/>
        <v>0</v>
      </c>
      <c r="AO30" s="102">
        <f t="shared" si="7"/>
        <v>0</v>
      </c>
      <c r="AP30" s="130">
        <f t="shared" si="7"/>
        <v>0</v>
      </c>
      <c r="AQ30" s="133"/>
      <c r="AR30" s="61"/>
    </row>
    <row r="31" spans="1:44" s="188" customFormat="1" ht="15.75" x14ac:dyDescent="0.2">
      <c r="B31" s="189" t="s">
        <v>18</v>
      </c>
      <c r="C31" s="198" t="s">
        <v>165</v>
      </c>
      <c r="D31" s="538" t="s">
        <v>92</v>
      </c>
      <c r="E31" s="539"/>
      <c r="F31" s="191">
        <f t="shared" si="4"/>
        <v>3</v>
      </c>
      <c r="G31" s="195">
        <f>SUM(L31,Q31,V31,AA31,AF31,AK31,AP31)</f>
        <v>3</v>
      </c>
      <c r="H31" s="193"/>
      <c r="I31" s="194"/>
      <c r="J31" s="194"/>
      <c r="K31" s="194"/>
      <c r="L31" s="195"/>
      <c r="M31" s="193"/>
      <c r="N31" s="194"/>
      <c r="O31" s="194"/>
      <c r="P31" s="194"/>
      <c r="Q31" s="195"/>
      <c r="R31" s="193">
        <v>1</v>
      </c>
      <c r="S31" s="194">
        <v>2</v>
      </c>
      <c r="T31" s="194">
        <v>0</v>
      </c>
      <c r="U31" s="194" t="s">
        <v>104</v>
      </c>
      <c r="V31" s="195">
        <v>3</v>
      </c>
      <c r="W31" s="193"/>
      <c r="X31" s="194"/>
      <c r="Y31" s="194"/>
      <c r="Z31" s="194"/>
      <c r="AA31" s="195"/>
      <c r="AB31" s="193"/>
      <c r="AC31" s="194"/>
      <c r="AD31" s="194"/>
      <c r="AE31" s="194"/>
      <c r="AF31" s="195"/>
      <c r="AG31" s="193"/>
      <c r="AH31" s="194"/>
      <c r="AI31" s="194"/>
      <c r="AJ31" s="194"/>
      <c r="AK31" s="195"/>
      <c r="AL31" s="193"/>
      <c r="AM31" s="194"/>
      <c r="AN31" s="194"/>
      <c r="AO31" s="194"/>
      <c r="AP31" s="195"/>
      <c r="AQ31" s="196"/>
      <c r="AR31" s="197"/>
    </row>
    <row r="32" spans="1:44" s="188" customFormat="1" ht="15.75" x14ac:dyDescent="0.2">
      <c r="B32" s="189" t="s">
        <v>19</v>
      </c>
      <c r="C32" s="198" t="s">
        <v>166</v>
      </c>
      <c r="D32" s="538" t="s">
        <v>93</v>
      </c>
      <c r="E32" s="539"/>
      <c r="F32" s="191">
        <f t="shared" si="4"/>
        <v>3</v>
      </c>
      <c r="G32" s="195">
        <f t="shared" ref="G32:G41" si="8">SUM(L32,Q32,V32,AA32,AF32,AK32,AP32)</f>
        <v>3</v>
      </c>
      <c r="H32" s="193"/>
      <c r="I32" s="194"/>
      <c r="J32" s="194"/>
      <c r="K32" s="194"/>
      <c r="L32" s="195"/>
      <c r="M32" s="193"/>
      <c r="N32" s="194"/>
      <c r="O32" s="194"/>
      <c r="P32" s="194"/>
      <c r="Q32" s="195"/>
      <c r="R32" s="193">
        <v>1</v>
      </c>
      <c r="S32" s="194">
        <v>2</v>
      </c>
      <c r="T32" s="194">
        <v>0</v>
      </c>
      <c r="U32" s="194" t="s">
        <v>104</v>
      </c>
      <c r="V32" s="195">
        <v>3</v>
      </c>
      <c r="W32" s="193"/>
      <c r="X32" s="194"/>
      <c r="Y32" s="194"/>
      <c r="Z32" s="194"/>
      <c r="AA32" s="195"/>
      <c r="AB32" s="193"/>
      <c r="AC32" s="194"/>
      <c r="AD32" s="194"/>
      <c r="AE32" s="194"/>
      <c r="AF32" s="195"/>
      <c r="AG32" s="193"/>
      <c r="AH32" s="194"/>
      <c r="AI32" s="194"/>
      <c r="AJ32" s="194"/>
      <c r="AK32" s="195"/>
      <c r="AL32" s="193"/>
      <c r="AM32" s="194"/>
      <c r="AN32" s="194"/>
      <c r="AO32" s="194"/>
      <c r="AP32" s="195"/>
      <c r="AQ32" s="196"/>
      <c r="AR32" s="197"/>
    </row>
    <row r="33" spans="1:54" s="188" customFormat="1" ht="15.75" x14ac:dyDescent="0.2">
      <c r="B33" s="189" t="s">
        <v>20</v>
      </c>
      <c r="C33" s="198" t="s">
        <v>167</v>
      </c>
      <c r="D33" s="538" t="s">
        <v>94</v>
      </c>
      <c r="E33" s="539"/>
      <c r="F33" s="191">
        <f t="shared" si="4"/>
        <v>4</v>
      </c>
      <c r="G33" s="195">
        <f t="shared" si="8"/>
        <v>4</v>
      </c>
      <c r="H33" s="193"/>
      <c r="I33" s="194"/>
      <c r="J33" s="194"/>
      <c r="K33" s="194"/>
      <c r="L33" s="195"/>
      <c r="M33" s="193"/>
      <c r="N33" s="194"/>
      <c r="O33" s="194"/>
      <c r="P33" s="194"/>
      <c r="Q33" s="195"/>
      <c r="R33" s="193"/>
      <c r="S33" s="194"/>
      <c r="T33" s="194"/>
      <c r="U33" s="194"/>
      <c r="V33" s="195"/>
      <c r="W33" s="193">
        <v>2</v>
      </c>
      <c r="X33" s="194">
        <v>0</v>
      </c>
      <c r="Y33" s="194">
        <v>2</v>
      </c>
      <c r="Z33" s="194" t="s">
        <v>104</v>
      </c>
      <c r="AA33" s="195">
        <v>4</v>
      </c>
      <c r="AB33" s="193"/>
      <c r="AC33" s="194"/>
      <c r="AD33" s="194"/>
      <c r="AE33" s="194"/>
      <c r="AF33" s="195"/>
      <c r="AG33" s="193"/>
      <c r="AH33" s="194"/>
      <c r="AI33" s="194"/>
      <c r="AJ33" s="194"/>
      <c r="AK33" s="195"/>
      <c r="AL33" s="193"/>
      <c r="AM33" s="194"/>
      <c r="AN33" s="194"/>
      <c r="AO33" s="194"/>
      <c r="AP33" s="195"/>
      <c r="AQ33" s="196" t="s">
        <v>162</v>
      </c>
      <c r="AR33" s="197"/>
    </row>
    <row r="34" spans="1:54" s="188" customFormat="1" ht="15.75" x14ac:dyDescent="0.2">
      <c r="B34" s="189" t="s">
        <v>21</v>
      </c>
      <c r="C34" s="198" t="s">
        <v>261</v>
      </c>
      <c r="D34" s="538" t="s">
        <v>95</v>
      </c>
      <c r="E34" s="544"/>
      <c r="F34" s="191">
        <f t="shared" si="4"/>
        <v>3</v>
      </c>
      <c r="G34" s="195">
        <f t="shared" si="8"/>
        <v>3</v>
      </c>
      <c r="H34" s="193"/>
      <c r="I34" s="194"/>
      <c r="J34" s="194"/>
      <c r="K34" s="194"/>
      <c r="L34" s="195"/>
      <c r="M34" s="193"/>
      <c r="N34" s="194"/>
      <c r="O34" s="194"/>
      <c r="P34" s="194"/>
      <c r="Q34" s="195"/>
      <c r="R34" s="193">
        <v>2</v>
      </c>
      <c r="S34" s="194">
        <v>1</v>
      </c>
      <c r="T34" s="194">
        <v>0</v>
      </c>
      <c r="U34" s="194" t="s">
        <v>104</v>
      </c>
      <c r="V34" s="192">
        <v>3</v>
      </c>
      <c r="W34" s="193"/>
      <c r="X34" s="194"/>
      <c r="Y34" s="194"/>
      <c r="Z34" s="194"/>
      <c r="AA34" s="195"/>
      <c r="AB34" s="193"/>
      <c r="AC34" s="194"/>
      <c r="AD34" s="194"/>
      <c r="AE34" s="194"/>
      <c r="AF34" s="195"/>
      <c r="AG34" s="193"/>
      <c r="AH34" s="194"/>
      <c r="AI34" s="194"/>
      <c r="AJ34" s="194"/>
      <c r="AK34" s="195"/>
      <c r="AL34" s="193"/>
      <c r="AM34" s="194"/>
      <c r="AN34" s="194"/>
      <c r="AO34" s="194"/>
      <c r="AP34" s="195"/>
      <c r="AQ34" s="196"/>
      <c r="AR34" s="197"/>
    </row>
    <row r="35" spans="1:54" s="188" customFormat="1" ht="15.75" x14ac:dyDescent="0.2">
      <c r="B35" s="189" t="s">
        <v>22</v>
      </c>
      <c r="C35" s="198" t="s">
        <v>262</v>
      </c>
      <c r="D35" s="538" t="s">
        <v>96</v>
      </c>
      <c r="E35" s="544"/>
      <c r="F35" s="191">
        <f t="shared" si="4"/>
        <v>2</v>
      </c>
      <c r="G35" s="195">
        <f t="shared" si="8"/>
        <v>2</v>
      </c>
      <c r="H35" s="193"/>
      <c r="I35" s="194"/>
      <c r="J35" s="194"/>
      <c r="K35" s="194"/>
      <c r="L35" s="195"/>
      <c r="M35" s="193"/>
      <c r="N35" s="194"/>
      <c r="O35" s="194"/>
      <c r="P35" s="194"/>
      <c r="Q35" s="195"/>
      <c r="R35" s="193">
        <v>1</v>
      </c>
      <c r="S35" s="194">
        <v>1</v>
      </c>
      <c r="T35" s="194">
        <v>0</v>
      </c>
      <c r="U35" s="194" t="s">
        <v>104</v>
      </c>
      <c r="V35" s="195">
        <v>2</v>
      </c>
      <c r="W35" s="193"/>
      <c r="X35" s="194"/>
      <c r="Y35" s="194"/>
      <c r="Z35" s="194"/>
      <c r="AA35" s="195"/>
      <c r="AB35" s="193"/>
      <c r="AC35" s="194"/>
      <c r="AD35" s="194"/>
      <c r="AE35" s="194"/>
      <c r="AF35" s="195"/>
      <c r="AG35" s="193"/>
      <c r="AH35" s="194"/>
      <c r="AI35" s="194"/>
      <c r="AJ35" s="194"/>
      <c r="AK35" s="195"/>
      <c r="AL35" s="193"/>
      <c r="AM35" s="194"/>
      <c r="AN35" s="194"/>
      <c r="AO35" s="194"/>
      <c r="AP35" s="195"/>
      <c r="AQ35" s="196"/>
      <c r="AR35" s="197"/>
    </row>
    <row r="36" spans="1:54" s="188" customFormat="1" ht="15.75" x14ac:dyDescent="0.2">
      <c r="B36" s="189" t="s">
        <v>23</v>
      </c>
      <c r="C36" s="198" t="s">
        <v>263</v>
      </c>
      <c r="D36" s="538" t="s">
        <v>97</v>
      </c>
      <c r="E36" s="544"/>
      <c r="F36" s="191">
        <v>2</v>
      </c>
      <c r="G36" s="195">
        <v>2</v>
      </c>
      <c r="H36" s="193"/>
      <c r="I36" s="194"/>
      <c r="J36" s="194"/>
      <c r="K36" s="194"/>
      <c r="L36" s="195"/>
      <c r="M36" s="193"/>
      <c r="N36" s="194"/>
      <c r="O36" s="194"/>
      <c r="P36" s="194"/>
      <c r="Q36" s="195"/>
      <c r="R36" s="193"/>
      <c r="S36" s="194"/>
      <c r="T36" s="194"/>
      <c r="U36" s="194"/>
      <c r="V36" s="195"/>
      <c r="W36" s="193">
        <v>2</v>
      </c>
      <c r="X36" s="194">
        <v>0</v>
      </c>
      <c r="Y36" s="194">
        <v>0</v>
      </c>
      <c r="Z36" s="194" t="s">
        <v>6</v>
      </c>
      <c r="AA36" s="195">
        <v>2</v>
      </c>
      <c r="AB36" s="193"/>
      <c r="AC36" s="194"/>
      <c r="AD36" s="194"/>
      <c r="AE36" s="194"/>
      <c r="AF36" s="195"/>
      <c r="AG36" s="193"/>
      <c r="AH36" s="194"/>
      <c r="AI36" s="194"/>
      <c r="AJ36" s="194"/>
      <c r="AK36" s="195"/>
      <c r="AL36" s="193"/>
      <c r="AM36" s="194"/>
      <c r="AN36" s="194"/>
      <c r="AO36" s="194"/>
      <c r="AP36" s="195"/>
      <c r="AQ36" s="196"/>
      <c r="AR36" s="197"/>
    </row>
    <row r="37" spans="1:54" s="188" customFormat="1" ht="34.5" customHeight="1" x14ac:dyDescent="0.2">
      <c r="B37" s="189" t="s">
        <v>24</v>
      </c>
      <c r="C37" s="198" t="s">
        <v>199</v>
      </c>
      <c r="D37" s="551" t="s">
        <v>147</v>
      </c>
      <c r="E37" s="552"/>
      <c r="F37" s="191">
        <f t="shared" si="4"/>
        <v>3</v>
      </c>
      <c r="G37" s="195">
        <f t="shared" si="8"/>
        <v>3</v>
      </c>
      <c r="H37" s="193"/>
      <c r="I37" s="194"/>
      <c r="J37" s="194"/>
      <c r="K37" s="194"/>
      <c r="L37" s="195"/>
      <c r="M37" s="193"/>
      <c r="N37" s="194"/>
      <c r="O37" s="194"/>
      <c r="P37" s="194"/>
      <c r="Q37" s="195"/>
      <c r="R37" s="193"/>
      <c r="S37" s="194"/>
      <c r="T37" s="194"/>
      <c r="U37" s="194"/>
      <c r="V37" s="195"/>
      <c r="W37" s="193">
        <v>1</v>
      </c>
      <c r="X37" s="194">
        <v>2</v>
      </c>
      <c r="Y37" s="194">
        <v>0</v>
      </c>
      <c r="Z37" s="194" t="s">
        <v>6</v>
      </c>
      <c r="AA37" s="195">
        <v>3</v>
      </c>
      <c r="AB37" s="193"/>
      <c r="AC37" s="194"/>
      <c r="AD37" s="194"/>
      <c r="AE37" s="194"/>
      <c r="AF37" s="195"/>
      <c r="AG37" s="193"/>
      <c r="AH37" s="194"/>
      <c r="AI37" s="194"/>
      <c r="AJ37" s="194"/>
      <c r="AK37" s="195"/>
      <c r="AL37" s="193"/>
      <c r="AM37" s="194"/>
      <c r="AN37" s="194"/>
      <c r="AO37" s="194"/>
      <c r="AP37" s="195"/>
      <c r="AQ37" s="196" t="s">
        <v>165</v>
      </c>
      <c r="AR37" s="197"/>
    </row>
    <row r="38" spans="1:54" s="188" customFormat="1" ht="15.75" x14ac:dyDescent="0.2">
      <c r="B38" s="189" t="s">
        <v>25</v>
      </c>
      <c r="C38" s="198" t="s">
        <v>200</v>
      </c>
      <c r="D38" s="538" t="s">
        <v>148</v>
      </c>
      <c r="E38" s="544"/>
      <c r="F38" s="191">
        <f t="shared" si="4"/>
        <v>2</v>
      </c>
      <c r="G38" s="195">
        <f t="shared" si="8"/>
        <v>2</v>
      </c>
      <c r="H38" s="193"/>
      <c r="I38" s="194"/>
      <c r="J38" s="194"/>
      <c r="K38" s="194"/>
      <c r="L38" s="195"/>
      <c r="M38" s="193"/>
      <c r="N38" s="194"/>
      <c r="O38" s="194"/>
      <c r="P38" s="194"/>
      <c r="Q38" s="195"/>
      <c r="R38" s="193"/>
      <c r="S38" s="194"/>
      <c r="T38" s="194"/>
      <c r="U38" s="194"/>
      <c r="V38" s="195"/>
      <c r="W38" s="193"/>
      <c r="X38" s="194"/>
      <c r="Y38" s="194"/>
      <c r="Z38" s="194"/>
      <c r="AA38" s="195"/>
      <c r="AB38" s="193">
        <v>2</v>
      </c>
      <c r="AC38" s="194">
        <v>0</v>
      </c>
      <c r="AD38" s="194">
        <v>0</v>
      </c>
      <c r="AE38" s="194" t="s">
        <v>104</v>
      </c>
      <c r="AF38" s="195">
        <v>2</v>
      </c>
      <c r="AG38" s="193"/>
      <c r="AH38" s="194"/>
      <c r="AI38" s="194"/>
      <c r="AJ38" s="194"/>
      <c r="AK38" s="195"/>
      <c r="AL38" s="193"/>
      <c r="AM38" s="194"/>
      <c r="AN38" s="194"/>
      <c r="AO38" s="194"/>
      <c r="AP38" s="195"/>
      <c r="AQ38" s="196"/>
      <c r="AR38" s="197"/>
    </row>
    <row r="39" spans="1:54" s="188" customFormat="1" ht="15.75" x14ac:dyDescent="0.2">
      <c r="B39" s="189" t="s">
        <v>26</v>
      </c>
      <c r="C39" s="198" t="s">
        <v>168</v>
      </c>
      <c r="D39" s="550" t="s">
        <v>149</v>
      </c>
      <c r="E39" s="539"/>
      <c r="F39" s="191">
        <f t="shared" si="4"/>
        <v>2</v>
      </c>
      <c r="G39" s="195">
        <f t="shared" si="8"/>
        <v>2</v>
      </c>
      <c r="H39" s="193"/>
      <c r="I39" s="194"/>
      <c r="J39" s="194"/>
      <c r="K39" s="194"/>
      <c r="L39" s="195"/>
      <c r="M39" s="193"/>
      <c r="N39" s="194"/>
      <c r="O39" s="194"/>
      <c r="P39" s="194"/>
      <c r="Q39" s="195"/>
      <c r="R39" s="193">
        <v>2</v>
      </c>
      <c r="S39" s="194">
        <v>0</v>
      </c>
      <c r="T39" s="194">
        <v>0</v>
      </c>
      <c r="U39" s="194" t="s">
        <v>6</v>
      </c>
      <c r="V39" s="195">
        <v>2</v>
      </c>
      <c r="W39" s="193"/>
      <c r="X39" s="194"/>
      <c r="Y39" s="194"/>
      <c r="Z39" s="194"/>
      <c r="AA39" s="195"/>
      <c r="AB39" s="193"/>
      <c r="AC39" s="194"/>
      <c r="AD39" s="194"/>
      <c r="AE39" s="194"/>
      <c r="AF39" s="195"/>
      <c r="AG39" s="193"/>
      <c r="AH39" s="194"/>
      <c r="AI39" s="194"/>
      <c r="AJ39" s="194"/>
      <c r="AK39" s="195"/>
      <c r="AL39" s="193"/>
      <c r="AM39" s="194"/>
      <c r="AN39" s="194"/>
      <c r="AO39" s="194"/>
      <c r="AP39" s="195"/>
      <c r="AQ39" s="196" t="s">
        <v>234</v>
      </c>
      <c r="AR39" s="197"/>
    </row>
    <row r="40" spans="1:54" s="188" customFormat="1" ht="15.75" x14ac:dyDescent="0.2">
      <c r="B40" s="189" t="s">
        <v>27</v>
      </c>
      <c r="C40" s="198" t="s">
        <v>169</v>
      </c>
      <c r="D40" s="538" t="s">
        <v>98</v>
      </c>
      <c r="E40" s="544"/>
      <c r="F40" s="191">
        <f t="shared" si="4"/>
        <v>3</v>
      </c>
      <c r="G40" s="195">
        <f t="shared" si="8"/>
        <v>3</v>
      </c>
      <c r="H40" s="193"/>
      <c r="I40" s="194"/>
      <c r="J40" s="194"/>
      <c r="K40" s="194"/>
      <c r="L40" s="195"/>
      <c r="M40" s="193"/>
      <c r="N40" s="194"/>
      <c r="O40" s="194"/>
      <c r="P40" s="194"/>
      <c r="Q40" s="195"/>
      <c r="R40" s="193"/>
      <c r="S40" s="194"/>
      <c r="T40" s="194"/>
      <c r="U40" s="194"/>
      <c r="V40" s="195"/>
      <c r="W40" s="193">
        <v>1</v>
      </c>
      <c r="X40" s="194">
        <v>2</v>
      </c>
      <c r="Y40" s="194">
        <v>0</v>
      </c>
      <c r="Z40" s="194" t="s">
        <v>6</v>
      </c>
      <c r="AA40" s="195">
        <v>3</v>
      </c>
      <c r="AB40" s="193"/>
      <c r="AC40" s="194"/>
      <c r="AD40" s="194"/>
      <c r="AE40" s="194"/>
      <c r="AF40" s="195"/>
      <c r="AG40" s="193"/>
      <c r="AH40" s="194"/>
      <c r="AI40" s="194"/>
      <c r="AJ40" s="194"/>
      <c r="AK40" s="195"/>
      <c r="AL40" s="193"/>
      <c r="AM40" s="194"/>
      <c r="AN40" s="194"/>
      <c r="AO40" s="194"/>
      <c r="AP40" s="195"/>
      <c r="AQ40" s="196"/>
      <c r="AR40" s="197"/>
    </row>
    <row r="41" spans="1:54" s="188" customFormat="1" ht="28.5" x14ac:dyDescent="0.2">
      <c r="B41" s="189" t="s">
        <v>28</v>
      </c>
      <c r="C41" s="198" t="s">
        <v>170</v>
      </c>
      <c r="D41" s="538" t="s">
        <v>99</v>
      </c>
      <c r="E41" s="539"/>
      <c r="F41" s="191">
        <f t="shared" si="4"/>
        <v>2</v>
      </c>
      <c r="G41" s="195">
        <f t="shared" si="8"/>
        <v>4</v>
      </c>
      <c r="H41" s="193"/>
      <c r="I41" s="194"/>
      <c r="J41" s="194"/>
      <c r="K41" s="194"/>
      <c r="L41" s="195"/>
      <c r="M41" s="193"/>
      <c r="N41" s="194"/>
      <c r="O41" s="194"/>
      <c r="P41" s="194"/>
      <c r="Q41" s="195"/>
      <c r="R41" s="193"/>
      <c r="S41" s="194"/>
      <c r="T41" s="194"/>
      <c r="U41" s="194"/>
      <c r="V41" s="195"/>
      <c r="W41" s="193">
        <v>0</v>
      </c>
      <c r="X41" s="194">
        <v>0</v>
      </c>
      <c r="Y41" s="194">
        <v>2</v>
      </c>
      <c r="Z41" s="194" t="s">
        <v>104</v>
      </c>
      <c r="AA41" s="195">
        <v>4</v>
      </c>
      <c r="AB41" s="193"/>
      <c r="AC41" s="194"/>
      <c r="AD41" s="194"/>
      <c r="AE41" s="194"/>
      <c r="AF41" s="195"/>
      <c r="AG41" s="193"/>
      <c r="AH41" s="194"/>
      <c r="AI41" s="194"/>
      <c r="AJ41" s="194"/>
      <c r="AK41" s="195"/>
      <c r="AL41" s="193"/>
      <c r="AM41" s="194"/>
      <c r="AN41" s="194"/>
      <c r="AO41" s="194"/>
      <c r="AP41" s="195"/>
      <c r="AQ41" s="206" t="s">
        <v>269</v>
      </c>
      <c r="AR41" s="197"/>
    </row>
    <row r="42" spans="1:54" s="188" customFormat="1" ht="15.75" x14ac:dyDescent="0.2">
      <c r="B42" s="189" t="s">
        <v>29</v>
      </c>
      <c r="C42" s="190" t="s">
        <v>237</v>
      </c>
      <c r="D42" s="543" t="s">
        <v>210</v>
      </c>
      <c r="E42" s="546"/>
      <c r="F42" s="191">
        <v>3</v>
      </c>
      <c r="G42" s="192">
        <v>4</v>
      </c>
      <c r="H42" s="193"/>
      <c r="I42" s="194"/>
      <c r="J42" s="194"/>
      <c r="K42" s="194"/>
      <c r="L42" s="192"/>
      <c r="M42" s="193"/>
      <c r="N42" s="194"/>
      <c r="O42" s="194"/>
      <c r="P42" s="194"/>
      <c r="Q42" s="192"/>
      <c r="R42" s="193"/>
      <c r="S42" s="194"/>
      <c r="T42" s="194"/>
      <c r="U42" s="194"/>
      <c r="V42" s="195"/>
      <c r="W42" s="193">
        <v>0</v>
      </c>
      <c r="X42" s="194">
        <v>0</v>
      </c>
      <c r="Y42" s="194">
        <v>3</v>
      </c>
      <c r="Z42" s="194" t="s">
        <v>104</v>
      </c>
      <c r="AA42" s="195">
        <v>4</v>
      </c>
      <c r="AB42" s="193"/>
      <c r="AC42" s="194"/>
      <c r="AD42" s="194"/>
      <c r="AE42" s="194"/>
      <c r="AF42" s="192"/>
      <c r="AG42" s="193"/>
      <c r="AH42" s="194"/>
      <c r="AI42" s="194"/>
      <c r="AJ42" s="194"/>
      <c r="AK42" s="192"/>
      <c r="AL42" s="193"/>
      <c r="AM42" s="194"/>
      <c r="AN42" s="194"/>
      <c r="AO42" s="194"/>
      <c r="AP42" s="195"/>
      <c r="AQ42" s="207"/>
      <c r="AR42" s="197"/>
      <c r="AS42" s="208"/>
      <c r="AT42" s="209"/>
      <c r="AU42" s="210"/>
      <c r="AV42" s="210"/>
      <c r="AW42" s="197"/>
    </row>
    <row r="43" spans="1:54" s="18" customFormat="1" ht="18.75" customHeight="1" x14ac:dyDescent="0.2">
      <c r="A43" s="65"/>
      <c r="B43" s="540" t="s">
        <v>129</v>
      </c>
      <c r="C43" s="541"/>
      <c r="D43" s="541"/>
      <c r="E43" s="126" t="s">
        <v>75</v>
      </c>
      <c r="F43" s="129">
        <f t="shared" ref="F43:AP43" si="9">SUM(F44:F49)</f>
        <v>19</v>
      </c>
      <c r="G43" s="130">
        <f t="shared" si="9"/>
        <v>21</v>
      </c>
      <c r="H43" s="128">
        <f t="shared" si="9"/>
        <v>1</v>
      </c>
      <c r="I43" s="102">
        <f t="shared" si="9"/>
        <v>0</v>
      </c>
      <c r="J43" s="102">
        <f t="shared" si="9"/>
        <v>2</v>
      </c>
      <c r="K43" s="102">
        <f t="shared" si="9"/>
        <v>0</v>
      </c>
      <c r="L43" s="130">
        <f t="shared" si="9"/>
        <v>4</v>
      </c>
      <c r="M43" s="128">
        <f t="shared" si="9"/>
        <v>2</v>
      </c>
      <c r="N43" s="102">
        <f t="shared" si="9"/>
        <v>2</v>
      </c>
      <c r="O43" s="102">
        <f t="shared" si="9"/>
        <v>0</v>
      </c>
      <c r="P43" s="102">
        <f t="shared" si="9"/>
        <v>0</v>
      </c>
      <c r="Q43" s="130">
        <f t="shared" si="9"/>
        <v>5</v>
      </c>
      <c r="R43" s="128">
        <f t="shared" si="9"/>
        <v>1</v>
      </c>
      <c r="S43" s="102">
        <f t="shared" si="9"/>
        <v>2</v>
      </c>
      <c r="T43" s="102">
        <f t="shared" si="9"/>
        <v>0</v>
      </c>
      <c r="U43" s="102">
        <f t="shared" si="9"/>
        <v>0</v>
      </c>
      <c r="V43" s="130">
        <f t="shared" si="9"/>
        <v>3</v>
      </c>
      <c r="W43" s="128">
        <f t="shared" si="9"/>
        <v>2</v>
      </c>
      <c r="X43" s="102">
        <f t="shared" si="9"/>
        <v>0</v>
      </c>
      <c r="Y43" s="102">
        <f t="shared" si="9"/>
        <v>4</v>
      </c>
      <c r="Z43" s="102">
        <f t="shared" si="9"/>
        <v>0</v>
      </c>
      <c r="AA43" s="130">
        <f t="shared" si="9"/>
        <v>6</v>
      </c>
      <c r="AB43" s="128">
        <f t="shared" si="9"/>
        <v>1</v>
      </c>
      <c r="AC43" s="102">
        <f t="shared" si="9"/>
        <v>0</v>
      </c>
      <c r="AD43" s="102">
        <f t="shared" si="9"/>
        <v>2</v>
      </c>
      <c r="AE43" s="102">
        <f t="shared" si="9"/>
        <v>0</v>
      </c>
      <c r="AF43" s="130">
        <f t="shared" si="9"/>
        <v>3</v>
      </c>
      <c r="AG43" s="128">
        <f t="shared" si="9"/>
        <v>0</v>
      </c>
      <c r="AH43" s="102">
        <f t="shared" si="9"/>
        <v>0</v>
      </c>
      <c r="AI43" s="102">
        <f t="shared" si="9"/>
        <v>0</v>
      </c>
      <c r="AJ43" s="102">
        <f t="shared" si="9"/>
        <v>0</v>
      </c>
      <c r="AK43" s="130">
        <f t="shared" si="9"/>
        <v>0</v>
      </c>
      <c r="AL43" s="128">
        <f t="shared" si="9"/>
        <v>0</v>
      </c>
      <c r="AM43" s="102">
        <f t="shared" si="9"/>
        <v>0</v>
      </c>
      <c r="AN43" s="102">
        <f t="shared" si="9"/>
        <v>0</v>
      </c>
      <c r="AO43" s="102">
        <f t="shared" si="9"/>
        <v>0</v>
      </c>
      <c r="AP43" s="130">
        <f t="shared" si="9"/>
        <v>0</v>
      </c>
      <c r="AQ43" s="133"/>
      <c r="AR43" s="61"/>
      <c r="AU43" s="77"/>
      <c r="AV43" s="77"/>
      <c r="AW43" s="77"/>
      <c r="AX43" s="77"/>
      <c r="AY43" s="77"/>
      <c r="AZ43" s="77"/>
      <c r="BA43" s="77"/>
      <c r="BB43" s="77"/>
    </row>
    <row r="44" spans="1:54" s="188" customFormat="1" ht="15" customHeight="1" x14ac:dyDescent="0.2">
      <c r="B44" s="189" t="s">
        <v>30</v>
      </c>
      <c r="C44" s="198" t="s">
        <v>238</v>
      </c>
      <c r="D44" s="538" t="s">
        <v>194</v>
      </c>
      <c r="E44" s="544"/>
      <c r="F44" s="191">
        <f t="shared" si="4"/>
        <v>4</v>
      </c>
      <c r="G44" s="195">
        <v>5</v>
      </c>
      <c r="H44" s="193"/>
      <c r="I44" s="194"/>
      <c r="J44" s="194"/>
      <c r="K44" s="194"/>
      <c r="L44" s="195"/>
      <c r="M44" s="193">
        <v>2</v>
      </c>
      <c r="N44" s="194">
        <v>2</v>
      </c>
      <c r="O44" s="194">
        <v>0</v>
      </c>
      <c r="P44" s="194" t="s">
        <v>104</v>
      </c>
      <c r="Q44" s="195">
        <v>5</v>
      </c>
      <c r="R44" s="193"/>
      <c r="S44" s="194"/>
      <c r="T44" s="194"/>
      <c r="U44" s="194"/>
      <c r="V44" s="195"/>
      <c r="W44" s="193"/>
      <c r="X44" s="194"/>
      <c r="Y44" s="194"/>
      <c r="Z44" s="194"/>
      <c r="AA44" s="195"/>
      <c r="AB44" s="193"/>
      <c r="AC44" s="194"/>
      <c r="AD44" s="194"/>
      <c r="AE44" s="194"/>
      <c r="AF44" s="195"/>
      <c r="AG44" s="193"/>
      <c r="AH44" s="194"/>
      <c r="AI44" s="194"/>
      <c r="AJ44" s="194"/>
      <c r="AK44" s="195"/>
      <c r="AL44" s="193"/>
      <c r="AM44" s="194"/>
      <c r="AN44" s="194"/>
      <c r="AO44" s="194"/>
      <c r="AP44" s="195"/>
      <c r="AQ44" s="196"/>
      <c r="AR44" s="197"/>
    </row>
    <row r="45" spans="1:54" s="188" customFormat="1" ht="15" customHeight="1" x14ac:dyDescent="0.2">
      <c r="B45" s="189" t="s">
        <v>49</v>
      </c>
      <c r="C45" s="198" t="s">
        <v>239</v>
      </c>
      <c r="D45" s="538" t="s">
        <v>255</v>
      </c>
      <c r="E45" s="544"/>
      <c r="F45" s="191">
        <f t="shared" si="4"/>
        <v>3</v>
      </c>
      <c r="G45" s="195">
        <v>4</v>
      </c>
      <c r="H45" s="193">
        <v>1</v>
      </c>
      <c r="I45" s="194">
        <v>0</v>
      </c>
      <c r="J45" s="194">
        <v>2</v>
      </c>
      <c r="K45" s="194" t="s">
        <v>104</v>
      </c>
      <c r="L45" s="195">
        <v>4</v>
      </c>
      <c r="M45" s="193"/>
      <c r="N45" s="194"/>
      <c r="O45" s="194"/>
      <c r="P45" s="194"/>
      <c r="Q45" s="195"/>
      <c r="R45" s="193"/>
      <c r="S45" s="194"/>
      <c r="T45" s="194"/>
      <c r="U45" s="194"/>
      <c r="V45" s="195"/>
      <c r="W45" s="193"/>
      <c r="X45" s="194"/>
      <c r="Y45" s="194"/>
      <c r="Z45" s="194"/>
      <c r="AA45" s="195"/>
      <c r="AB45" s="193"/>
      <c r="AC45" s="194"/>
      <c r="AD45" s="194"/>
      <c r="AE45" s="194"/>
      <c r="AF45" s="195"/>
      <c r="AG45" s="193"/>
      <c r="AH45" s="194"/>
      <c r="AI45" s="194"/>
      <c r="AJ45" s="194"/>
      <c r="AK45" s="195"/>
      <c r="AL45" s="193"/>
      <c r="AM45" s="194"/>
      <c r="AN45" s="194"/>
      <c r="AO45" s="194"/>
      <c r="AP45" s="195"/>
      <c r="AQ45" s="196"/>
      <c r="AR45" s="197"/>
    </row>
    <row r="46" spans="1:54" s="188" customFormat="1" ht="15" customHeight="1" x14ac:dyDescent="0.2">
      <c r="B46" s="189" t="s">
        <v>31</v>
      </c>
      <c r="C46" s="198" t="s">
        <v>201</v>
      </c>
      <c r="D46" s="538" t="s">
        <v>213</v>
      </c>
      <c r="E46" s="544"/>
      <c r="F46" s="191">
        <f t="shared" si="4"/>
        <v>3</v>
      </c>
      <c r="G46" s="195">
        <f t="shared" ref="G46:G53" si="10">SUM(L46,Q46,V46,AA46,AF46,AK46,AP46)</f>
        <v>3</v>
      </c>
      <c r="H46" s="193"/>
      <c r="I46" s="194"/>
      <c r="J46" s="194"/>
      <c r="K46" s="194"/>
      <c r="L46" s="195"/>
      <c r="M46" s="193"/>
      <c r="N46" s="194"/>
      <c r="O46" s="194"/>
      <c r="P46" s="194"/>
      <c r="Q46" s="195"/>
      <c r="R46" s="193">
        <v>1</v>
      </c>
      <c r="S46" s="194">
        <v>2</v>
      </c>
      <c r="T46" s="194">
        <v>0</v>
      </c>
      <c r="U46" s="194" t="s">
        <v>6</v>
      </c>
      <c r="V46" s="195">
        <v>3</v>
      </c>
      <c r="W46" s="193"/>
      <c r="X46" s="194"/>
      <c r="Y46" s="194"/>
      <c r="Z46" s="194"/>
      <c r="AA46" s="195"/>
      <c r="AB46" s="193"/>
      <c r="AC46" s="194"/>
      <c r="AD46" s="194"/>
      <c r="AE46" s="194"/>
      <c r="AF46" s="195"/>
      <c r="AG46" s="193"/>
      <c r="AH46" s="194"/>
      <c r="AI46" s="194"/>
      <c r="AJ46" s="194"/>
      <c r="AK46" s="195"/>
      <c r="AL46" s="193"/>
      <c r="AM46" s="194"/>
      <c r="AN46" s="194"/>
      <c r="AO46" s="194"/>
      <c r="AP46" s="195"/>
      <c r="AQ46" s="196" t="s">
        <v>239</v>
      </c>
      <c r="AR46" s="197"/>
    </row>
    <row r="47" spans="1:54" s="188" customFormat="1" ht="15" customHeight="1" x14ac:dyDescent="0.2">
      <c r="B47" s="189" t="s">
        <v>32</v>
      </c>
      <c r="C47" s="198" t="s">
        <v>240</v>
      </c>
      <c r="D47" s="538" t="s">
        <v>101</v>
      </c>
      <c r="E47" s="544"/>
      <c r="F47" s="191">
        <v>3</v>
      </c>
      <c r="G47" s="195">
        <v>3</v>
      </c>
      <c r="H47" s="193"/>
      <c r="I47" s="194"/>
      <c r="J47" s="194"/>
      <c r="K47" s="194"/>
      <c r="L47" s="195"/>
      <c r="M47" s="193"/>
      <c r="N47" s="194"/>
      <c r="O47" s="194"/>
      <c r="P47" s="194"/>
      <c r="Q47" s="195"/>
      <c r="R47" s="193"/>
      <c r="S47" s="194"/>
      <c r="T47" s="194"/>
      <c r="U47" s="194"/>
      <c r="V47" s="211"/>
      <c r="W47" s="193">
        <v>1</v>
      </c>
      <c r="X47" s="194">
        <v>0</v>
      </c>
      <c r="Y47" s="194">
        <v>2</v>
      </c>
      <c r="Z47" s="194" t="s">
        <v>6</v>
      </c>
      <c r="AA47" s="195">
        <v>3</v>
      </c>
      <c r="AB47" s="193"/>
      <c r="AC47" s="194"/>
      <c r="AD47" s="194"/>
      <c r="AE47" s="194"/>
      <c r="AF47" s="195"/>
      <c r="AG47" s="193"/>
      <c r="AH47" s="194"/>
      <c r="AI47" s="194"/>
      <c r="AJ47" s="194"/>
      <c r="AK47" s="195"/>
      <c r="AL47" s="193"/>
      <c r="AM47" s="194"/>
      <c r="AN47" s="194"/>
      <c r="AO47" s="194"/>
      <c r="AP47" s="195"/>
      <c r="AQ47" s="196" t="s">
        <v>176</v>
      </c>
      <c r="AR47" s="197"/>
    </row>
    <row r="48" spans="1:54" s="188" customFormat="1" ht="15" customHeight="1" x14ac:dyDescent="0.2">
      <c r="B48" s="189" t="s">
        <v>205</v>
      </c>
      <c r="C48" s="198" t="s">
        <v>172</v>
      </c>
      <c r="D48" s="543" t="s">
        <v>150</v>
      </c>
      <c r="E48" s="549"/>
      <c r="F48" s="191">
        <f t="shared" si="4"/>
        <v>3</v>
      </c>
      <c r="G48" s="195">
        <f t="shared" si="10"/>
        <v>3</v>
      </c>
      <c r="H48" s="193"/>
      <c r="I48" s="194"/>
      <c r="J48" s="194"/>
      <c r="K48" s="194"/>
      <c r="L48" s="195"/>
      <c r="M48" s="193"/>
      <c r="N48" s="194"/>
      <c r="O48" s="194"/>
      <c r="P48" s="194"/>
      <c r="Q48" s="195"/>
      <c r="R48" s="193"/>
      <c r="S48" s="194"/>
      <c r="T48" s="194"/>
      <c r="U48" s="194"/>
      <c r="V48" s="211"/>
      <c r="W48" s="193"/>
      <c r="X48" s="194"/>
      <c r="Y48" s="194"/>
      <c r="Z48" s="194"/>
      <c r="AA48" s="195"/>
      <c r="AB48" s="193">
        <v>1</v>
      </c>
      <c r="AC48" s="194">
        <v>0</v>
      </c>
      <c r="AD48" s="194">
        <v>2</v>
      </c>
      <c r="AE48" s="194" t="s">
        <v>104</v>
      </c>
      <c r="AF48" s="195">
        <v>3</v>
      </c>
      <c r="AG48" s="193"/>
      <c r="AH48" s="194"/>
      <c r="AI48" s="194"/>
      <c r="AJ48" s="194"/>
      <c r="AK48" s="195"/>
      <c r="AL48" s="193"/>
      <c r="AM48" s="194"/>
      <c r="AN48" s="194"/>
      <c r="AO48" s="194"/>
      <c r="AP48" s="195"/>
      <c r="AQ48" s="196" t="s">
        <v>233</v>
      </c>
      <c r="AR48" s="197"/>
    </row>
    <row r="49" spans="1:118" s="188" customFormat="1" ht="15" customHeight="1" x14ac:dyDescent="0.2">
      <c r="B49" s="189" t="s">
        <v>33</v>
      </c>
      <c r="C49" s="198" t="s">
        <v>241</v>
      </c>
      <c r="D49" s="542" t="s">
        <v>214</v>
      </c>
      <c r="E49" s="543"/>
      <c r="F49" s="191">
        <v>3</v>
      </c>
      <c r="G49" s="195">
        <v>3</v>
      </c>
      <c r="H49" s="193"/>
      <c r="I49" s="194"/>
      <c r="J49" s="194"/>
      <c r="K49" s="194"/>
      <c r="L49" s="195"/>
      <c r="M49" s="193"/>
      <c r="N49" s="194"/>
      <c r="O49" s="194"/>
      <c r="P49" s="194"/>
      <c r="Q49" s="195"/>
      <c r="R49" s="193"/>
      <c r="S49" s="194"/>
      <c r="T49" s="194"/>
      <c r="U49" s="194"/>
      <c r="V49" s="211"/>
      <c r="W49" s="193">
        <v>1</v>
      </c>
      <c r="X49" s="194">
        <v>0</v>
      </c>
      <c r="Y49" s="194">
        <v>2</v>
      </c>
      <c r="Z49" s="194" t="s">
        <v>104</v>
      </c>
      <c r="AA49" s="195">
        <v>3</v>
      </c>
      <c r="AB49" s="193"/>
      <c r="AC49" s="194"/>
      <c r="AD49" s="194"/>
      <c r="AE49" s="194"/>
      <c r="AF49" s="195"/>
      <c r="AG49" s="193"/>
      <c r="AH49" s="194"/>
      <c r="AI49" s="194"/>
      <c r="AJ49" s="194"/>
      <c r="AK49" s="195"/>
      <c r="AL49" s="193"/>
      <c r="AM49" s="194"/>
      <c r="AN49" s="194"/>
      <c r="AO49" s="194"/>
      <c r="AP49" s="195"/>
      <c r="AQ49" s="196" t="s">
        <v>230</v>
      </c>
      <c r="AR49" s="197"/>
    </row>
    <row r="50" spans="1:118" s="65" customFormat="1" ht="15" customHeight="1" x14ac:dyDescent="0.2">
      <c r="A50" s="77"/>
      <c r="B50" s="104" t="s">
        <v>76</v>
      </c>
      <c r="C50" s="105"/>
      <c r="D50" s="105"/>
      <c r="E50" s="126" t="s">
        <v>75</v>
      </c>
      <c r="F50" s="129">
        <f t="shared" ref="F50:AP50" si="11">SUM(F51:F53)</f>
        <v>10</v>
      </c>
      <c r="G50" s="130">
        <f t="shared" si="11"/>
        <v>11</v>
      </c>
      <c r="H50" s="128">
        <f t="shared" si="11"/>
        <v>0</v>
      </c>
      <c r="I50" s="102">
        <f t="shared" si="11"/>
        <v>0</v>
      </c>
      <c r="J50" s="102">
        <f t="shared" si="11"/>
        <v>0</v>
      </c>
      <c r="K50" s="102">
        <f t="shared" si="11"/>
        <v>0</v>
      </c>
      <c r="L50" s="130">
        <f t="shared" si="11"/>
        <v>0</v>
      </c>
      <c r="M50" s="128">
        <f t="shared" si="11"/>
        <v>1</v>
      </c>
      <c r="N50" s="102">
        <f t="shared" si="11"/>
        <v>0</v>
      </c>
      <c r="O50" s="102">
        <f t="shared" si="11"/>
        <v>3</v>
      </c>
      <c r="P50" s="102">
        <f t="shared" si="11"/>
        <v>0</v>
      </c>
      <c r="Q50" s="130">
        <f t="shared" si="11"/>
        <v>4</v>
      </c>
      <c r="R50" s="128">
        <f t="shared" si="11"/>
        <v>0</v>
      </c>
      <c r="S50" s="102">
        <f t="shared" si="11"/>
        <v>0</v>
      </c>
      <c r="T50" s="102">
        <f t="shared" si="11"/>
        <v>3</v>
      </c>
      <c r="U50" s="102">
        <f t="shared" si="11"/>
        <v>0</v>
      </c>
      <c r="V50" s="130">
        <f t="shared" si="11"/>
        <v>4</v>
      </c>
      <c r="W50" s="128">
        <f t="shared" si="11"/>
        <v>0</v>
      </c>
      <c r="X50" s="102">
        <f t="shared" si="11"/>
        <v>0</v>
      </c>
      <c r="Y50" s="102">
        <f t="shared" si="11"/>
        <v>0</v>
      </c>
      <c r="Z50" s="102">
        <f t="shared" si="11"/>
        <v>0</v>
      </c>
      <c r="AA50" s="130">
        <f t="shared" si="11"/>
        <v>0</v>
      </c>
      <c r="AB50" s="128">
        <f t="shared" si="11"/>
        <v>1</v>
      </c>
      <c r="AC50" s="102">
        <f t="shared" si="11"/>
        <v>0</v>
      </c>
      <c r="AD50" s="102">
        <f t="shared" si="11"/>
        <v>2</v>
      </c>
      <c r="AE50" s="102">
        <f t="shared" si="11"/>
        <v>0</v>
      </c>
      <c r="AF50" s="130">
        <f t="shared" si="11"/>
        <v>3</v>
      </c>
      <c r="AG50" s="128">
        <f t="shared" si="11"/>
        <v>0</v>
      </c>
      <c r="AH50" s="102">
        <f t="shared" si="11"/>
        <v>0</v>
      </c>
      <c r="AI50" s="102">
        <f t="shared" si="11"/>
        <v>0</v>
      </c>
      <c r="AJ50" s="102">
        <f t="shared" si="11"/>
        <v>0</v>
      </c>
      <c r="AK50" s="130">
        <f t="shared" si="11"/>
        <v>0</v>
      </c>
      <c r="AL50" s="128">
        <f t="shared" si="11"/>
        <v>0</v>
      </c>
      <c r="AM50" s="102">
        <f t="shared" si="11"/>
        <v>0</v>
      </c>
      <c r="AN50" s="102">
        <f t="shared" si="11"/>
        <v>0</v>
      </c>
      <c r="AO50" s="102">
        <f t="shared" si="11"/>
        <v>0</v>
      </c>
      <c r="AP50" s="130">
        <f t="shared" si="11"/>
        <v>0</v>
      </c>
      <c r="AQ50" s="134"/>
      <c r="AR50" s="61"/>
      <c r="AU50" s="77"/>
      <c r="AV50" s="77"/>
      <c r="AW50" s="77"/>
      <c r="AX50" s="77"/>
      <c r="AY50" s="77"/>
      <c r="AZ50" s="77"/>
      <c r="BA50" s="77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</row>
    <row r="51" spans="1:118" s="188" customFormat="1" ht="15.75" customHeight="1" x14ac:dyDescent="0.2">
      <c r="B51" s="189" t="s">
        <v>57</v>
      </c>
      <c r="C51" s="198" t="s">
        <v>197</v>
      </c>
      <c r="D51" s="538" t="s">
        <v>227</v>
      </c>
      <c r="E51" s="544"/>
      <c r="F51" s="191">
        <f t="shared" si="4"/>
        <v>4</v>
      </c>
      <c r="G51" s="195">
        <f t="shared" si="10"/>
        <v>4</v>
      </c>
      <c r="H51" s="193"/>
      <c r="I51" s="194"/>
      <c r="J51" s="194"/>
      <c r="K51" s="194"/>
      <c r="L51" s="195"/>
      <c r="M51" s="193">
        <v>1</v>
      </c>
      <c r="N51" s="194">
        <v>0</v>
      </c>
      <c r="O51" s="194">
        <v>3</v>
      </c>
      <c r="P51" s="194" t="s">
        <v>104</v>
      </c>
      <c r="Q51" s="192">
        <v>4</v>
      </c>
      <c r="R51" s="193"/>
      <c r="S51" s="194"/>
      <c r="T51" s="194"/>
      <c r="U51" s="194"/>
      <c r="V51" s="195"/>
      <c r="W51" s="193"/>
      <c r="X51" s="194"/>
      <c r="Y51" s="194"/>
      <c r="Z51" s="194"/>
      <c r="AA51" s="195"/>
      <c r="AB51" s="193"/>
      <c r="AC51" s="194"/>
      <c r="AD51" s="194"/>
      <c r="AE51" s="194"/>
      <c r="AF51" s="195"/>
      <c r="AG51" s="193"/>
      <c r="AH51" s="194"/>
      <c r="AI51" s="194"/>
      <c r="AJ51" s="194"/>
      <c r="AK51" s="195"/>
      <c r="AL51" s="193"/>
      <c r="AM51" s="194"/>
      <c r="AN51" s="194"/>
      <c r="AO51" s="194"/>
      <c r="AP51" s="195"/>
      <c r="AQ51" s="196"/>
      <c r="AR51" s="197"/>
    </row>
    <row r="52" spans="1:118" s="188" customFormat="1" ht="15" customHeight="1" x14ac:dyDescent="0.2">
      <c r="B52" s="189" t="s">
        <v>34</v>
      </c>
      <c r="C52" s="198" t="s">
        <v>258</v>
      </c>
      <c r="D52" s="538" t="s">
        <v>103</v>
      </c>
      <c r="E52" s="544"/>
      <c r="F52" s="191">
        <v>3</v>
      </c>
      <c r="G52" s="195">
        <f t="shared" si="10"/>
        <v>4</v>
      </c>
      <c r="H52" s="193"/>
      <c r="I52" s="194"/>
      <c r="J52" s="194"/>
      <c r="K52" s="194"/>
      <c r="L52" s="195"/>
      <c r="M52" s="193"/>
      <c r="N52" s="194"/>
      <c r="O52" s="194"/>
      <c r="P52" s="194"/>
      <c r="Q52" s="195"/>
      <c r="R52" s="193">
        <v>0</v>
      </c>
      <c r="S52" s="194">
        <v>0</v>
      </c>
      <c r="T52" s="194">
        <v>3</v>
      </c>
      <c r="U52" s="194" t="s">
        <v>104</v>
      </c>
      <c r="V52" s="195">
        <v>4</v>
      </c>
      <c r="W52" s="193"/>
      <c r="X52" s="194"/>
      <c r="Y52" s="194"/>
      <c r="Z52" s="194"/>
      <c r="AA52" s="195"/>
      <c r="AB52" s="193"/>
      <c r="AC52" s="194"/>
      <c r="AD52" s="194"/>
      <c r="AE52" s="194"/>
      <c r="AF52" s="195"/>
      <c r="AG52" s="193"/>
      <c r="AH52" s="194"/>
      <c r="AI52" s="194"/>
      <c r="AJ52" s="194"/>
      <c r="AK52" s="195"/>
      <c r="AL52" s="193"/>
      <c r="AM52" s="194"/>
      <c r="AN52" s="194"/>
      <c r="AO52" s="194"/>
      <c r="AP52" s="195"/>
      <c r="AQ52" s="196" t="s">
        <v>197</v>
      </c>
      <c r="AR52" s="197"/>
    </row>
    <row r="53" spans="1:118" s="188" customFormat="1" ht="15" customHeight="1" x14ac:dyDescent="0.2">
      <c r="B53" s="189" t="s">
        <v>35</v>
      </c>
      <c r="C53" s="198" t="s">
        <v>173</v>
      </c>
      <c r="D53" s="538" t="s">
        <v>102</v>
      </c>
      <c r="E53" s="539"/>
      <c r="F53" s="191">
        <f t="shared" si="4"/>
        <v>3</v>
      </c>
      <c r="G53" s="195">
        <f t="shared" si="10"/>
        <v>3</v>
      </c>
      <c r="H53" s="193"/>
      <c r="I53" s="194"/>
      <c r="J53" s="194"/>
      <c r="K53" s="194"/>
      <c r="L53" s="195"/>
      <c r="M53" s="193"/>
      <c r="N53" s="194"/>
      <c r="O53" s="194"/>
      <c r="P53" s="194"/>
      <c r="Q53" s="195"/>
      <c r="R53" s="193"/>
      <c r="S53" s="194"/>
      <c r="T53" s="194"/>
      <c r="U53" s="194"/>
      <c r="V53" s="195"/>
      <c r="W53" s="193"/>
      <c r="X53" s="194"/>
      <c r="Y53" s="194"/>
      <c r="Z53" s="194"/>
      <c r="AA53" s="195"/>
      <c r="AB53" s="193">
        <v>1</v>
      </c>
      <c r="AC53" s="194">
        <v>0</v>
      </c>
      <c r="AD53" s="194">
        <v>2</v>
      </c>
      <c r="AE53" s="194" t="s">
        <v>104</v>
      </c>
      <c r="AF53" s="195">
        <v>3</v>
      </c>
      <c r="AG53" s="193"/>
      <c r="AH53" s="194"/>
      <c r="AI53" s="194"/>
      <c r="AJ53" s="194"/>
      <c r="AK53" s="195"/>
      <c r="AL53" s="193"/>
      <c r="AM53" s="194"/>
      <c r="AN53" s="194"/>
      <c r="AO53" s="194"/>
      <c r="AP53" s="195"/>
      <c r="AQ53" s="196"/>
      <c r="AR53" s="197"/>
    </row>
    <row r="54" spans="1:118" s="54" customFormat="1" ht="15" customHeight="1" x14ac:dyDescent="0.2">
      <c r="A54" s="77"/>
      <c r="B54" s="540" t="s">
        <v>77</v>
      </c>
      <c r="C54" s="541"/>
      <c r="D54" s="541"/>
      <c r="E54" s="126" t="s">
        <v>75</v>
      </c>
      <c r="F54" s="129">
        <f t="shared" ref="F54:AP54" si="12">SUM(F55:F58)</f>
        <v>10</v>
      </c>
      <c r="G54" s="130">
        <f t="shared" si="12"/>
        <v>11</v>
      </c>
      <c r="H54" s="128">
        <f t="shared" si="12"/>
        <v>0</v>
      </c>
      <c r="I54" s="102">
        <f t="shared" si="12"/>
        <v>0</v>
      </c>
      <c r="J54" s="102">
        <f t="shared" si="12"/>
        <v>0</v>
      </c>
      <c r="K54" s="102">
        <f t="shared" si="12"/>
        <v>0</v>
      </c>
      <c r="L54" s="130">
        <f t="shared" si="12"/>
        <v>0</v>
      </c>
      <c r="M54" s="128">
        <f t="shared" si="12"/>
        <v>0</v>
      </c>
      <c r="N54" s="102">
        <f t="shared" si="12"/>
        <v>0</v>
      </c>
      <c r="O54" s="102">
        <f t="shared" si="12"/>
        <v>0</v>
      </c>
      <c r="P54" s="102">
        <f t="shared" si="12"/>
        <v>0</v>
      </c>
      <c r="Q54" s="130">
        <f t="shared" si="12"/>
        <v>0</v>
      </c>
      <c r="R54" s="128">
        <f t="shared" si="12"/>
        <v>0</v>
      </c>
      <c r="S54" s="102">
        <f t="shared" si="12"/>
        <v>0</v>
      </c>
      <c r="T54" s="102">
        <f t="shared" si="12"/>
        <v>0</v>
      </c>
      <c r="U54" s="102">
        <f t="shared" si="12"/>
        <v>0</v>
      </c>
      <c r="V54" s="130">
        <f t="shared" si="12"/>
        <v>0</v>
      </c>
      <c r="W54" s="128">
        <f t="shared" si="12"/>
        <v>0</v>
      </c>
      <c r="X54" s="102">
        <f t="shared" si="12"/>
        <v>0</v>
      </c>
      <c r="Y54" s="102">
        <f t="shared" si="12"/>
        <v>0</v>
      </c>
      <c r="Z54" s="102">
        <f t="shared" si="12"/>
        <v>0</v>
      </c>
      <c r="AA54" s="130">
        <f t="shared" si="12"/>
        <v>0</v>
      </c>
      <c r="AB54" s="128">
        <f t="shared" si="12"/>
        <v>6</v>
      </c>
      <c r="AC54" s="102">
        <f t="shared" si="12"/>
        <v>4</v>
      </c>
      <c r="AD54" s="102">
        <f t="shared" si="12"/>
        <v>0</v>
      </c>
      <c r="AE54" s="102">
        <f t="shared" si="12"/>
        <v>0</v>
      </c>
      <c r="AF54" s="130">
        <f t="shared" si="12"/>
        <v>11</v>
      </c>
      <c r="AG54" s="128">
        <f t="shared" si="12"/>
        <v>0</v>
      </c>
      <c r="AH54" s="102">
        <f t="shared" si="12"/>
        <v>0</v>
      </c>
      <c r="AI54" s="102">
        <f t="shared" si="12"/>
        <v>0</v>
      </c>
      <c r="AJ54" s="102">
        <f t="shared" si="12"/>
        <v>0</v>
      </c>
      <c r="AK54" s="130">
        <f t="shared" si="12"/>
        <v>0</v>
      </c>
      <c r="AL54" s="128">
        <f t="shared" si="12"/>
        <v>0</v>
      </c>
      <c r="AM54" s="102">
        <f t="shared" si="12"/>
        <v>0</v>
      </c>
      <c r="AN54" s="102">
        <f t="shared" si="12"/>
        <v>0</v>
      </c>
      <c r="AO54" s="102">
        <f t="shared" si="12"/>
        <v>0</v>
      </c>
      <c r="AP54" s="130">
        <f t="shared" si="12"/>
        <v>0</v>
      </c>
      <c r="AQ54" s="134"/>
      <c r="AR54" s="61"/>
      <c r="AU54" s="77"/>
      <c r="AV54" s="77"/>
      <c r="AW54" s="77"/>
      <c r="AX54" s="77"/>
      <c r="AY54" s="77"/>
      <c r="AZ54" s="77"/>
      <c r="BA54" s="77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</row>
    <row r="55" spans="1:118" s="188" customFormat="1" ht="15" customHeight="1" x14ac:dyDescent="0.2">
      <c r="B55" s="189" t="s">
        <v>36</v>
      </c>
      <c r="C55" s="198" t="s">
        <v>242</v>
      </c>
      <c r="D55" s="542" t="s">
        <v>151</v>
      </c>
      <c r="E55" s="543"/>
      <c r="F55" s="191">
        <f t="shared" si="4"/>
        <v>3</v>
      </c>
      <c r="G55" s="195">
        <v>3</v>
      </c>
      <c r="H55" s="193"/>
      <c r="I55" s="194"/>
      <c r="J55" s="194"/>
      <c r="K55" s="194"/>
      <c r="L55" s="195"/>
      <c r="M55" s="193"/>
      <c r="N55" s="194"/>
      <c r="O55" s="194"/>
      <c r="P55" s="194"/>
      <c r="Q55" s="195"/>
      <c r="R55" s="193"/>
      <c r="S55" s="194"/>
      <c r="T55" s="194"/>
      <c r="U55" s="194"/>
      <c r="V55" s="195"/>
      <c r="W55" s="193"/>
      <c r="X55" s="194"/>
      <c r="Y55" s="194"/>
      <c r="Z55" s="194"/>
      <c r="AA55" s="195"/>
      <c r="AB55" s="193">
        <v>1</v>
      </c>
      <c r="AC55" s="194">
        <v>2</v>
      </c>
      <c r="AD55" s="194">
        <v>0</v>
      </c>
      <c r="AE55" s="194" t="s">
        <v>104</v>
      </c>
      <c r="AF55" s="195">
        <v>3</v>
      </c>
      <c r="AG55" s="193"/>
      <c r="AH55" s="194"/>
      <c r="AI55" s="194"/>
      <c r="AJ55" s="194"/>
      <c r="AK55" s="195"/>
      <c r="AL55" s="193"/>
      <c r="AM55" s="194"/>
      <c r="AN55" s="194"/>
      <c r="AO55" s="194"/>
      <c r="AP55" s="195"/>
      <c r="AQ55" s="196"/>
      <c r="AR55" s="197"/>
    </row>
    <row r="56" spans="1:118" s="188" customFormat="1" ht="15" customHeight="1" x14ac:dyDescent="0.2">
      <c r="B56" s="189" t="s">
        <v>50</v>
      </c>
      <c r="C56" s="198" t="s">
        <v>174</v>
      </c>
      <c r="D56" s="538" t="s">
        <v>215</v>
      </c>
      <c r="E56" s="539"/>
      <c r="F56" s="191">
        <f t="shared" ref="F56" si="13">SUM(H56,I56,J56,M56,N56,O56,R56,S56,T56,W56,X56,Y56,AB56,AC56,AD56,AG56,AH56,AI56,AL56,AM56,AN56)</f>
        <v>2</v>
      </c>
      <c r="G56" s="195">
        <f>SUM(L56,Q56,V56,AA56,AF56,AK56,AP56)</f>
        <v>3</v>
      </c>
      <c r="H56" s="193"/>
      <c r="I56" s="194"/>
      <c r="J56" s="194"/>
      <c r="K56" s="194"/>
      <c r="L56" s="195"/>
      <c r="M56" s="193"/>
      <c r="N56" s="194"/>
      <c r="O56" s="194"/>
      <c r="P56" s="194"/>
      <c r="Q56" s="195"/>
      <c r="R56" s="193"/>
      <c r="S56" s="194"/>
      <c r="T56" s="194"/>
      <c r="U56" s="194"/>
      <c r="V56" s="195"/>
      <c r="W56" s="193"/>
      <c r="X56" s="194"/>
      <c r="Y56" s="194"/>
      <c r="Z56" s="194"/>
      <c r="AA56" s="195"/>
      <c r="AB56" s="193">
        <v>2</v>
      </c>
      <c r="AC56" s="194">
        <v>0</v>
      </c>
      <c r="AD56" s="194">
        <v>0</v>
      </c>
      <c r="AE56" s="194" t="s">
        <v>104</v>
      </c>
      <c r="AF56" s="195">
        <v>3</v>
      </c>
      <c r="AG56" s="193"/>
      <c r="AH56" s="194"/>
      <c r="AI56" s="194"/>
      <c r="AJ56" s="194"/>
      <c r="AK56" s="195"/>
      <c r="AL56" s="193"/>
      <c r="AM56" s="194"/>
      <c r="AN56" s="194"/>
      <c r="AO56" s="194"/>
      <c r="AP56" s="195"/>
      <c r="AQ56" s="196"/>
      <c r="AR56" s="197"/>
    </row>
    <row r="57" spans="1:118" s="188" customFormat="1" ht="15" customHeight="1" x14ac:dyDescent="0.2">
      <c r="B57" s="189" t="s">
        <v>48</v>
      </c>
      <c r="C57" s="198" t="s">
        <v>171</v>
      </c>
      <c r="D57" s="538" t="s">
        <v>100</v>
      </c>
      <c r="E57" s="539"/>
      <c r="F57" s="191">
        <v>2</v>
      </c>
      <c r="G57" s="195">
        <v>2</v>
      </c>
      <c r="H57" s="193"/>
      <c r="I57" s="194"/>
      <c r="J57" s="194"/>
      <c r="K57" s="194"/>
      <c r="L57" s="195"/>
      <c r="M57" s="193"/>
      <c r="N57" s="194"/>
      <c r="O57" s="194"/>
      <c r="P57" s="194"/>
      <c r="Q57" s="195"/>
      <c r="R57" s="193"/>
      <c r="S57" s="194"/>
      <c r="T57" s="194"/>
      <c r="U57" s="194"/>
      <c r="V57" s="195"/>
      <c r="W57" s="193"/>
      <c r="X57" s="194"/>
      <c r="Y57" s="194"/>
      <c r="Z57" s="194"/>
      <c r="AA57" s="195"/>
      <c r="AB57" s="193">
        <v>1</v>
      </c>
      <c r="AC57" s="194">
        <v>1</v>
      </c>
      <c r="AD57" s="194">
        <v>0</v>
      </c>
      <c r="AE57" s="194" t="s">
        <v>104</v>
      </c>
      <c r="AF57" s="195">
        <v>2</v>
      </c>
      <c r="AG57" s="193"/>
      <c r="AH57" s="194"/>
      <c r="AI57" s="194"/>
      <c r="AJ57" s="194"/>
      <c r="AK57" s="195"/>
      <c r="AL57" s="193"/>
      <c r="AM57" s="194"/>
      <c r="AN57" s="194"/>
      <c r="AO57" s="194"/>
      <c r="AP57" s="195"/>
      <c r="AQ57" s="196"/>
      <c r="AR57" s="197"/>
    </row>
    <row r="58" spans="1:118" s="188" customFormat="1" ht="15" customHeight="1" thickBot="1" x14ac:dyDescent="0.25">
      <c r="B58" s="212" t="s">
        <v>47</v>
      </c>
      <c r="C58" s="213" t="s">
        <v>243</v>
      </c>
      <c r="D58" s="547" t="s">
        <v>152</v>
      </c>
      <c r="E58" s="548"/>
      <c r="F58" s="214">
        <f t="shared" si="4"/>
        <v>3</v>
      </c>
      <c r="G58" s="215">
        <f t="shared" ref="G58" si="14">SUM(L58,Q58,V58,AA58,AF58,AK58,AP58)</f>
        <v>3</v>
      </c>
      <c r="H58" s="216"/>
      <c r="I58" s="217"/>
      <c r="J58" s="217"/>
      <c r="K58" s="217"/>
      <c r="L58" s="215"/>
      <c r="M58" s="216"/>
      <c r="N58" s="217"/>
      <c r="O58" s="217"/>
      <c r="P58" s="217"/>
      <c r="Q58" s="215"/>
      <c r="R58" s="216"/>
      <c r="S58" s="217"/>
      <c r="T58" s="217"/>
      <c r="U58" s="217"/>
      <c r="V58" s="215"/>
      <c r="W58" s="216"/>
      <c r="X58" s="217"/>
      <c r="Y58" s="217"/>
      <c r="Z58" s="217"/>
      <c r="AA58" s="215"/>
      <c r="AB58" s="216">
        <v>2</v>
      </c>
      <c r="AC58" s="217">
        <v>1</v>
      </c>
      <c r="AD58" s="217">
        <v>0</v>
      </c>
      <c r="AE58" s="217" t="s">
        <v>6</v>
      </c>
      <c r="AF58" s="215">
        <v>3</v>
      </c>
      <c r="AG58" s="216"/>
      <c r="AH58" s="217"/>
      <c r="AI58" s="217"/>
      <c r="AJ58" s="217"/>
      <c r="AK58" s="215"/>
      <c r="AL58" s="216"/>
      <c r="AM58" s="217"/>
      <c r="AN58" s="217"/>
      <c r="AO58" s="217"/>
      <c r="AP58" s="215"/>
      <c r="AQ58" s="218"/>
      <c r="AR58" s="197"/>
    </row>
    <row r="59" spans="1:118" s="18" customFormat="1" ht="15" customHeight="1" thickBot="1" x14ac:dyDescent="0.25">
      <c r="A59" s="77"/>
      <c r="B59" s="555" t="s">
        <v>78</v>
      </c>
      <c r="C59" s="556"/>
      <c r="D59" s="556"/>
      <c r="E59" s="557"/>
      <c r="F59" s="219">
        <f t="shared" ref="F59:AP59" si="15">F10+F24+F30+F43+F50+F54</f>
        <v>127</v>
      </c>
      <c r="G59" s="220">
        <f t="shared" si="15"/>
        <v>145</v>
      </c>
      <c r="H59" s="221">
        <f t="shared" si="15"/>
        <v>15</v>
      </c>
      <c r="I59" s="222">
        <f t="shared" si="15"/>
        <v>5</v>
      </c>
      <c r="J59" s="222">
        <f t="shared" si="15"/>
        <v>6</v>
      </c>
      <c r="K59" s="222">
        <f t="shared" si="15"/>
        <v>0</v>
      </c>
      <c r="L59" s="223">
        <f t="shared" si="15"/>
        <v>31</v>
      </c>
      <c r="M59" s="221">
        <f t="shared" si="15"/>
        <v>11</v>
      </c>
      <c r="N59" s="222">
        <f t="shared" si="15"/>
        <v>8</v>
      </c>
      <c r="O59" s="222">
        <f t="shared" si="15"/>
        <v>5</v>
      </c>
      <c r="P59" s="222">
        <f t="shared" si="15"/>
        <v>0</v>
      </c>
      <c r="Q59" s="223">
        <f t="shared" si="15"/>
        <v>29</v>
      </c>
      <c r="R59" s="221">
        <f t="shared" si="15"/>
        <v>11</v>
      </c>
      <c r="S59" s="222">
        <f t="shared" si="15"/>
        <v>9</v>
      </c>
      <c r="T59" s="222">
        <f t="shared" si="15"/>
        <v>5</v>
      </c>
      <c r="U59" s="222">
        <f t="shared" si="15"/>
        <v>0</v>
      </c>
      <c r="V59" s="224">
        <f t="shared" si="15"/>
        <v>27</v>
      </c>
      <c r="W59" s="225">
        <f t="shared" si="15"/>
        <v>12</v>
      </c>
      <c r="X59" s="222">
        <f t="shared" si="15"/>
        <v>7</v>
      </c>
      <c r="Y59" s="222">
        <f t="shared" si="15"/>
        <v>11</v>
      </c>
      <c r="Z59" s="222">
        <f t="shared" si="15"/>
        <v>0</v>
      </c>
      <c r="AA59" s="223">
        <f t="shared" si="15"/>
        <v>34</v>
      </c>
      <c r="AB59" s="221">
        <f t="shared" si="15"/>
        <v>11</v>
      </c>
      <c r="AC59" s="222">
        <f t="shared" si="15"/>
        <v>5</v>
      </c>
      <c r="AD59" s="222">
        <f t="shared" si="15"/>
        <v>4</v>
      </c>
      <c r="AE59" s="222">
        <f t="shared" si="15"/>
        <v>0</v>
      </c>
      <c r="AF59" s="223">
        <f t="shared" si="15"/>
        <v>22</v>
      </c>
      <c r="AG59" s="221">
        <f t="shared" si="15"/>
        <v>1</v>
      </c>
      <c r="AH59" s="222">
        <f t="shared" si="15"/>
        <v>1</v>
      </c>
      <c r="AI59" s="222">
        <f t="shared" si="15"/>
        <v>0</v>
      </c>
      <c r="AJ59" s="222">
        <f t="shared" si="15"/>
        <v>0</v>
      </c>
      <c r="AK59" s="223">
        <f t="shared" si="15"/>
        <v>2</v>
      </c>
      <c r="AL59" s="221">
        <f t="shared" si="15"/>
        <v>0</v>
      </c>
      <c r="AM59" s="222">
        <f t="shared" si="15"/>
        <v>0</v>
      </c>
      <c r="AN59" s="222">
        <f t="shared" si="15"/>
        <v>0</v>
      </c>
      <c r="AO59" s="222">
        <f t="shared" si="15"/>
        <v>0</v>
      </c>
      <c r="AP59" s="223">
        <f t="shared" si="15"/>
        <v>0</v>
      </c>
      <c r="AQ59" s="395"/>
      <c r="AR59" s="50"/>
      <c r="AS59" s="39"/>
      <c r="AU59" s="77"/>
      <c r="AV59" s="77"/>
      <c r="AW59" s="77"/>
      <c r="AX59" s="77"/>
      <c r="AY59" s="77"/>
      <c r="AZ59" s="77"/>
      <c r="BA59" s="77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</row>
    <row r="60" spans="1:118" s="18" customFormat="1" ht="15" customHeight="1" x14ac:dyDescent="0.2">
      <c r="A60" s="65"/>
      <c r="B60" s="44"/>
      <c r="C60" s="49"/>
      <c r="D60" s="60"/>
      <c r="E60" s="40"/>
      <c r="F60" s="78"/>
      <c r="G60" s="79" t="s">
        <v>79</v>
      </c>
      <c r="H60" s="52"/>
      <c r="I60" s="115"/>
      <c r="J60" s="94"/>
      <c r="K60" s="80">
        <f>COUNTIF(K11:K58,"e")</f>
        <v>3</v>
      </c>
      <c r="L60" s="9"/>
      <c r="M60" s="52"/>
      <c r="N60" s="115"/>
      <c r="O60" s="94"/>
      <c r="P60" s="80">
        <f>COUNTIF(P11:P58,"e")</f>
        <v>4</v>
      </c>
      <c r="Q60" s="9"/>
      <c r="R60" s="52"/>
      <c r="S60" s="115"/>
      <c r="T60" s="94"/>
      <c r="U60" s="80">
        <f>COUNTIF(U11:U58,"e")</f>
        <v>2</v>
      </c>
      <c r="V60" s="9"/>
      <c r="W60" s="52"/>
      <c r="X60" s="115"/>
      <c r="Y60" s="94"/>
      <c r="Z60" s="80">
        <f>COUNTIF(Z11:Z58,"e")</f>
        <v>6</v>
      </c>
      <c r="AA60" s="9"/>
      <c r="AB60" s="52"/>
      <c r="AC60" s="115"/>
      <c r="AD60" s="94"/>
      <c r="AE60" s="80">
        <f>COUNTIF(AE11:AE58,"e")</f>
        <v>2</v>
      </c>
      <c r="AF60" s="9"/>
      <c r="AG60" s="52"/>
      <c r="AH60" s="115"/>
      <c r="AI60" s="94"/>
      <c r="AJ60" s="80">
        <f>COUNTIF(AJ11:AJ58,"e")</f>
        <v>1</v>
      </c>
      <c r="AK60" s="9"/>
      <c r="AL60" s="52"/>
      <c r="AM60" s="115"/>
      <c r="AN60" s="94"/>
      <c r="AO60" s="80">
        <f>COUNTIF(AO11:AO58,"e")</f>
        <v>0</v>
      </c>
      <c r="AP60" s="9"/>
      <c r="AQ60" s="9"/>
      <c r="AR60" s="50"/>
      <c r="AS60" s="39"/>
      <c r="AU60" s="77"/>
      <c r="AV60" s="77"/>
      <c r="AW60" s="77"/>
      <c r="AX60" s="77"/>
      <c r="AY60" s="77"/>
      <c r="AZ60" s="77"/>
      <c r="BA60" s="77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</row>
    <row r="61" spans="1:118" s="18" customFormat="1" ht="15" customHeight="1" x14ac:dyDescent="0.2">
      <c r="A61" s="65"/>
      <c r="B61" s="44"/>
      <c r="C61" s="49"/>
      <c r="D61" s="64"/>
      <c r="E61" s="40"/>
      <c r="F61" s="52"/>
      <c r="G61" s="53" t="s">
        <v>80</v>
      </c>
      <c r="H61" s="52"/>
      <c r="I61" s="115"/>
      <c r="J61" s="94"/>
      <c r="K61" s="71">
        <f>COUNTIF(K11:K58,"tm")</f>
        <v>5</v>
      </c>
      <c r="L61" s="52"/>
      <c r="M61" s="52"/>
      <c r="N61" s="115"/>
      <c r="O61" s="94"/>
      <c r="P61" s="71">
        <f>COUNTIF(P11:P58,"tm")</f>
        <v>3</v>
      </c>
      <c r="Q61" s="52"/>
      <c r="R61" s="52"/>
      <c r="S61" s="115"/>
      <c r="T61" s="94"/>
      <c r="U61" s="71">
        <f>COUNTIF(U11:U58,"tm")</f>
        <v>7</v>
      </c>
      <c r="V61" s="52"/>
      <c r="W61" s="52"/>
      <c r="X61" s="115"/>
      <c r="Y61" s="94"/>
      <c r="Z61" s="71">
        <f>COUNTIF(Z11:Z58,"tm")</f>
        <v>4</v>
      </c>
      <c r="AA61" s="52"/>
      <c r="AB61" s="52"/>
      <c r="AC61" s="115"/>
      <c r="AD61" s="94"/>
      <c r="AE61" s="71">
        <f>COUNTIF(AE11:AE58,"tm")</f>
        <v>6</v>
      </c>
      <c r="AF61" s="52"/>
      <c r="AG61" s="52"/>
      <c r="AH61" s="115"/>
      <c r="AI61" s="94"/>
      <c r="AJ61" s="71">
        <f>COUNTIF(AJ11:AJ58,"tm")</f>
        <v>0</v>
      </c>
      <c r="AK61" s="52"/>
      <c r="AL61" s="52"/>
      <c r="AM61" s="115"/>
      <c r="AN61" s="94"/>
      <c r="AO61" s="71">
        <f>COUNTIF(AO11:AO58,"tm")</f>
        <v>0</v>
      </c>
      <c r="AP61" s="52"/>
      <c r="AQ61" s="52"/>
      <c r="AR61" s="50"/>
      <c r="AS61" s="39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</row>
    <row r="62" spans="1:118" s="18" customFormat="1" ht="15" customHeight="1" x14ac:dyDescent="0.2">
      <c r="A62" s="65"/>
      <c r="B62" s="44"/>
      <c r="C62" s="49"/>
      <c r="D62" s="61"/>
      <c r="E62" s="187"/>
      <c r="F62" s="186" t="s">
        <v>81</v>
      </c>
      <c r="G62" s="73"/>
      <c r="H62" s="74"/>
      <c r="I62" s="116">
        <f>I59+J59</f>
        <v>11</v>
      </c>
      <c r="J62" s="117"/>
      <c r="K62" s="72"/>
      <c r="L62" s="75"/>
      <c r="M62" s="72"/>
      <c r="N62" s="116">
        <f>N59+O59</f>
        <v>13</v>
      </c>
      <c r="O62" s="106"/>
      <c r="P62" s="72"/>
      <c r="Q62" s="75"/>
      <c r="R62" s="72"/>
      <c r="S62" s="116">
        <f>S59+T59</f>
        <v>14</v>
      </c>
      <c r="T62" s="106"/>
      <c r="U62" s="72"/>
      <c r="V62" s="75"/>
      <c r="W62" s="72"/>
      <c r="X62" s="116">
        <f>X59+Y59</f>
        <v>18</v>
      </c>
      <c r="Y62" s="106"/>
      <c r="Z62" s="72"/>
      <c r="AA62" s="75"/>
      <c r="AB62" s="72"/>
      <c r="AC62" s="116">
        <f>AC59+AD59</f>
        <v>9</v>
      </c>
      <c r="AD62" s="106"/>
      <c r="AE62" s="72"/>
      <c r="AF62" s="75"/>
      <c r="AG62" s="72"/>
      <c r="AH62" s="116">
        <f>AH59+AI59</f>
        <v>1</v>
      </c>
      <c r="AI62" s="106"/>
      <c r="AJ62" s="72"/>
      <c r="AK62" s="75"/>
      <c r="AL62" s="72"/>
      <c r="AM62" s="116">
        <f>AM59+AN59</f>
        <v>0</v>
      </c>
      <c r="AN62" s="106"/>
      <c r="AO62" s="72"/>
      <c r="AP62" s="75"/>
      <c r="AQ62" s="42"/>
      <c r="AR62" s="50"/>
      <c r="AS62" s="39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</row>
    <row r="63" spans="1:118" s="65" customFormat="1" ht="15" customHeight="1" x14ac:dyDescent="0.2">
      <c r="B63" s="70"/>
      <c r="C63" s="49"/>
      <c r="D63" s="61"/>
      <c r="E63" s="40"/>
      <c r="F63" s="72"/>
      <c r="G63" s="73" t="s">
        <v>82</v>
      </c>
      <c r="H63" s="74"/>
      <c r="I63" s="116">
        <f>H59+I59+J59</f>
        <v>26</v>
      </c>
      <c r="J63" s="117"/>
      <c r="K63" s="72"/>
      <c r="L63" s="75"/>
      <c r="M63" s="72"/>
      <c r="N63" s="116">
        <f>M59+N59+O59</f>
        <v>24</v>
      </c>
      <c r="O63" s="106"/>
      <c r="P63" s="72"/>
      <c r="Q63" s="75"/>
      <c r="R63" s="72"/>
      <c r="S63" s="116">
        <f>R59+S59+T59</f>
        <v>25</v>
      </c>
      <c r="T63" s="106"/>
      <c r="U63" s="72"/>
      <c r="V63" s="75"/>
      <c r="W63" s="72"/>
      <c r="X63" s="116">
        <f>W59+X59+Y59</f>
        <v>30</v>
      </c>
      <c r="Y63" s="106"/>
      <c r="Z63" s="72"/>
      <c r="AA63" s="75"/>
      <c r="AB63" s="72"/>
      <c r="AC63" s="116">
        <f>AB59+AC59+AD59</f>
        <v>20</v>
      </c>
      <c r="AD63" s="106"/>
      <c r="AE63" s="72"/>
      <c r="AF63" s="75"/>
      <c r="AG63" s="72"/>
      <c r="AH63" s="116">
        <f>AG59+AH59+AI59</f>
        <v>2</v>
      </c>
      <c r="AI63" s="106"/>
      <c r="AJ63" s="72"/>
      <c r="AK63" s="75"/>
      <c r="AL63" s="72"/>
      <c r="AM63" s="116">
        <f>AL59+AM59+AN59</f>
        <v>0</v>
      </c>
      <c r="AN63" s="106"/>
      <c r="AO63" s="72"/>
      <c r="AP63" s="75"/>
      <c r="AQ63" s="42"/>
      <c r="AR63" s="50"/>
      <c r="AS63" s="39"/>
    </row>
    <row r="64" spans="1:118" s="18" customFormat="1" ht="15" customHeight="1" x14ac:dyDescent="0.2">
      <c r="A64" s="65"/>
      <c r="B64" s="44"/>
      <c r="C64" s="49"/>
      <c r="D64" s="61"/>
      <c r="E64" s="40"/>
      <c r="F64" s="68"/>
      <c r="G64" s="42"/>
      <c r="H64" s="554"/>
      <c r="I64" s="554"/>
      <c r="J64" s="554"/>
      <c r="K64" s="41"/>
      <c r="L64" s="42"/>
      <c r="M64" s="554"/>
      <c r="N64" s="554"/>
      <c r="O64" s="554"/>
      <c r="P64" s="41"/>
      <c r="Q64" s="42"/>
      <c r="R64" s="554"/>
      <c r="S64" s="554"/>
      <c r="T64" s="554"/>
      <c r="U64" s="41"/>
      <c r="V64" s="42"/>
      <c r="W64" s="554"/>
      <c r="X64" s="554"/>
      <c r="Y64" s="554"/>
      <c r="Z64" s="41"/>
      <c r="AA64" s="42"/>
      <c r="AB64" s="41"/>
      <c r="AC64" s="120"/>
      <c r="AD64" s="120"/>
      <c r="AE64" s="41"/>
      <c r="AF64" s="42"/>
      <c r="AG64" s="41"/>
      <c r="AH64" s="120"/>
      <c r="AI64" s="120"/>
      <c r="AJ64" s="41"/>
      <c r="AK64" s="42"/>
      <c r="AL64" s="41"/>
      <c r="AM64" s="120"/>
      <c r="AN64" s="120"/>
      <c r="AO64" s="41"/>
      <c r="AP64" s="42"/>
      <c r="AQ64" s="42"/>
      <c r="AR64" s="50"/>
      <c r="AS64" s="39"/>
    </row>
    <row r="65" spans="1:45" s="18" customFormat="1" ht="15" customHeight="1" x14ac:dyDescent="0.2">
      <c r="A65" s="65"/>
      <c r="B65" s="2"/>
      <c r="C65" s="7"/>
      <c r="D65" s="12"/>
      <c r="E65" s="12"/>
      <c r="F65" s="65"/>
      <c r="G65" s="65"/>
      <c r="H65" s="65"/>
      <c r="I65" s="56"/>
      <c r="J65" s="56"/>
      <c r="K65" s="65"/>
      <c r="L65" s="65"/>
      <c r="M65" s="65"/>
      <c r="N65" s="56"/>
      <c r="O65" s="56"/>
      <c r="P65" s="65"/>
      <c r="Q65" s="65"/>
      <c r="S65" s="56"/>
      <c r="T65" s="56"/>
      <c r="X65" s="56"/>
      <c r="Y65" s="56"/>
      <c r="AC65" s="56"/>
      <c r="AD65" s="56"/>
      <c r="AH65" s="56"/>
      <c r="AI65" s="56"/>
      <c r="AM65" s="56"/>
      <c r="AN65" s="56"/>
      <c r="AP65" s="42"/>
      <c r="AQ65" s="42"/>
      <c r="AR65" s="43"/>
      <c r="AS65" s="39"/>
    </row>
    <row r="66" spans="1:45" s="6" customFormat="1" ht="15" customHeight="1" x14ac:dyDescent="0.25">
      <c r="B66" s="562"/>
      <c r="C66" s="562"/>
      <c r="D66" s="562"/>
      <c r="E66" s="83"/>
      <c r="F66" s="83"/>
      <c r="G66" s="84"/>
      <c r="H66" s="84"/>
      <c r="I66" s="553"/>
      <c r="J66" s="553"/>
      <c r="K66" s="553"/>
      <c r="L66" s="553"/>
      <c r="M66" s="553"/>
      <c r="N66" s="93"/>
      <c r="O66" s="93"/>
      <c r="P66" s="84"/>
      <c r="Q66" s="65"/>
      <c r="R66" s="18"/>
      <c r="S66" s="56"/>
      <c r="T66" s="56"/>
      <c r="U66" s="18"/>
      <c r="V66" s="18"/>
      <c r="W66" s="18"/>
      <c r="X66" s="56"/>
      <c r="Y66" s="56"/>
      <c r="AC66" s="94"/>
      <c r="AD66" s="94"/>
      <c r="AH66" s="94"/>
      <c r="AI66" s="94"/>
      <c r="AM66" s="94"/>
      <c r="AN66" s="94"/>
      <c r="AR66" s="13"/>
    </row>
    <row r="67" spans="1:45" s="6" customFormat="1" ht="15" customHeight="1" x14ac:dyDescent="0.25">
      <c r="B67" s="85"/>
      <c r="C67" s="86"/>
      <c r="D67" s="87"/>
      <c r="E67" s="83"/>
      <c r="F67" s="83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R67" s="18"/>
      <c r="S67" s="56"/>
      <c r="T67" s="56"/>
      <c r="U67" s="18"/>
      <c r="V67" s="18"/>
      <c r="W67" s="18"/>
      <c r="X67" s="56"/>
      <c r="Y67" s="56"/>
      <c r="AC67" s="94"/>
      <c r="AD67" s="94"/>
      <c r="AH67" s="94"/>
      <c r="AI67" s="94"/>
      <c r="AM67" s="94"/>
      <c r="AN67" s="94"/>
      <c r="AR67" s="13"/>
    </row>
    <row r="68" spans="1:45" s="6" customFormat="1" ht="15" customHeight="1" x14ac:dyDescent="0.2">
      <c r="B68" s="92"/>
      <c r="C68" s="92"/>
      <c r="D68" s="92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18"/>
      <c r="S68" s="56"/>
      <c r="T68" s="56"/>
      <c r="U68" s="18"/>
      <c r="V68" s="18"/>
      <c r="W68" s="18"/>
      <c r="X68" s="56"/>
      <c r="Y68" s="56"/>
      <c r="AC68" s="94"/>
      <c r="AD68" s="94"/>
      <c r="AH68" s="94"/>
      <c r="AI68" s="94"/>
      <c r="AM68" s="94"/>
      <c r="AN68" s="94"/>
      <c r="AR68" s="13"/>
    </row>
    <row r="69" spans="1:45" s="6" customFormat="1" ht="15" customHeight="1" x14ac:dyDescent="0.2">
      <c r="B69" s="85"/>
      <c r="C69" s="85"/>
      <c r="D69" s="88"/>
      <c r="E69" s="88"/>
      <c r="F69" s="84"/>
      <c r="G69" s="88"/>
      <c r="H69" s="88"/>
      <c r="I69" s="92"/>
      <c r="J69" s="92"/>
      <c r="K69" s="84"/>
      <c r="L69" s="84"/>
      <c r="M69" s="84"/>
      <c r="N69" s="93"/>
      <c r="O69" s="93"/>
      <c r="P69" s="84"/>
      <c r="Q69" s="3"/>
      <c r="R69" s="18"/>
      <c r="S69" s="56"/>
      <c r="T69" s="56"/>
      <c r="U69" s="18"/>
      <c r="V69" s="18"/>
      <c r="W69" s="18"/>
      <c r="X69" s="56"/>
      <c r="Y69" s="56"/>
      <c r="AC69" s="97"/>
      <c r="AD69" s="97"/>
      <c r="AE69" s="3"/>
      <c r="AF69" s="3"/>
      <c r="AG69" s="3"/>
      <c r="AH69" s="97"/>
      <c r="AI69" s="97"/>
      <c r="AJ69" s="3"/>
      <c r="AK69" s="3"/>
      <c r="AL69" s="3"/>
      <c r="AM69" s="97"/>
      <c r="AN69" s="123"/>
      <c r="AO69" s="1"/>
      <c r="AP69" s="9"/>
      <c r="AQ69" s="9"/>
      <c r="AR69" s="13"/>
    </row>
    <row r="70" spans="1:45" s="6" customFormat="1" ht="15" customHeight="1" x14ac:dyDescent="0.2">
      <c r="B70" s="85"/>
      <c r="C70" s="85"/>
      <c r="D70" s="88"/>
      <c r="E70" s="88"/>
      <c r="F70" s="84"/>
      <c r="G70" s="88"/>
      <c r="H70" s="88"/>
      <c r="I70" s="92"/>
      <c r="J70" s="92"/>
      <c r="K70" s="84"/>
      <c r="L70" s="84"/>
      <c r="M70" s="84"/>
      <c r="N70" s="93"/>
      <c r="O70" s="93"/>
      <c r="P70" s="84"/>
      <c r="Q70" s="3"/>
      <c r="S70" s="94"/>
      <c r="T70" s="94"/>
      <c r="X70" s="94"/>
      <c r="Y70" s="94"/>
      <c r="AC70" s="97"/>
      <c r="AD70" s="97"/>
      <c r="AE70" s="3"/>
      <c r="AF70" s="3"/>
      <c r="AG70" s="3"/>
      <c r="AH70" s="97"/>
      <c r="AI70" s="97"/>
      <c r="AJ70" s="3"/>
      <c r="AK70" s="3"/>
      <c r="AL70" s="3"/>
      <c r="AM70" s="97"/>
      <c r="AN70" s="123"/>
      <c r="AO70" s="1"/>
      <c r="AP70" s="9"/>
      <c r="AQ70" s="76" t="s">
        <v>202</v>
      </c>
      <c r="AR70" s="13"/>
    </row>
    <row r="71" spans="1:45" s="6" customFormat="1" ht="15" x14ac:dyDescent="0.2">
      <c r="B71" s="85"/>
      <c r="C71" s="85"/>
      <c r="D71" s="88"/>
      <c r="E71" s="88"/>
      <c r="F71" s="84"/>
      <c r="G71" s="88"/>
      <c r="H71" s="88"/>
      <c r="I71" s="92"/>
      <c r="J71" s="92"/>
      <c r="K71" s="84"/>
      <c r="L71" s="84"/>
      <c r="M71" s="84"/>
      <c r="N71" s="93"/>
      <c r="O71" s="93"/>
      <c r="P71" s="84"/>
      <c r="Q71" s="3"/>
      <c r="S71" s="119"/>
      <c r="T71" s="94"/>
      <c r="X71" s="94"/>
      <c r="Y71" s="94"/>
      <c r="AC71" s="97"/>
      <c r="AD71" s="97"/>
      <c r="AE71" s="3"/>
      <c r="AF71" s="3"/>
      <c r="AG71" s="3"/>
      <c r="AH71" s="97"/>
      <c r="AI71" s="97"/>
      <c r="AJ71" s="3"/>
      <c r="AK71" s="3"/>
      <c r="AL71" s="3"/>
      <c r="AM71" s="97"/>
      <c r="AN71" s="123"/>
      <c r="AO71" s="1"/>
      <c r="AP71" s="9"/>
      <c r="AQ71" s="76" t="s">
        <v>138</v>
      </c>
    </row>
    <row r="72" spans="1:45" ht="15" x14ac:dyDescent="0.2">
      <c r="B72" s="85"/>
      <c r="C72" s="85"/>
      <c r="D72" s="88"/>
      <c r="E72" s="88"/>
      <c r="F72" s="84"/>
      <c r="G72" s="88"/>
      <c r="H72" s="88"/>
      <c r="I72" s="92"/>
      <c r="J72" s="92"/>
      <c r="K72" s="84"/>
      <c r="L72" s="84"/>
      <c r="M72" s="84"/>
      <c r="N72" s="93"/>
      <c r="O72" s="93"/>
      <c r="P72" s="84"/>
    </row>
    <row r="73" spans="1:45" ht="15" x14ac:dyDescent="0.2">
      <c r="B73" s="85"/>
      <c r="C73" s="85"/>
      <c r="D73" s="88"/>
      <c r="E73" s="88"/>
      <c r="F73" s="84"/>
      <c r="G73" s="88"/>
      <c r="H73" s="88"/>
      <c r="I73" s="92"/>
      <c r="J73" s="92"/>
      <c r="K73" s="84"/>
      <c r="L73" s="84"/>
      <c r="M73" s="84"/>
      <c r="N73" s="93"/>
      <c r="O73" s="93"/>
      <c r="P73" s="84"/>
    </row>
    <row r="74" spans="1:45" ht="15.75" x14ac:dyDescent="0.25">
      <c r="B74" s="85"/>
      <c r="C74" s="85"/>
      <c r="D74" s="89"/>
      <c r="E74" s="88"/>
      <c r="F74" s="87"/>
      <c r="G74" s="88"/>
      <c r="H74" s="88"/>
      <c r="I74" s="92"/>
      <c r="J74" s="92"/>
      <c r="K74" s="87"/>
      <c r="L74" s="84"/>
      <c r="M74" s="84"/>
      <c r="N74" s="93"/>
      <c r="O74" s="93"/>
      <c r="P74" s="87"/>
    </row>
    <row r="75" spans="1:45" ht="15.75" x14ac:dyDescent="0.2">
      <c r="B75" s="81"/>
      <c r="C75" s="25"/>
      <c r="D75" s="90"/>
      <c r="E75" s="90"/>
      <c r="F75" s="91"/>
      <c r="G75" s="91"/>
      <c r="H75" s="91"/>
      <c r="I75" s="82"/>
      <c r="J75" s="82"/>
      <c r="K75" s="91"/>
      <c r="L75" s="91"/>
      <c r="M75" s="91"/>
      <c r="N75" s="82"/>
      <c r="O75" s="82"/>
      <c r="P75" s="91"/>
    </row>
    <row r="76" spans="1:45" ht="15.75" x14ac:dyDescent="0.2">
      <c r="B76" s="560"/>
      <c r="C76" s="560"/>
      <c r="D76" s="560"/>
      <c r="E76" s="560"/>
      <c r="F76" s="560"/>
      <c r="G76" s="560"/>
      <c r="H76" s="560"/>
      <c r="I76" s="560"/>
      <c r="J76" s="560"/>
      <c r="K76" s="560"/>
      <c r="L76" s="91"/>
      <c r="M76" s="91"/>
      <c r="N76" s="82"/>
      <c r="O76" s="82"/>
      <c r="P76" s="91"/>
    </row>
  </sheetData>
  <mergeCells count="74">
    <mergeCell ref="W64:Y64"/>
    <mergeCell ref="B10:D10"/>
    <mergeCell ref="B24:D24"/>
    <mergeCell ref="B76:K76"/>
    <mergeCell ref="R64:T64"/>
    <mergeCell ref="G67:K67"/>
    <mergeCell ref="B66:D66"/>
    <mergeCell ref="D11:E11"/>
    <mergeCell ref="D12:E12"/>
    <mergeCell ref="D13:E13"/>
    <mergeCell ref="D14:E14"/>
    <mergeCell ref="D16:E16"/>
    <mergeCell ref="D17:E17"/>
    <mergeCell ref="D15:E15"/>
    <mergeCell ref="D18:E18"/>
    <mergeCell ref="L67:P67"/>
    <mergeCell ref="D32:E32"/>
    <mergeCell ref="D33:E33"/>
    <mergeCell ref="D34:E34"/>
    <mergeCell ref="I66:M66"/>
    <mergeCell ref="D46:E46"/>
    <mergeCell ref="D47:E47"/>
    <mergeCell ref="B54:D54"/>
    <mergeCell ref="D51:E51"/>
    <mergeCell ref="D52:E52"/>
    <mergeCell ref="D53:E53"/>
    <mergeCell ref="D49:E49"/>
    <mergeCell ref="H64:J64"/>
    <mergeCell ref="M64:O64"/>
    <mergeCell ref="D55:E55"/>
    <mergeCell ref="D44:E44"/>
    <mergeCell ref="B59:E59"/>
    <mergeCell ref="D35:E35"/>
    <mergeCell ref="D41:E41"/>
    <mergeCell ref="D39:E39"/>
    <mergeCell ref="D37:E37"/>
    <mergeCell ref="D38:E38"/>
    <mergeCell ref="D40:E40"/>
    <mergeCell ref="B43:D43"/>
    <mergeCell ref="D45:E45"/>
    <mergeCell ref="D36:E36"/>
    <mergeCell ref="D42:E42"/>
    <mergeCell ref="D58:E58"/>
    <mergeCell ref="D48:E48"/>
    <mergeCell ref="D57:E57"/>
    <mergeCell ref="D56:E56"/>
    <mergeCell ref="D23:E23"/>
    <mergeCell ref="D19:E19"/>
    <mergeCell ref="D20:E20"/>
    <mergeCell ref="D31:E31"/>
    <mergeCell ref="B30:D30"/>
    <mergeCell ref="D28:E28"/>
    <mergeCell ref="D21:E21"/>
    <mergeCell ref="D22:E22"/>
    <mergeCell ref="D25:E25"/>
    <mergeCell ref="D26:E26"/>
    <mergeCell ref="D29:E29"/>
    <mergeCell ref="D27:E27"/>
    <mergeCell ref="F7:F8"/>
    <mergeCell ref="K1:V1"/>
    <mergeCell ref="K2:V2"/>
    <mergeCell ref="K3:X3"/>
    <mergeCell ref="H4:AA4"/>
    <mergeCell ref="G7:G8"/>
    <mergeCell ref="H7:AK7"/>
    <mergeCell ref="AG1:AR1"/>
    <mergeCell ref="B5:AR5"/>
    <mergeCell ref="AG2:AR2"/>
    <mergeCell ref="AG3:AR3"/>
    <mergeCell ref="B6:AR6"/>
    <mergeCell ref="B7:B8"/>
    <mergeCell ref="D7:D8"/>
    <mergeCell ref="AQ7:AQ8"/>
    <mergeCell ref="C7:C8"/>
  </mergeCells>
  <phoneticPr fontId="0" type="noConversion"/>
  <printOptions horizontalCentered="1"/>
  <pageMargins left="0" right="0" top="0" bottom="0" header="0" footer="0"/>
  <pageSetup paperSize="9" scale="44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83"/>
  <sheetViews>
    <sheetView showGridLines="0" topLeftCell="A10" zoomScale="85" zoomScaleNormal="85" zoomScaleSheetLayoutView="90" zoomScalePageLayoutView="70" workbookViewId="0">
      <selection activeCell="C16" sqref="C16"/>
    </sheetView>
  </sheetViews>
  <sheetFormatPr defaultColWidth="9.140625" defaultRowHeight="12.75" x14ac:dyDescent="0.2"/>
  <cols>
    <col min="1" max="1" width="5.140625" style="11" customWidth="1"/>
    <col min="2" max="2" width="18.85546875" style="4" customWidth="1"/>
    <col min="3" max="3" width="72.140625" style="5" customWidth="1"/>
    <col min="4" max="4" width="10" style="3" customWidth="1"/>
    <col min="5" max="5" width="8" style="3" bestFit="1" customWidth="1"/>
    <col min="6" max="6" width="5.5703125" style="3" customWidth="1"/>
    <col min="7" max="7" width="4.5703125" style="3" bestFit="1" customWidth="1"/>
    <col min="8" max="8" width="3.140625" style="3" bestFit="1" customWidth="1"/>
    <col min="9" max="9" width="3.5703125" style="3" customWidth="1"/>
    <col min="10" max="10" width="4.5703125" style="3" bestFit="1" customWidth="1"/>
    <col min="11" max="11" width="5.28515625" style="3" customWidth="1"/>
    <col min="12" max="12" width="5.42578125" style="3" customWidth="1"/>
    <col min="13" max="13" width="4.85546875" style="3" customWidth="1"/>
    <col min="14" max="14" width="4.140625" style="3" customWidth="1"/>
    <col min="15" max="16" width="5" style="3" customWidth="1"/>
    <col min="17" max="17" width="4.5703125" style="3" bestFit="1" customWidth="1"/>
    <col min="18" max="18" width="3.140625" style="3" bestFit="1" customWidth="1"/>
    <col min="19" max="19" width="5.5703125" style="3" customWidth="1"/>
    <col min="20" max="20" width="4.5703125" style="3" bestFit="1" customWidth="1"/>
    <col min="21" max="21" width="4.85546875" style="3" customWidth="1"/>
    <col min="22" max="22" width="4.5703125" style="3" bestFit="1" customWidth="1"/>
    <col min="23" max="23" width="4.5703125" style="3" customWidth="1"/>
    <col min="24" max="24" width="4.28515625" style="3" customWidth="1"/>
    <col min="25" max="25" width="4.7109375" style="3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7" width="4.42578125" style="3" customWidth="1"/>
    <col min="38" max="38" width="4.28515625" style="3" customWidth="1"/>
    <col min="39" max="39" width="4" style="3" customWidth="1"/>
    <col min="40" max="40" width="4.42578125" style="3" customWidth="1"/>
    <col min="41" max="41" width="24.85546875" style="3" customWidth="1"/>
    <col min="42" max="42" width="1.140625" style="10" customWidth="1"/>
    <col min="43" max="44" width="9.140625" style="3" hidden="1" customWidth="1"/>
    <col min="45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G1" s="568" t="s">
        <v>211</v>
      </c>
      <c r="AH1" s="568"/>
      <c r="AI1" s="568"/>
      <c r="AJ1" s="568"/>
      <c r="AK1" s="568"/>
      <c r="AL1" s="568"/>
      <c r="AM1" s="568"/>
      <c r="AN1" s="568"/>
      <c r="AO1" s="568"/>
      <c r="AP1" s="56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G2" s="568" t="s">
        <v>232</v>
      </c>
      <c r="AH2" s="568"/>
      <c r="AI2" s="568"/>
      <c r="AJ2" s="568"/>
      <c r="AK2" s="568"/>
      <c r="AL2" s="568"/>
      <c r="AM2" s="568"/>
      <c r="AN2" s="568"/>
      <c r="AO2" s="568"/>
      <c r="AP2" s="568"/>
      <c r="AQ2" s="205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205"/>
    </row>
    <row r="4" spans="1:150" s="203" customFormat="1" ht="18" x14ac:dyDescent="0.2">
      <c r="A4" s="200"/>
      <c r="B4" s="201"/>
      <c r="C4" s="202"/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 t="s">
        <v>207</v>
      </c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221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1.75" customHeight="1" x14ac:dyDescent="0.2">
      <c r="A6" s="226"/>
      <c r="B6" s="227"/>
      <c r="C6" s="228"/>
      <c r="F6" s="204"/>
      <c r="G6" s="204"/>
      <c r="H6" s="204"/>
      <c r="I6" s="204"/>
      <c r="J6" s="204"/>
      <c r="K6" s="204"/>
      <c r="L6" s="204"/>
      <c r="N6" s="204"/>
      <c r="O6" s="204"/>
      <c r="P6" s="204"/>
      <c r="Q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150" s="199" customFormat="1" ht="25.5" customHeight="1" thickBot="1" x14ac:dyDescent="0.25">
      <c r="A7" s="528" t="s">
        <v>111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</row>
    <row r="8" spans="1:150" s="18" customFormat="1" ht="20.25" customHeight="1" thickBot="1" x14ac:dyDescent="0.25">
      <c r="A8" s="530"/>
      <c r="B8" s="536" t="s">
        <v>62</v>
      </c>
      <c r="C8" s="532" t="s">
        <v>63</v>
      </c>
      <c r="D8" s="14" t="s">
        <v>64</v>
      </c>
      <c r="E8" s="523" t="s">
        <v>110</v>
      </c>
      <c r="F8" s="581" t="s">
        <v>66</v>
      </c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3"/>
      <c r="AO8" s="577" t="s">
        <v>67</v>
      </c>
    </row>
    <row r="9" spans="1:150" s="18" customFormat="1" ht="20.25" customHeight="1" thickBot="1" x14ac:dyDescent="0.25">
      <c r="A9" s="569"/>
      <c r="B9" s="575"/>
      <c r="C9" s="576"/>
      <c r="D9" s="19" t="s">
        <v>68</v>
      </c>
      <c r="E9" s="524"/>
      <c r="F9" s="138"/>
      <c r="G9" s="139"/>
      <c r="H9" s="139" t="s">
        <v>0</v>
      </c>
      <c r="I9" s="139"/>
      <c r="J9" s="140"/>
      <c r="K9" s="139"/>
      <c r="L9" s="139"/>
      <c r="M9" s="139" t="s">
        <v>1</v>
      </c>
      <c r="N9" s="139"/>
      <c r="O9" s="140"/>
      <c r="P9" s="139"/>
      <c r="Q9" s="139"/>
      <c r="R9" s="141" t="s">
        <v>2</v>
      </c>
      <c r="S9" s="139"/>
      <c r="T9" s="140"/>
      <c r="U9" s="139"/>
      <c r="V9" s="139"/>
      <c r="W9" s="141" t="s">
        <v>3</v>
      </c>
      <c r="X9" s="139"/>
      <c r="Y9" s="140"/>
      <c r="Z9" s="139"/>
      <c r="AA9" s="139"/>
      <c r="AB9" s="141" t="s">
        <v>4</v>
      </c>
      <c r="AC9" s="139"/>
      <c r="AD9" s="140"/>
      <c r="AE9" s="138"/>
      <c r="AF9" s="139"/>
      <c r="AG9" s="139" t="s">
        <v>5</v>
      </c>
      <c r="AH9" s="139"/>
      <c r="AI9" s="142"/>
      <c r="AJ9" s="138"/>
      <c r="AK9" s="139"/>
      <c r="AL9" s="139" t="s">
        <v>7</v>
      </c>
      <c r="AM9" s="139"/>
      <c r="AN9" s="140"/>
      <c r="AO9" s="578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</row>
    <row r="10" spans="1:150" s="8" customFormat="1" ht="18.75" customHeight="1" thickBot="1" x14ac:dyDescent="0.25">
      <c r="A10" s="143"/>
      <c r="B10" s="144"/>
      <c r="C10" s="15"/>
      <c r="D10" s="145"/>
      <c r="E10" s="146"/>
      <c r="F10" s="164" t="s">
        <v>69</v>
      </c>
      <c r="G10" s="165" t="s">
        <v>70</v>
      </c>
      <c r="H10" s="165" t="s">
        <v>71</v>
      </c>
      <c r="I10" s="165" t="s">
        <v>72</v>
      </c>
      <c r="J10" s="166" t="s">
        <v>73</v>
      </c>
      <c r="K10" s="164" t="s">
        <v>69</v>
      </c>
      <c r="L10" s="165" t="s">
        <v>70</v>
      </c>
      <c r="M10" s="165" t="s">
        <v>71</v>
      </c>
      <c r="N10" s="165" t="s">
        <v>72</v>
      </c>
      <c r="O10" s="166" t="s">
        <v>73</v>
      </c>
      <c r="P10" s="164" t="s">
        <v>69</v>
      </c>
      <c r="Q10" s="165" t="s">
        <v>70</v>
      </c>
      <c r="R10" s="165" t="s">
        <v>71</v>
      </c>
      <c r="S10" s="165" t="s">
        <v>72</v>
      </c>
      <c r="T10" s="166" t="s">
        <v>73</v>
      </c>
      <c r="U10" s="164" t="s">
        <v>69</v>
      </c>
      <c r="V10" s="165" t="s">
        <v>70</v>
      </c>
      <c r="W10" s="165" t="s">
        <v>71</v>
      </c>
      <c r="X10" s="165" t="s">
        <v>72</v>
      </c>
      <c r="Y10" s="166" t="s">
        <v>73</v>
      </c>
      <c r="Z10" s="164" t="s">
        <v>69</v>
      </c>
      <c r="AA10" s="165" t="s">
        <v>70</v>
      </c>
      <c r="AB10" s="165" t="s">
        <v>71</v>
      </c>
      <c r="AC10" s="165" t="s">
        <v>72</v>
      </c>
      <c r="AD10" s="166" t="s">
        <v>73</v>
      </c>
      <c r="AE10" s="164" t="s">
        <v>69</v>
      </c>
      <c r="AF10" s="165" t="s">
        <v>70</v>
      </c>
      <c r="AG10" s="165" t="s">
        <v>71</v>
      </c>
      <c r="AH10" s="165" t="s">
        <v>72</v>
      </c>
      <c r="AI10" s="166" t="s">
        <v>73</v>
      </c>
      <c r="AJ10" s="164" t="s">
        <v>69</v>
      </c>
      <c r="AK10" s="165" t="s">
        <v>70</v>
      </c>
      <c r="AL10" s="165" t="s">
        <v>71</v>
      </c>
      <c r="AM10" s="165" t="s">
        <v>72</v>
      </c>
      <c r="AN10" s="166" t="s">
        <v>73</v>
      </c>
      <c r="AO10" s="147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ht="15.75" customHeight="1" thickBot="1" x14ac:dyDescent="0.25">
      <c r="A11" s="570" t="s">
        <v>130</v>
      </c>
      <c r="B11" s="571"/>
      <c r="C11" s="571"/>
      <c r="D11" s="148">
        <f t="shared" ref="D11:AN11" si="0">SUM(D12:D21)</f>
        <v>29</v>
      </c>
      <c r="E11" s="149">
        <f t="shared" si="0"/>
        <v>40</v>
      </c>
      <c r="F11" s="148">
        <f t="shared" si="0"/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149">
        <f t="shared" si="0"/>
        <v>0</v>
      </c>
      <c r="K11" s="148">
        <f t="shared" si="0"/>
        <v>0</v>
      </c>
      <c r="L11" s="150">
        <f t="shared" si="0"/>
        <v>0</v>
      </c>
      <c r="M11" s="150">
        <f t="shared" si="0"/>
        <v>0</v>
      </c>
      <c r="N11" s="150">
        <f t="shared" si="0"/>
        <v>0</v>
      </c>
      <c r="O11" s="149">
        <f t="shared" si="0"/>
        <v>0</v>
      </c>
      <c r="P11" s="148">
        <f t="shared" si="0"/>
        <v>0</v>
      </c>
      <c r="Q11" s="150">
        <f t="shared" si="0"/>
        <v>0</v>
      </c>
      <c r="R11" s="150">
        <f t="shared" si="0"/>
        <v>0</v>
      </c>
      <c r="S11" s="150">
        <f t="shared" si="0"/>
        <v>0</v>
      </c>
      <c r="T11" s="149">
        <f t="shared" si="0"/>
        <v>0</v>
      </c>
      <c r="U11" s="148">
        <f t="shared" si="0"/>
        <v>0</v>
      </c>
      <c r="V11" s="150">
        <f t="shared" si="0"/>
        <v>0</v>
      </c>
      <c r="W11" s="150">
        <f t="shared" si="0"/>
        <v>0</v>
      </c>
      <c r="X11" s="150">
        <f t="shared" si="0"/>
        <v>0</v>
      </c>
      <c r="Y11" s="149">
        <f t="shared" si="0"/>
        <v>0</v>
      </c>
      <c r="Z11" s="148">
        <f t="shared" si="0"/>
        <v>3</v>
      </c>
      <c r="AA11" s="150">
        <f t="shared" si="0"/>
        <v>1</v>
      </c>
      <c r="AB11" s="150">
        <f t="shared" si="0"/>
        <v>0</v>
      </c>
      <c r="AC11" s="150">
        <f t="shared" si="0"/>
        <v>0</v>
      </c>
      <c r="AD11" s="149">
        <f t="shared" si="0"/>
        <v>6</v>
      </c>
      <c r="AE11" s="148">
        <f t="shared" si="0"/>
        <v>9</v>
      </c>
      <c r="AF11" s="150">
        <f t="shared" si="0"/>
        <v>5</v>
      </c>
      <c r="AG11" s="150">
        <f t="shared" si="0"/>
        <v>1</v>
      </c>
      <c r="AH11" s="150">
        <f t="shared" si="0"/>
        <v>0</v>
      </c>
      <c r="AI11" s="149">
        <f t="shared" si="0"/>
        <v>20</v>
      </c>
      <c r="AJ11" s="148">
        <f t="shared" si="0"/>
        <v>5</v>
      </c>
      <c r="AK11" s="150">
        <f t="shared" si="0"/>
        <v>1</v>
      </c>
      <c r="AL11" s="150">
        <f t="shared" si="0"/>
        <v>4</v>
      </c>
      <c r="AM11" s="150">
        <f t="shared" si="0"/>
        <v>0</v>
      </c>
      <c r="AN11" s="151">
        <f t="shared" si="0"/>
        <v>14</v>
      </c>
      <c r="AO11" s="15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</row>
    <row r="12" spans="1:150" s="199" customFormat="1" ht="15.75" x14ac:dyDescent="0.2">
      <c r="A12" s="252" t="s">
        <v>45</v>
      </c>
      <c r="B12" s="269" t="s">
        <v>260</v>
      </c>
      <c r="C12" s="270" t="s">
        <v>208</v>
      </c>
      <c r="D12" s="233">
        <f>Z12+AA12+AB12+AE12+AF12+AG12+AJ12+AK12+AL12</f>
        <v>3</v>
      </c>
      <c r="E12" s="255">
        <v>5</v>
      </c>
      <c r="F12" s="256"/>
      <c r="G12" s="234"/>
      <c r="H12" s="234"/>
      <c r="I12" s="271"/>
      <c r="J12" s="272"/>
      <c r="K12" s="256"/>
      <c r="L12" s="234"/>
      <c r="M12" s="234"/>
      <c r="N12" s="271"/>
      <c r="O12" s="272"/>
      <c r="P12" s="256"/>
      <c r="Q12" s="234"/>
      <c r="R12" s="234"/>
      <c r="S12" s="271"/>
      <c r="T12" s="272"/>
      <c r="U12" s="256"/>
      <c r="V12" s="234"/>
      <c r="W12" s="234"/>
      <c r="X12" s="271"/>
      <c r="Y12" s="272"/>
      <c r="Z12" s="256"/>
      <c r="AA12" s="234"/>
      <c r="AB12" s="234"/>
      <c r="AC12" s="271"/>
      <c r="AD12" s="272"/>
      <c r="AE12" s="273">
        <v>2</v>
      </c>
      <c r="AF12" s="271">
        <v>1</v>
      </c>
      <c r="AG12" s="271">
        <v>0</v>
      </c>
      <c r="AH12" s="271" t="s">
        <v>104</v>
      </c>
      <c r="AI12" s="272">
        <v>5</v>
      </c>
      <c r="AJ12" s="256"/>
      <c r="AK12" s="234"/>
      <c r="AL12" s="234"/>
      <c r="AM12" s="234"/>
      <c r="AN12" s="255"/>
      <c r="AO12" s="396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30" x14ac:dyDescent="0.2">
      <c r="A13" s="259" t="s">
        <v>37</v>
      </c>
      <c r="B13" s="274" t="s">
        <v>253</v>
      </c>
      <c r="C13" s="261" t="s">
        <v>259</v>
      </c>
      <c r="D13" s="262">
        <v>3</v>
      </c>
      <c r="E13" s="249">
        <f t="shared" ref="E13" si="1">AD13+AI13+AN13</f>
        <v>5</v>
      </c>
      <c r="F13" s="263"/>
      <c r="G13" s="242"/>
      <c r="H13" s="242"/>
      <c r="I13" s="242"/>
      <c r="J13" s="249"/>
      <c r="K13" s="263"/>
      <c r="L13" s="242"/>
      <c r="M13" s="242"/>
      <c r="N13" s="242"/>
      <c r="O13" s="249"/>
      <c r="P13" s="263"/>
      <c r="Q13" s="242"/>
      <c r="R13" s="242"/>
      <c r="S13" s="242"/>
      <c r="T13" s="249"/>
      <c r="U13" s="263"/>
      <c r="V13" s="242"/>
      <c r="W13" s="242"/>
      <c r="X13" s="242"/>
      <c r="Y13" s="249"/>
      <c r="Z13" s="263"/>
      <c r="AA13" s="242"/>
      <c r="AB13" s="242"/>
      <c r="AC13" s="242"/>
      <c r="AD13" s="249"/>
      <c r="AE13" s="262"/>
      <c r="AF13" s="242"/>
      <c r="AG13" s="242"/>
      <c r="AH13" s="242"/>
      <c r="AI13" s="249"/>
      <c r="AJ13" s="263">
        <v>2</v>
      </c>
      <c r="AK13" s="242">
        <v>1</v>
      </c>
      <c r="AL13" s="242">
        <v>0</v>
      </c>
      <c r="AM13" s="242" t="s">
        <v>104</v>
      </c>
      <c r="AN13" s="249">
        <v>5</v>
      </c>
      <c r="AO13" s="39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259" t="s">
        <v>38</v>
      </c>
      <c r="B14" s="274" t="s">
        <v>244</v>
      </c>
      <c r="C14" s="261" t="s">
        <v>140</v>
      </c>
      <c r="D14" s="262">
        <f t="shared" ref="D14" si="2">Z14+AA14+AB14+AE14+AF14+AG14+AJ14+AK14+AL14</f>
        <v>4</v>
      </c>
      <c r="E14" s="249">
        <v>5</v>
      </c>
      <c r="F14" s="263"/>
      <c r="G14" s="242"/>
      <c r="H14" s="242"/>
      <c r="I14" s="242"/>
      <c r="J14" s="249"/>
      <c r="K14" s="263"/>
      <c r="L14" s="242"/>
      <c r="M14" s="242"/>
      <c r="N14" s="242"/>
      <c r="O14" s="249"/>
      <c r="P14" s="263"/>
      <c r="Q14" s="242"/>
      <c r="R14" s="242"/>
      <c r="S14" s="242"/>
      <c r="T14" s="249"/>
      <c r="U14" s="263"/>
      <c r="V14" s="242"/>
      <c r="W14" s="242"/>
      <c r="X14" s="242"/>
      <c r="Y14" s="249"/>
      <c r="Z14" s="263"/>
      <c r="AA14" s="242"/>
      <c r="AB14" s="242"/>
      <c r="AC14" s="242"/>
      <c r="AD14" s="249"/>
      <c r="AE14" s="262">
        <v>2</v>
      </c>
      <c r="AF14" s="242">
        <v>2</v>
      </c>
      <c r="AG14" s="242">
        <v>0</v>
      </c>
      <c r="AH14" s="242" t="s">
        <v>6</v>
      </c>
      <c r="AI14" s="249">
        <v>5</v>
      </c>
      <c r="AJ14" s="263"/>
      <c r="AK14" s="242"/>
      <c r="AL14" s="242"/>
      <c r="AM14" s="242"/>
      <c r="AN14" s="249"/>
      <c r="AO14" s="39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259" t="s">
        <v>39</v>
      </c>
      <c r="B15" s="274" t="s">
        <v>245</v>
      </c>
      <c r="C15" s="261" t="s">
        <v>228</v>
      </c>
      <c r="D15" s="262">
        <v>2</v>
      </c>
      <c r="E15" s="249">
        <f t="shared" ref="E15:E21" si="3">AD15+AI15+AN15</f>
        <v>3</v>
      </c>
      <c r="F15" s="263"/>
      <c r="G15" s="242"/>
      <c r="H15" s="242"/>
      <c r="I15" s="242"/>
      <c r="J15" s="249"/>
      <c r="K15" s="263"/>
      <c r="L15" s="242"/>
      <c r="M15" s="242"/>
      <c r="N15" s="242"/>
      <c r="O15" s="249"/>
      <c r="P15" s="263"/>
      <c r="Q15" s="242"/>
      <c r="R15" s="242"/>
      <c r="S15" s="242"/>
      <c r="T15" s="249"/>
      <c r="U15" s="263"/>
      <c r="V15" s="242"/>
      <c r="W15" s="242"/>
      <c r="X15" s="242"/>
      <c r="Y15" s="249"/>
      <c r="Z15" s="263">
        <v>2</v>
      </c>
      <c r="AA15" s="242">
        <v>0</v>
      </c>
      <c r="AB15" s="242">
        <v>0</v>
      </c>
      <c r="AC15" s="242" t="s">
        <v>104</v>
      </c>
      <c r="AD15" s="249">
        <v>3</v>
      </c>
      <c r="AE15" s="262"/>
      <c r="AF15" s="242"/>
      <c r="AG15" s="242"/>
      <c r="AH15" s="242"/>
      <c r="AI15" s="249"/>
      <c r="AJ15" s="263"/>
      <c r="AK15" s="242"/>
      <c r="AL15" s="242"/>
      <c r="AM15" s="242"/>
      <c r="AN15" s="249"/>
      <c r="AO15" s="275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259" t="s">
        <v>40</v>
      </c>
      <c r="B16" s="274" t="s">
        <v>184</v>
      </c>
      <c r="C16" s="276" t="s">
        <v>141</v>
      </c>
      <c r="D16" s="262">
        <f t="shared" ref="D16:D21" si="4">Z16+AA16+AB16+AE16+AF16+AG16+AJ16+AK16+AL16</f>
        <v>4</v>
      </c>
      <c r="E16" s="249">
        <f t="shared" si="3"/>
        <v>5</v>
      </c>
      <c r="F16" s="263"/>
      <c r="G16" s="242"/>
      <c r="H16" s="242"/>
      <c r="I16" s="242" t="s">
        <v>8</v>
      </c>
      <c r="J16" s="249"/>
      <c r="K16" s="263"/>
      <c r="L16" s="242"/>
      <c r="M16" s="242"/>
      <c r="N16" s="242"/>
      <c r="O16" s="249"/>
      <c r="P16" s="263"/>
      <c r="Q16" s="242"/>
      <c r="R16" s="242"/>
      <c r="S16" s="242"/>
      <c r="T16" s="249"/>
      <c r="U16" s="263"/>
      <c r="V16" s="242"/>
      <c r="W16" s="242"/>
      <c r="X16" s="242"/>
      <c r="Y16" s="249"/>
      <c r="Z16" s="263"/>
      <c r="AA16" s="242"/>
      <c r="AB16" s="242"/>
      <c r="AC16" s="242"/>
      <c r="AD16" s="249"/>
      <c r="AE16" s="262"/>
      <c r="AF16" s="242"/>
      <c r="AG16" s="242"/>
      <c r="AH16" s="242"/>
      <c r="AI16" s="249"/>
      <c r="AJ16" s="263">
        <v>2</v>
      </c>
      <c r="AK16" s="242">
        <v>0</v>
      </c>
      <c r="AL16" s="242">
        <v>2</v>
      </c>
      <c r="AM16" s="242" t="s">
        <v>104</v>
      </c>
      <c r="AN16" s="249">
        <v>5</v>
      </c>
      <c r="AO16" s="275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234" s="199" customFormat="1" ht="18" customHeight="1" x14ac:dyDescent="0.2">
      <c r="A17" s="259" t="s">
        <v>41</v>
      </c>
      <c r="B17" s="274" t="s">
        <v>185</v>
      </c>
      <c r="C17" s="276" t="s">
        <v>142</v>
      </c>
      <c r="D17" s="262">
        <f t="shared" si="4"/>
        <v>4</v>
      </c>
      <c r="E17" s="249">
        <f t="shared" si="3"/>
        <v>5</v>
      </c>
      <c r="F17" s="263"/>
      <c r="G17" s="242"/>
      <c r="H17" s="242"/>
      <c r="I17" s="242"/>
      <c r="J17" s="249"/>
      <c r="K17" s="263"/>
      <c r="L17" s="242"/>
      <c r="M17" s="242"/>
      <c r="N17" s="242"/>
      <c r="O17" s="249"/>
      <c r="P17" s="263"/>
      <c r="Q17" s="242"/>
      <c r="R17" s="242"/>
      <c r="S17" s="242"/>
      <c r="T17" s="249"/>
      <c r="U17" s="263"/>
      <c r="V17" s="242"/>
      <c r="W17" s="242"/>
      <c r="X17" s="242"/>
      <c r="Y17" s="249"/>
      <c r="Z17" s="263"/>
      <c r="AA17" s="242"/>
      <c r="AB17" s="242"/>
      <c r="AC17" s="242"/>
      <c r="AD17" s="249"/>
      <c r="AE17" s="277">
        <v>2</v>
      </c>
      <c r="AF17" s="278">
        <v>2</v>
      </c>
      <c r="AG17" s="278">
        <v>0</v>
      </c>
      <c r="AH17" s="278" t="s">
        <v>6</v>
      </c>
      <c r="AI17" s="279">
        <v>5</v>
      </c>
      <c r="AJ17" s="263"/>
      <c r="AK17" s="242"/>
      <c r="AL17" s="242"/>
      <c r="AM17" s="242"/>
      <c r="AN17" s="249"/>
      <c r="AO17" s="280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</row>
    <row r="18" spans="1:234" s="199" customFormat="1" ht="18" customHeight="1" x14ac:dyDescent="0.2">
      <c r="A18" s="259" t="s">
        <v>42</v>
      </c>
      <c r="B18" s="274" t="s">
        <v>186</v>
      </c>
      <c r="C18" s="276" t="s">
        <v>143</v>
      </c>
      <c r="D18" s="262">
        <f t="shared" si="4"/>
        <v>3</v>
      </c>
      <c r="E18" s="249">
        <v>4</v>
      </c>
      <c r="F18" s="263"/>
      <c r="G18" s="242"/>
      <c r="H18" s="242"/>
      <c r="I18" s="242"/>
      <c r="J18" s="249"/>
      <c r="K18" s="263"/>
      <c r="L18" s="242"/>
      <c r="M18" s="242"/>
      <c r="N18" s="242"/>
      <c r="O18" s="249"/>
      <c r="P18" s="263"/>
      <c r="Q18" s="242"/>
      <c r="R18" s="242"/>
      <c r="S18" s="242"/>
      <c r="T18" s="249"/>
      <c r="U18" s="263"/>
      <c r="V18" s="242"/>
      <c r="W18" s="242"/>
      <c r="X18" s="242"/>
      <c r="Y18" s="249"/>
      <c r="Z18" s="263"/>
      <c r="AA18" s="242"/>
      <c r="AB18" s="242"/>
      <c r="AC18" s="242"/>
      <c r="AD18" s="249"/>
      <c r="AE18" s="262"/>
      <c r="AF18" s="242"/>
      <c r="AG18" s="242"/>
      <c r="AH18" s="242"/>
      <c r="AI18" s="249"/>
      <c r="AJ18" s="263">
        <v>1</v>
      </c>
      <c r="AK18" s="242">
        <v>0</v>
      </c>
      <c r="AL18" s="242">
        <v>2</v>
      </c>
      <c r="AM18" s="242" t="s">
        <v>104</v>
      </c>
      <c r="AN18" s="249">
        <v>4</v>
      </c>
      <c r="AO18" s="274" t="s">
        <v>185</v>
      </c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</row>
    <row r="19" spans="1:234" s="188" customFormat="1" ht="15" customHeight="1" x14ac:dyDescent="0.2">
      <c r="A19" s="259" t="s">
        <v>43</v>
      </c>
      <c r="B19" s="274" t="s">
        <v>177</v>
      </c>
      <c r="C19" s="281" t="s">
        <v>153</v>
      </c>
      <c r="D19" s="191">
        <f t="shared" ref="D19" si="5">SUM(F19,G19,H19,K19,L19,M19,P19,Q19,R19,U19,V19,W19,Z19,AA19,AB19,AE19,AF19,AG19,AJ19,AK19,AL19)</f>
        <v>2</v>
      </c>
      <c r="E19" s="249">
        <v>2</v>
      </c>
      <c r="F19" s="193"/>
      <c r="G19" s="194"/>
      <c r="H19" s="194"/>
      <c r="I19" s="194"/>
      <c r="J19" s="195"/>
      <c r="K19" s="193"/>
      <c r="L19" s="194"/>
      <c r="M19" s="194"/>
      <c r="N19" s="194"/>
      <c r="O19" s="195"/>
      <c r="P19" s="193"/>
      <c r="Q19" s="194"/>
      <c r="R19" s="194"/>
      <c r="S19" s="194"/>
      <c r="T19" s="195"/>
      <c r="U19" s="193"/>
      <c r="V19" s="194"/>
      <c r="W19" s="194"/>
      <c r="X19" s="194"/>
      <c r="Y19" s="195"/>
      <c r="Z19" s="193"/>
      <c r="AA19" s="194"/>
      <c r="AB19" s="194"/>
      <c r="AC19" s="194"/>
      <c r="AD19" s="195"/>
      <c r="AE19" s="191">
        <v>1</v>
      </c>
      <c r="AF19" s="194">
        <v>0</v>
      </c>
      <c r="AG19" s="194">
        <v>1</v>
      </c>
      <c r="AH19" s="194" t="s">
        <v>104</v>
      </c>
      <c r="AI19" s="195">
        <v>2</v>
      </c>
      <c r="AJ19" s="193"/>
      <c r="AK19" s="194"/>
      <c r="AL19" s="194"/>
      <c r="AM19" s="194"/>
      <c r="AN19" s="195"/>
      <c r="AO19" s="274"/>
      <c r="AP19" s="197"/>
    </row>
    <row r="20" spans="1:234" s="188" customFormat="1" ht="15" customHeight="1" x14ac:dyDescent="0.2">
      <c r="A20" s="266" t="s">
        <v>51</v>
      </c>
      <c r="B20" s="274" t="s">
        <v>246</v>
      </c>
      <c r="C20" s="282" t="s">
        <v>229</v>
      </c>
      <c r="D20" s="283">
        <v>2</v>
      </c>
      <c r="E20" s="284">
        <v>3</v>
      </c>
      <c r="F20" s="285"/>
      <c r="G20" s="286"/>
      <c r="H20" s="286"/>
      <c r="I20" s="286"/>
      <c r="J20" s="287"/>
      <c r="K20" s="285"/>
      <c r="L20" s="286"/>
      <c r="M20" s="286"/>
      <c r="N20" s="286"/>
      <c r="O20" s="287"/>
      <c r="P20" s="285"/>
      <c r="Q20" s="286"/>
      <c r="R20" s="286"/>
      <c r="S20" s="286"/>
      <c r="T20" s="287"/>
      <c r="U20" s="285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195">
        <v>3</v>
      </c>
      <c r="AE20" s="283"/>
      <c r="AF20" s="286"/>
      <c r="AG20" s="286"/>
      <c r="AH20" s="286"/>
      <c r="AI20" s="287"/>
      <c r="AJ20" s="285"/>
      <c r="AK20" s="286"/>
      <c r="AL20" s="286"/>
      <c r="AM20" s="286"/>
      <c r="AN20" s="287"/>
      <c r="AO20" s="288"/>
      <c r="AP20" s="197"/>
    </row>
    <row r="21" spans="1:234" s="199" customFormat="1" ht="18" customHeight="1" thickBot="1" x14ac:dyDescent="0.25">
      <c r="A21" s="266" t="s">
        <v>52</v>
      </c>
      <c r="B21" s="289" t="s">
        <v>178</v>
      </c>
      <c r="C21" s="290" t="s">
        <v>154</v>
      </c>
      <c r="D21" s="291">
        <f t="shared" si="4"/>
        <v>2</v>
      </c>
      <c r="E21" s="284">
        <f t="shared" si="3"/>
        <v>3</v>
      </c>
      <c r="F21" s="292"/>
      <c r="G21" s="293"/>
      <c r="H21" s="293"/>
      <c r="I21" s="293"/>
      <c r="J21" s="284"/>
      <c r="K21" s="292"/>
      <c r="L21" s="293"/>
      <c r="M21" s="293"/>
      <c r="N21" s="293"/>
      <c r="O21" s="284"/>
      <c r="P21" s="292"/>
      <c r="Q21" s="293"/>
      <c r="R21" s="293"/>
      <c r="S21" s="293"/>
      <c r="T21" s="284"/>
      <c r="U21" s="292"/>
      <c r="V21" s="293"/>
      <c r="W21" s="293"/>
      <c r="X21" s="293"/>
      <c r="Y21" s="284"/>
      <c r="Z21" s="292"/>
      <c r="AA21" s="293"/>
      <c r="AB21" s="293"/>
      <c r="AC21" s="293"/>
      <c r="AD21" s="284"/>
      <c r="AE21" s="291">
        <v>2</v>
      </c>
      <c r="AF21" s="293">
        <v>0</v>
      </c>
      <c r="AG21" s="293">
        <v>0</v>
      </c>
      <c r="AH21" s="293" t="s">
        <v>104</v>
      </c>
      <c r="AI21" s="284">
        <v>3</v>
      </c>
      <c r="AJ21" s="292"/>
      <c r="AK21" s="293"/>
      <c r="AL21" s="293"/>
      <c r="AM21" s="293"/>
      <c r="AN21" s="284"/>
      <c r="AO21" s="294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</row>
    <row r="22" spans="1:234" s="55" customFormat="1" ht="15" customHeight="1" thickBot="1" x14ac:dyDescent="0.25">
      <c r="A22" s="572" t="s">
        <v>131</v>
      </c>
      <c r="B22" s="573"/>
      <c r="C22" s="574"/>
      <c r="D22" s="148">
        <f t="shared" ref="D22" si="6">SUM(F22:H22,K22:M22,P22:R22,U22:W22,Z22:AB22,AE22:AG22,AJ22:AL22)</f>
        <v>10</v>
      </c>
      <c r="E22" s="149">
        <f t="shared" ref="E22" si="7">SUM(J22,O22,T22,Y22,AD22,AI22,AN22)</f>
        <v>10</v>
      </c>
      <c r="F22" s="153"/>
      <c r="G22" s="150"/>
      <c r="H22" s="150"/>
      <c r="I22" s="150"/>
      <c r="J22" s="149"/>
      <c r="K22" s="153"/>
      <c r="L22" s="150"/>
      <c r="M22" s="150"/>
      <c r="N22" s="150"/>
      <c r="O22" s="149"/>
      <c r="P22" s="153"/>
      <c r="Q22" s="150"/>
      <c r="R22" s="150"/>
      <c r="S22" s="150"/>
      <c r="T22" s="149"/>
      <c r="U22" s="153"/>
      <c r="V22" s="150"/>
      <c r="W22" s="150"/>
      <c r="X22" s="150"/>
      <c r="Y22" s="149"/>
      <c r="Z22" s="153">
        <f>SUM(Z23:Z28)</f>
        <v>0</v>
      </c>
      <c r="AA22" s="150">
        <f>SUM(AA23:AA28)</f>
        <v>2</v>
      </c>
      <c r="AB22" s="150">
        <f>SUM(AB23:AB28)</f>
        <v>0</v>
      </c>
      <c r="AC22" s="150" t="s">
        <v>104</v>
      </c>
      <c r="AD22" s="149">
        <f>SUM(AD23:AD28)</f>
        <v>2</v>
      </c>
      <c r="AE22" s="148">
        <f>SUM(AE23:AE28)</f>
        <v>0</v>
      </c>
      <c r="AF22" s="150">
        <f>SUM(AF23:AF28)</f>
        <v>8</v>
      </c>
      <c r="AG22" s="150">
        <f>SUM(AG23:AG28)</f>
        <v>0</v>
      </c>
      <c r="AH22" s="150" t="s">
        <v>104</v>
      </c>
      <c r="AI22" s="149">
        <f>SUM(AI23:AI28)</f>
        <v>8</v>
      </c>
      <c r="AJ22" s="153"/>
      <c r="AK22" s="150"/>
      <c r="AL22" s="150"/>
      <c r="AM22" s="150"/>
      <c r="AN22" s="149"/>
      <c r="AO22" s="154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1:234" s="199" customFormat="1" ht="15" customHeight="1" x14ac:dyDescent="0.2">
      <c r="A23" s="252" t="s">
        <v>53</v>
      </c>
      <c r="B23" s="253"/>
      <c r="C23" s="254" t="s">
        <v>123</v>
      </c>
      <c r="D23" s="233">
        <v>2</v>
      </c>
      <c r="E23" s="255">
        <v>2</v>
      </c>
      <c r="F23" s="256"/>
      <c r="G23" s="234"/>
      <c r="H23" s="234"/>
      <c r="I23" s="234"/>
      <c r="J23" s="255"/>
      <c r="K23" s="256"/>
      <c r="L23" s="234"/>
      <c r="M23" s="234"/>
      <c r="N23" s="234"/>
      <c r="O23" s="255"/>
      <c r="P23" s="256"/>
      <c r="Q23" s="234"/>
      <c r="R23" s="234"/>
      <c r="S23" s="234"/>
      <c r="T23" s="255"/>
      <c r="U23" s="256"/>
      <c r="V23" s="234"/>
      <c r="W23" s="234"/>
      <c r="X23" s="234"/>
      <c r="Y23" s="255"/>
      <c r="Z23" s="256">
        <v>0</v>
      </c>
      <c r="AA23" s="234">
        <v>2</v>
      </c>
      <c r="AB23" s="234">
        <v>0</v>
      </c>
      <c r="AC23" s="234" t="s">
        <v>104</v>
      </c>
      <c r="AD23" s="257">
        <v>2</v>
      </c>
      <c r="AE23" s="233"/>
      <c r="AF23" s="234"/>
      <c r="AG23" s="234"/>
      <c r="AH23" s="234"/>
      <c r="AI23" s="257"/>
      <c r="AJ23" s="256"/>
      <c r="AK23" s="234"/>
      <c r="AL23" s="234"/>
      <c r="AM23" s="234"/>
      <c r="AN23" s="257"/>
      <c r="AO23" s="258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</row>
    <row r="24" spans="1:234" s="199" customFormat="1" ht="15.75" x14ac:dyDescent="0.2">
      <c r="A24" s="259" t="s">
        <v>54</v>
      </c>
      <c r="B24" s="260"/>
      <c r="C24" s="261" t="s">
        <v>124</v>
      </c>
      <c r="D24" s="262">
        <v>2</v>
      </c>
      <c r="E24" s="249">
        <v>2</v>
      </c>
      <c r="F24" s="263"/>
      <c r="G24" s="242"/>
      <c r="H24" s="242"/>
      <c r="I24" s="242"/>
      <c r="J24" s="249"/>
      <c r="K24" s="263"/>
      <c r="L24" s="242"/>
      <c r="M24" s="242"/>
      <c r="N24" s="242"/>
      <c r="O24" s="249"/>
      <c r="P24" s="263"/>
      <c r="Q24" s="242"/>
      <c r="R24" s="242"/>
      <c r="S24" s="242"/>
      <c r="T24" s="249"/>
      <c r="U24" s="263"/>
      <c r="V24" s="242"/>
      <c r="W24" s="242"/>
      <c r="X24" s="242"/>
      <c r="Y24" s="249"/>
      <c r="Z24" s="263"/>
      <c r="AA24" s="242"/>
      <c r="AB24" s="242"/>
      <c r="AC24" s="242"/>
      <c r="AD24" s="264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258"/>
      <c r="AP24" s="236"/>
      <c r="AR24" s="237"/>
    </row>
    <row r="25" spans="1:234" s="199" customFormat="1" ht="15.75" x14ac:dyDescent="0.2">
      <c r="A25" s="259" t="s">
        <v>55</v>
      </c>
      <c r="B25" s="260"/>
      <c r="C25" s="261" t="s">
        <v>125</v>
      </c>
      <c r="D25" s="262">
        <v>2</v>
      </c>
      <c r="E25" s="249">
        <v>2</v>
      </c>
      <c r="F25" s="263"/>
      <c r="G25" s="242"/>
      <c r="H25" s="242"/>
      <c r="I25" s="242"/>
      <c r="J25" s="249"/>
      <c r="K25" s="263"/>
      <c r="L25" s="242"/>
      <c r="M25" s="242"/>
      <c r="N25" s="242"/>
      <c r="O25" s="249"/>
      <c r="P25" s="263"/>
      <c r="Q25" s="242"/>
      <c r="R25" s="242"/>
      <c r="S25" s="242"/>
      <c r="T25" s="249"/>
      <c r="U25" s="263"/>
      <c r="V25" s="242"/>
      <c r="W25" s="242"/>
      <c r="X25" s="242"/>
      <c r="Y25" s="249"/>
      <c r="Z25" s="263"/>
      <c r="AA25" s="242"/>
      <c r="AB25" s="242"/>
      <c r="AC25" s="242"/>
      <c r="AD25" s="264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258"/>
      <c r="AP25" s="236"/>
      <c r="AR25" s="265"/>
    </row>
    <row r="26" spans="1:234" s="199" customFormat="1" ht="15.75" x14ac:dyDescent="0.2">
      <c r="A26" s="259" t="s">
        <v>56</v>
      </c>
      <c r="B26" s="260"/>
      <c r="C26" s="261" t="s">
        <v>126</v>
      </c>
      <c r="D26" s="262">
        <v>2</v>
      </c>
      <c r="E26" s="249">
        <v>2</v>
      </c>
      <c r="F26" s="263"/>
      <c r="G26" s="242"/>
      <c r="H26" s="242"/>
      <c r="I26" s="242"/>
      <c r="J26" s="249"/>
      <c r="K26" s="263"/>
      <c r="L26" s="242"/>
      <c r="M26" s="242"/>
      <c r="N26" s="242"/>
      <c r="O26" s="249"/>
      <c r="P26" s="263"/>
      <c r="Q26" s="242"/>
      <c r="R26" s="242"/>
      <c r="S26" s="242"/>
      <c r="T26" s="249"/>
      <c r="U26" s="263"/>
      <c r="V26" s="242"/>
      <c r="W26" s="242"/>
      <c r="X26" s="242"/>
      <c r="Y26" s="249"/>
      <c r="Z26" s="263"/>
      <c r="AA26" s="242"/>
      <c r="AB26" s="242"/>
      <c r="AC26" s="242"/>
      <c r="AD26" s="264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258"/>
      <c r="AP26" s="236"/>
      <c r="AR26" s="237"/>
    </row>
    <row r="27" spans="1:234" s="199" customFormat="1" ht="15.75" x14ac:dyDescent="0.2">
      <c r="A27" s="259" t="s">
        <v>58</v>
      </c>
      <c r="B27" s="260"/>
      <c r="C27" s="261" t="s">
        <v>127</v>
      </c>
      <c r="D27" s="262">
        <v>2</v>
      </c>
      <c r="E27" s="249">
        <v>2</v>
      </c>
      <c r="F27" s="263"/>
      <c r="G27" s="242"/>
      <c r="H27" s="242"/>
      <c r="I27" s="242"/>
      <c r="J27" s="249"/>
      <c r="K27" s="263"/>
      <c r="L27" s="242"/>
      <c r="M27" s="242"/>
      <c r="N27" s="242"/>
      <c r="O27" s="249"/>
      <c r="P27" s="263"/>
      <c r="Q27" s="242"/>
      <c r="R27" s="242"/>
      <c r="S27" s="242"/>
      <c r="T27" s="249"/>
      <c r="U27" s="263"/>
      <c r="V27" s="242"/>
      <c r="W27" s="242"/>
      <c r="X27" s="242"/>
      <c r="Y27" s="249"/>
      <c r="Z27" s="263"/>
      <c r="AA27" s="242"/>
      <c r="AB27" s="242"/>
      <c r="AC27" s="242"/>
      <c r="AD27" s="264"/>
      <c r="AE27" s="262">
        <v>0</v>
      </c>
      <c r="AF27" s="242">
        <v>2</v>
      </c>
      <c r="AG27" s="242">
        <v>0</v>
      </c>
      <c r="AH27" s="242" t="s">
        <v>104</v>
      </c>
      <c r="AI27" s="264">
        <v>2</v>
      </c>
      <c r="AJ27" s="263"/>
      <c r="AK27" s="242"/>
      <c r="AL27" s="242"/>
      <c r="AM27" s="242"/>
      <c r="AN27" s="264"/>
      <c r="AO27" s="258"/>
      <c r="AP27" s="236"/>
    </row>
    <row r="28" spans="1:234" s="199" customFormat="1" ht="16.5" thickBot="1" x14ac:dyDescent="0.25">
      <c r="A28" s="295"/>
      <c r="B28" s="296" t="s">
        <v>256</v>
      </c>
      <c r="C28" s="297" t="s">
        <v>112</v>
      </c>
      <c r="D28" s="298">
        <v>13</v>
      </c>
      <c r="E28" s="299">
        <f>SUM(J28,O28,T28:U28,Y28,AD28,AI28:AJ28,AN28)</f>
        <v>15</v>
      </c>
      <c r="F28" s="300"/>
      <c r="G28" s="301"/>
      <c r="H28" s="301"/>
      <c r="I28" s="301"/>
      <c r="J28" s="299"/>
      <c r="K28" s="300"/>
      <c r="L28" s="301"/>
      <c r="M28" s="301"/>
      <c r="N28" s="301"/>
      <c r="O28" s="299"/>
      <c r="P28" s="300"/>
      <c r="Q28" s="301"/>
      <c r="R28" s="301"/>
      <c r="S28" s="301"/>
      <c r="T28" s="299"/>
      <c r="U28" s="300"/>
      <c r="V28" s="301"/>
      <c r="W28" s="301"/>
      <c r="X28" s="301"/>
      <c r="Y28" s="299"/>
      <c r="Z28" s="300"/>
      <c r="AA28" s="301"/>
      <c r="AB28" s="301"/>
      <c r="AC28" s="301"/>
      <c r="AD28" s="299"/>
      <c r="AE28" s="298"/>
      <c r="AF28" s="301"/>
      <c r="AG28" s="301"/>
      <c r="AH28" s="301"/>
      <c r="AI28" s="299"/>
      <c r="AJ28" s="300"/>
      <c r="AK28" s="301"/>
      <c r="AL28" s="301">
        <v>13</v>
      </c>
      <c r="AM28" s="301" t="s">
        <v>217</v>
      </c>
      <c r="AN28" s="299">
        <v>15</v>
      </c>
      <c r="AO28" s="268"/>
      <c r="AP28" s="251"/>
    </row>
    <row r="29" spans="1:234" ht="16.5" thickBot="1" x14ac:dyDescent="0.25">
      <c r="A29" s="172"/>
      <c r="B29" s="175"/>
      <c r="C29" s="173" t="s">
        <v>117</v>
      </c>
      <c r="D29" s="158">
        <f>'Envir.eng. basic'!F59+D11+D22+D28</f>
        <v>179</v>
      </c>
      <c r="E29" s="159">
        <f>'Envir.eng. basic'!G59+E11+E22+E28</f>
        <v>210</v>
      </c>
      <c r="F29" s="310">
        <f>'Envir.eng. basic'!H59</f>
        <v>15</v>
      </c>
      <c r="G29" s="162">
        <f>'Envir.eng. basic'!I59</f>
        <v>5</v>
      </c>
      <c r="H29" s="162">
        <f>'Envir.eng. basic'!J59</f>
        <v>6</v>
      </c>
      <c r="I29" s="150"/>
      <c r="J29" s="159">
        <f>'Envir.eng. basic'!L59</f>
        <v>31</v>
      </c>
      <c r="K29" s="310">
        <f>'Envir.eng. basic'!M59</f>
        <v>11</v>
      </c>
      <c r="L29" s="162">
        <f>'Envir.eng. basic'!N59</f>
        <v>8</v>
      </c>
      <c r="M29" s="162">
        <f>'Envir.eng. basic'!O59</f>
        <v>5</v>
      </c>
      <c r="N29" s="150"/>
      <c r="O29" s="159">
        <f>'Envir.eng. basic'!Q59</f>
        <v>29</v>
      </c>
      <c r="P29" s="310">
        <f>'Envir.eng. basic'!R59</f>
        <v>11</v>
      </c>
      <c r="Q29" s="162">
        <f>'Envir.eng. basic'!S59</f>
        <v>9</v>
      </c>
      <c r="R29" s="162">
        <f>'Envir.eng. basic'!T59</f>
        <v>5</v>
      </c>
      <c r="S29" s="150"/>
      <c r="T29" s="159">
        <f>'Envir.eng. basic'!V59</f>
        <v>27</v>
      </c>
      <c r="U29" s="310">
        <f>'Envir.eng. basic'!W59</f>
        <v>12</v>
      </c>
      <c r="V29" s="162">
        <f>'Envir.eng. basic'!X59</f>
        <v>7</v>
      </c>
      <c r="W29" s="162">
        <f>'Envir.eng. basic'!Y59</f>
        <v>11</v>
      </c>
      <c r="X29" s="150"/>
      <c r="Y29" s="159">
        <f>'Envir.eng. basic'!AA59</f>
        <v>34</v>
      </c>
      <c r="Z29" s="311">
        <f>'Envir.eng. basic'!AB59+'Env. management systems'!Z11+'Env. management systems'!Z22</f>
        <v>14</v>
      </c>
      <c r="AA29" s="160">
        <f>'Envir.eng. basic'!AC59+'Env. management systems'!AA11+'Env. management systems'!AA22</f>
        <v>8</v>
      </c>
      <c r="AB29" s="312">
        <f>'Envir.eng. basic'!AD59+'Env. management systems'!AB11+'Env. management systems'!AB22</f>
        <v>4</v>
      </c>
      <c r="AC29" s="161"/>
      <c r="AD29" s="159">
        <f>'Envir.eng. basic'!AF59+'Env. management systems'!AD11+'Env. management systems'!AD22</f>
        <v>30</v>
      </c>
      <c r="AE29" s="158">
        <f>'Envir.eng. basic'!AG59+'Env. management systems'!AE11+'Env. management systems'!AE22</f>
        <v>10</v>
      </c>
      <c r="AF29" s="162">
        <f>'Envir.eng. basic'!AH59+'Env. management systems'!AF11+'Env. management systems'!AF22</f>
        <v>14</v>
      </c>
      <c r="AG29" s="162">
        <f>'Envir.eng. basic'!AI59+'Env. management systems'!AG11+'Env. management systems'!AG22</f>
        <v>1</v>
      </c>
      <c r="AH29" s="150"/>
      <c r="AI29" s="159">
        <f>'Envir.eng. basic'!AK59+'Env. management systems'!AI11+'Env. management systems'!AI22</f>
        <v>30</v>
      </c>
      <c r="AJ29" s="153">
        <f>AJ11+AJ22</f>
        <v>5</v>
      </c>
      <c r="AK29" s="162">
        <f>AK11+AK22</f>
        <v>1</v>
      </c>
      <c r="AL29" s="150">
        <f>AL11+AL22+AL28</f>
        <v>17</v>
      </c>
      <c r="AM29" s="150"/>
      <c r="AN29" s="159">
        <f>AN11+AN22+AN28</f>
        <v>29</v>
      </c>
      <c r="AO29" s="63"/>
    </row>
    <row r="30" spans="1:234" s="199" customFormat="1" ht="15.75" x14ac:dyDescent="0.2">
      <c r="A30" s="579" t="s">
        <v>135</v>
      </c>
      <c r="B30" s="229"/>
      <c r="C30" s="230" t="s">
        <v>188</v>
      </c>
      <c r="D30" s="182">
        <f>D29</f>
        <v>179</v>
      </c>
      <c r="E30" s="231"/>
      <c r="F30" s="178"/>
      <c r="G30" s="169">
        <f>F29+G29+H29</f>
        <v>26</v>
      </c>
      <c r="H30" s="169"/>
      <c r="I30" s="169"/>
      <c r="J30" s="183"/>
      <c r="K30" s="178"/>
      <c r="L30" s="169">
        <f>K29+L29+M29</f>
        <v>24</v>
      </c>
      <c r="M30" s="169"/>
      <c r="N30" s="169"/>
      <c r="O30" s="183"/>
      <c r="P30" s="178"/>
      <c r="Q30" s="169">
        <f>P29+Q29+R29</f>
        <v>25</v>
      </c>
      <c r="R30" s="169"/>
      <c r="S30" s="169"/>
      <c r="T30" s="183"/>
      <c r="U30" s="178"/>
      <c r="V30" s="169">
        <f>U29+V29+W29</f>
        <v>30</v>
      </c>
      <c r="W30" s="169"/>
      <c r="X30" s="169"/>
      <c r="Y30" s="183"/>
      <c r="Z30" s="232"/>
      <c r="AA30" s="169">
        <f>Z29+AA29+AB29</f>
        <v>26</v>
      </c>
      <c r="AB30" s="169"/>
      <c r="AC30" s="169"/>
      <c r="AD30" s="183"/>
      <c r="AE30" s="233"/>
      <c r="AF30" s="169">
        <f>AE29+AF29+AG29</f>
        <v>25</v>
      </c>
      <c r="AG30" s="234"/>
      <c r="AH30" s="169"/>
      <c r="AI30" s="183"/>
      <c r="AJ30" s="178"/>
      <c r="AK30" s="169">
        <f>AJ29+AK29+AL29</f>
        <v>23</v>
      </c>
      <c r="AL30" s="169"/>
      <c r="AM30" s="169"/>
      <c r="AN30" s="183"/>
      <c r="AO30" s="235"/>
      <c r="AP30" s="236"/>
      <c r="AR30" s="237"/>
    </row>
    <row r="31" spans="1:234" s="199" customFormat="1" ht="16.5" customHeight="1" x14ac:dyDescent="0.2">
      <c r="A31" s="580"/>
      <c r="B31" s="238"/>
      <c r="C31" s="239" t="s">
        <v>132</v>
      </c>
      <c r="D31" s="184">
        <f>G31+L31+Q31+V31+AA31+AF31+AK31</f>
        <v>101</v>
      </c>
      <c r="E31" s="240"/>
      <c r="F31" s="179"/>
      <c r="G31" s="112">
        <f>G29+H29</f>
        <v>11</v>
      </c>
      <c r="H31" s="110"/>
      <c r="I31" s="110"/>
      <c r="J31" s="185"/>
      <c r="K31" s="179"/>
      <c r="L31" s="112">
        <f>L29+M29</f>
        <v>13</v>
      </c>
      <c r="M31" s="110"/>
      <c r="N31" s="110"/>
      <c r="O31" s="185"/>
      <c r="P31" s="179"/>
      <c r="Q31" s="112">
        <f>Q29+R29</f>
        <v>14</v>
      </c>
      <c r="R31" s="110"/>
      <c r="S31" s="110"/>
      <c r="T31" s="185"/>
      <c r="U31" s="179"/>
      <c r="V31" s="112">
        <f>V29+W29</f>
        <v>18</v>
      </c>
      <c r="W31" s="110"/>
      <c r="X31" s="110"/>
      <c r="Y31" s="185"/>
      <c r="Z31" s="179"/>
      <c r="AA31" s="112">
        <f>AA29+AB29</f>
        <v>12</v>
      </c>
      <c r="AB31" s="110"/>
      <c r="AC31" s="110"/>
      <c r="AD31" s="185"/>
      <c r="AE31" s="241"/>
      <c r="AF31" s="112">
        <f>AF29+AG29</f>
        <v>15</v>
      </c>
      <c r="AG31" s="242"/>
      <c r="AH31" s="110"/>
      <c r="AI31" s="185"/>
      <c r="AJ31" s="179"/>
      <c r="AK31" s="112">
        <f>AK29+AL29</f>
        <v>18</v>
      </c>
      <c r="AL31" s="110"/>
      <c r="AM31" s="110"/>
      <c r="AN31" s="185"/>
      <c r="AO31" s="235"/>
      <c r="AP31" s="236"/>
      <c r="AR31" s="237"/>
    </row>
    <row r="32" spans="1:234" s="199" customFormat="1" ht="15" customHeight="1" x14ac:dyDescent="0.2">
      <c r="A32" s="580"/>
      <c r="B32" s="238"/>
      <c r="C32" s="239" t="s">
        <v>133</v>
      </c>
      <c r="D32" s="184">
        <f>(D31/D29)*100</f>
        <v>56.424581005586596</v>
      </c>
      <c r="E32" s="240"/>
      <c r="F32" s="179"/>
      <c r="G32" s="112"/>
      <c r="H32" s="110"/>
      <c r="I32" s="110"/>
      <c r="J32" s="185"/>
      <c r="K32" s="179"/>
      <c r="L32" s="112"/>
      <c r="M32" s="110"/>
      <c r="N32" s="110"/>
      <c r="O32" s="185"/>
      <c r="P32" s="179"/>
      <c r="Q32" s="112"/>
      <c r="R32" s="110"/>
      <c r="S32" s="110"/>
      <c r="T32" s="185"/>
      <c r="U32" s="179"/>
      <c r="V32" s="112"/>
      <c r="W32" s="110"/>
      <c r="X32" s="110"/>
      <c r="Y32" s="185"/>
      <c r="Z32" s="179"/>
      <c r="AA32" s="112"/>
      <c r="AB32" s="110"/>
      <c r="AC32" s="110"/>
      <c r="AD32" s="185"/>
      <c r="AE32" s="184"/>
      <c r="AF32" s="112"/>
      <c r="AG32" s="242"/>
      <c r="AH32" s="110"/>
      <c r="AI32" s="185"/>
      <c r="AJ32" s="179"/>
      <c r="AK32" s="112"/>
      <c r="AL32" s="110"/>
      <c r="AM32" s="110"/>
      <c r="AN32" s="185"/>
      <c r="AO32" s="235"/>
      <c r="AP32" s="236"/>
      <c r="AR32" s="237"/>
    </row>
    <row r="33" spans="1:44" s="199" customFormat="1" ht="15.75" customHeight="1" x14ac:dyDescent="0.2">
      <c r="A33" s="580"/>
      <c r="B33" s="238"/>
      <c r="C33" s="239" t="s">
        <v>113</v>
      </c>
      <c r="D33" s="243"/>
      <c r="E33" s="240"/>
      <c r="F33" s="244"/>
      <c r="G33" s="245"/>
      <c r="H33" s="245"/>
      <c r="I33" s="112">
        <v>3</v>
      </c>
      <c r="J33" s="246"/>
      <c r="K33" s="244"/>
      <c r="L33" s="245"/>
      <c r="M33" s="245"/>
      <c r="N33" s="112">
        <v>4</v>
      </c>
      <c r="O33" s="246"/>
      <c r="P33" s="244"/>
      <c r="Q33" s="245"/>
      <c r="R33" s="245"/>
      <c r="S33" s="112">
        <v>2</v>
      </c>
      <c r="T33" s="246"/>
      <c r="U33" s="244"/>
      <c r="V33" s="245"/>
      <c r="W33" s="245"/>
      <c r="X33" s="112">
        <v>6</v>
      </c>
      <c r="Y33" s="246"/>
      <c r="Z33" s="244"/>
      <c r="AA33" s="245"/>
      <c r="AB33" s="245"/>
      <c r="AC33" s="112">
        <v>2</v>
      </c>
      <c r="AD33" s="246"/>
      <c r="AE33" s="241"/>
      <c r="AF33" s="245"/>
      <c r="AG33" s="245"/>
      <c r="AH33" s="112">
        <v>3</v>
      </c>
      <c r="AI33" s="246"/>
      <c r="AJ33" s="244"/>
      <c r="AK33" s="245"/>
      <c r="AL33" s="245"/>
      <c r="AM33" s="112">
        <v>0</v>
      </c>
      <c r="AN33" s="246"/>
      <c r="AO33" s="235"/>
      <c r="AP33" s="236"/>
      <c r="AR33" s="237"/>
    </row>
    <row r="34" spans="1:44" s="199" customFormat="1" ht="17.25" customHeight="1" x14ac:dyDescent="0.2">
      <c r="A34" s="580"/>
      <c r="B34" s="238"/>
      <c r="C34" s="239" t="s">
        <v>114</v>
      </c>
      <c r="D34" s="243"/>
      <c r="E34" s="240"/>
      <c r="F34" s="244"/>
      <c r="G34" s="245"/>
      <c r="H34" s="245"/>
      <c r="I34" s="112">
        <v>5</v>
      </c>
      <c r="J34" s="246"/>
      <c r="K34" s="244"/>
      <c r="L34" s="245"/>
      <c r="M34" s="245"/>
      <c r="N34" s="112">
        <v>3</v>
      </c>
      <c r="O34" s="246"/>
      <c r="P34" s="244"/>
      <c r="Q34" s="245"/>
      <c r="R34" s="245"/>
      <c r="S34" s="112">
        <v>7</v>
      </c>
      <c r="T34" s="246"/>
      <c r="U34" s="244"/>
      <c r="V34" s="245"/>
      <c r="W34" s="245"/>
      <c r="X34" s="112">
        <v>4</v>
      </c>
      <c r="Y34" s="246"/>
      <c r="Z34" s="244"/>
      <c r="AA34" s="245"/>
      <c r="AB34" s="245"/>
      <c r="AC34" s="112">
        <v>9</v>
      </c>
      <c r="AD34" s="246"/>
      <c r="AE34" s="241"/>
      <c r="AF34" s="245"/>
      <c r="AG34" s="245"/>
      <c r="AH34" s="112">
        <v>7</v>
      </c>
      <c r="AI34" s="246"/>
      <c r="AJ34" s="244"/>
      <c r="AK34" s="245"/>
      <c r="AL34" s="245"/>
      <c r="AM34" s="112">
        <v>3</v>
      </c>
      <c r="AN34" s="246"/>
      <c r="AO34" s="235"/>
      <c r="AP34" s="236"/>
      <c r="AR34" s="237"/>
    </row>
    <row r="35" spans="1:44" s="199" customFormat="1" ht="15" customHeight="1" x14ac:dyDescent="0.2">
      <c r="A35" s="563" t="s">
        <v>134</v>
      </c>
      <c r="B35" s="238"/>
      <c r="C35" s="247" t="s">
        <v>115</v>
      </c>
      <c r="D35" s="241">
        <v>2</v>
      </c>
      <c r="E35" s="246">
        <v>0</v>
      </c>
      <c r="F35" s="244"/>
      <c r="G35" s="245"/>
      <c r="H35" s="245"/>
      <c r="I35" s="245"/>
      <c r="J35" s="246"/>
      <c r="K35" s="244">
        <v>0</v>
      </c>
      <c r="L35" s="245">
        <v>2</v>
      </c>
      <c r="M35" s="245">
        <v>0</v>
      </c>
      <c r="N35" s="245" t="s">
        <v>104</v>
      </c>
      <c r="O35" s="246">
        <v>0</v>
      </c>
      <c r="P35" s="244"/>
      <c r="Q35" s="245"/>
      <c r="R35" s="245"/>
      <c r="S35" s="245"/>
      <c r="T35" s="246"/>
      <c r="U35" s="244"/>
      <c r="V35" s="245"/>
      <c r="W35" s="245"/>
      <c r="X35" s="245"/>
      <c r="Y35" s="248"/>
      <c r="Z35" s="244"/>
      <c r="AA35" s="245"/>
      <c r="AB35" s="245"/>
      <c r="AC35" s="245"/>
      <c r="AD35" s="24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235"/>
      <c r="AP35" s="236"/>
      <c r="AR35" s="237"/>
    </row>
    <row r="36" spans="1:44" s="199" customFormat="1" ht="15.75" customHeight="1" x14ac:dyDescent="0.2">
      <c r="A36" s="563"/>
      <c r="B36" s="238"/>
      <c r="C36" s="247" t="s">
        <v>116</v>
      </c>
      <c r="D36" s="241">
        <v>2</v>
      </c>
      <c r="E36" s="246">
        <v>0</v>
      </c>
      <c r="F36" s="244"/>
      <c r="G36" s="245"/>
      <c r="H36" s="245"/>
      <c r="I36" s="245"/>
      <c r="J36" s="246"/>
      <c r="K36" s="244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246">
        <v>0</v>
      </c>
      <c r="U36" s="244"/>
      <c r="V36" s="245"/>
      <c r="W36" s="245"/>
      <c r="X36" s="245"/>
      <c r="Y36" s="248"/>
      <c r="Z36" s="244"/>
      <c r="AA36" s="245"/>
      <c r="AB36" s="245"/>
      <c r="AC36" s="245"/>
      <c r="AD36" s="24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235"/>
      <c r="AP36" s="236"/>
      <c r="AR36" s="237"/>
    </row>
    <row r="37" spans="1:44" s="199" customFormat="1" ht="15.75" x14ac:dyDescent="0.2">
      <c r="A37" s="563"/>
      <c r="B37" s="238"/>
      <c r="C37" s="247" t="s">
        <v>218</v>
      </c>
      <c r="D37" s="241">
        <v>2</v>
      </c>
      <c r="E37" s="246">
        <v>2</v>
      </c>
      <c r="F37" s="244"/>
      <c r="G37" s="245"/>
      <c r="H37" s="245"/>
      <c r="I37" s="245"/>
      <c r="J37" s="246"/>
      <c r="K37" s="244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249">
        <v>2</v>
      </c>
      <c r="U37" s="250" t="s">
        <v>46</v>
      </c>
      <c r="V37" s="245"/>
      <c r="W37" s="245"/>
      <c r="X37" s="245"/>
      <c r="Y37" s="248"/>
      <c r="Z37" s="244"/>
      <c r="AA37" s="245"/>
      <c r="AB37" s="245"/>
      <c r="AC37" s="245"/>
      <c r="AD37" s="24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235"/>
      <c r="AP37" s="251"/>
    </row>
    <row r="38" spans="1:44" s="199" customFormat="1" ht="15.75" x14ac:dyDescent="0.2">
      <c r="A38" s="563"/>
      <c r="B38" s="238"/>
      <c r="C38" s="247" t="s">
        <v>219</v>
      </c>
      <c r="D38" s="241">
        <v>2</v>
      </c>
      <c r="E38" s="246">
        <v>2</v>
      </c>
      <c r="F38" s="244"/>
      <c r="G38" s="245"/>
      <c r="H38" s="245"/>
      <c r="I38" s="245"/>
      <c r="J38" s="246"/>
      <c r="K38" s="244"/>
      <c r="L38" s="245"/>
      <c r="M38" s="245"/>
      <c r="N38" s="245"/>
      <c r="O38" s="246"/>
      <c r="P38" s="244">
        <v>0</v>
      </c>
      <c r="Q38" s="245">
        <v>2</v>
      </c>
      <c r="R38" s="245">
        <v>0</v>
      </c>
      <c r="S38" s="245" t="s">
        <v>104</v>
      </c>
      <c r="T38" s="249">
        <v>2</v>
      </c>
      <c r="U38" s="250" t="s">
        <v>46</v>
      </c>
      <c r="V38" s="245"/>
      <c r="W38" s="245"/>
      <c r="X38" s="245"/>
      <c r="Y38" s="248"/>
      <c r="Z38" s="244"/>
      <c r="AA38" s="245"/>
      <c r="AB38" s="245"/>
      <c r="AC38" s="245"/>
      <c r="AD38" s="248"/>
      <c r="AE38" s="241"/>
      <c r="AF38" s="245"/>
      <c r="AG38" s="245"/>
      <c r="AH38" s="245"/>
      <c r="AI38" s="246"/>
      <c r="AJ38" s="244"/>
      <c r="AK38" s="245"/>
      <c r="AL38" s="245"/>
      <c r="AM38" s="245"/>
      <c r="AN38" s="246"/>
      <c r="AO38" s="235"/>
      <c r="AP38" s="251"/>
    </row>
    <row r="39" spans="1:44" s="97" customFormat="1" ht="24" customHeight="1" thickBot="1" x14ac:dyDescent="0.25">
      <c r="A39" s="564"/>
      <c r="B39" s="176"/>
      <c r="C39" s="174" t="s">
        <v>226</v>
      </c>
      <c r="D39" s="136" t="s">
        <v>139</v>
      </c>
      <c r="E39" s="137">
        <v>0</v>
      </c>
      <c r="F39" s="135"/>
      <c r="G39" s="107"/>
      <c r="H39" s="107"/>
      <c r="I39" s="125"/>
      <c r="J39" s="108"/>
      <c r="K39" s="135"/>
      <c r="L39" s="107"/>
      <c r="M39" s="107"/>
      <c r="N39" s="125"/>
      <c r="O39" s="108"/>
      <c r="P39" s="135"/>
      <c r="Q39" s="107"/>
      <c r="R39" s="107"/>
      <c r="S39" s="125"/>
      <c r="T39" s="108"/>
      <c r="U39" s="135"/>
      <c r="V39" s="107"/>
      <c r="W39" s="107"/>
      <c r="X39" s="125"/>
      <c r="Y39" s="163"/>
      <c r="Z39" s="135"/>
      <c r="AA39" s="107"/>
      <c r="AB39" s="107"/>
      <c r="AC39" s="125"/>
      <c r="AD39" s="163"/>
      <c r="AE39" s="565" t="s">
        <v>139</v>
      </c>
      <c r="AF39" s="566"/>
      <c r="AG39" s="566"/>
      <c r="AH39" s="566"/>
      <c r="AI39" s="567"/>
      <c r="AJ39" s="135"/>
      <c r="AK39" s="107"/>
      <c r="AL39" s="107"/>
      <c r="AM39" s="107"/>
      <c r="AN39" s="108"/>
      <c r="AO39" s="99"/>
      <c r="AP39" s="98"/>
    </row>
    <row r="40" spans="1:44" s="97" customFormat="1" x14ac:dyDescent="0.2">
      <c r="A40" s="95"/>
      <c r="B40" s="100"/>
      <c r="C40" s="96"/>
      <c r="AP40" s="98"/>
    </row>
    <row r="41" spans="1:44" ht="15.75" x14ac:dyDescent="0.2">
      <c r="B41" s="66" t="s">
        <v>119</v>
      </c>
    </row>
    <row r="42" spans="1:44" s="199" customFormat="1" ht="15.75" x14ac:dyDescent="0.2">
      <c r="A42" s="226"/>
      <c r="B42" s="302"/>
      <c r="C42" s="228"/>
      <c r="L42" s="303"/>
      <c r="M42" s="303"/>
      <c r="AP42" s="251"/>
    </row>
    <row r="43" spans="1:44" s="199" customFormat="1" ht="15.75" x14ac:dyDescent="0.2">
      <c r="A43" s="226"/>
      <c r="B43" s="302" t="s">
        <v>120</v>
      </c>
      <c r="C43" s="228"/>
      <c r="AP43" s="251"/>
    </row>
    <row r="44" spans="1:44" s="199" customFormat="1" ht="15.75" x14ac:dyDescent="0.2">
      <c r="A44" s="226"/>
      <c r="B44" s="302" t="s">
        <v>216</v>
      </c>
      <c r="C44" s="228"/>
      <c r="AP44" s="251"/>
    </row>
    <row r="45" spans="1:44" s="199" customFormat="1" x14ac:dyDescent="0.2">
      <c r="A45" s="226"/>
      <c r="B45" s="227"/>
      <c r="C45" s="228"/>
      <c r="AP45" s="251"/>
    </row>
    <row r="46" spans="1:44" s="199" customFormat="1" ht="12.75" customHeight="1" x14ac:dyDescent="0.2">
      <c r="A46" s="226"/>
      <c r="B46" s="304"/>
      <c r="C46" s="305"/>
      <c r="D46" s="306"/>
      <c r="E46" s="306"/>
      <c r="F46" s="265"/>
      <c r="G46" s="265"/>
      <c r="H46" s="265"/>
      <c r="I46" s="265"/>
      <c r="J46" s="307"/>
      <c r="K46" s="265"/>
      <c r="L46" s="307"/>
      <c r="M46" s="308" t="s">
        <v>202</v>
      </c>
      <c r="N46" s="307"/>
      <c r="O46" s="307"/>
      <c r="P46" s="307"/>
      <c r="Q46" s="307"/>
      <c r="R46" s="307"/>
      <c r="X46" s="265"/>
      <c r="Y46" s="307"/>
      <c r="Z46" s="307"/>
      <c r="AA46" s="307"/>
      <c r="AB46" s="307"/>
      <c r="AC46" s="265"/>
      <c r="AD46" s="307"/>
      <c r="AE46" s="265"/>
      <c r="AF46" s="265"/>
      <c r="AG46" s="265"/>
      <c r="AH46" s="265"/>
      <c r="AI46" s="307"/>
      <c r="AJ46" s="265"/>
      <c r="AK46" s="265"/>
      <c r="AL46" s="265"/>
      <c r="AM46" s="265"/>
      <c r="AN46" s="307"/>
      <c r="AO46" s="307"/>
      <c r="AP46" s="236"/>
      <c r="AR46" s="237"/>
    </row>
    <row r="47" spans="1:44" s="199" customFormat="1" ht="12.75" customHeight="1" x14ac:dyDescent="0.2">
      <c r="A47" s="226"/>
      <c r="B47" s="304"/>
      <c r="C47" s="305"/>
      <c r="D47" s="306"/>
      <c r="E47" s="306"/>
      <c r="F47" s="265"/>
      <c r="G47" s="265"/>
      <c r="H47" s="265"/>
      <c r="I47" s="265"/>
      <c r="J47" s="307"/>
      <c r="K47" s="265"/>
      <c r="L47" s="307"/>
      <c r="M47" s="308" t="s">
        <v>138</v>
      </c>
      <c r="N47" s="307"/>
      <c r="O47" s="307"/>
      <c r="P47" s="307"/>
      <c r="Q47" s="307"/>
      <c r="R47" s="307"/>
      <c r="X47" s="265"/>
      <c r="Y47" s="307"/>
      <c r="Z47" s="307"/>
      <c r="AA47" s="307"/>
      <c r="AB47" s="307"/>
      <c r="AC47" s="265"/>
      <c r="AD47" s="307"/>
      <c r="AE47" s="265"/>
      <c r="AF47" s="265"/>
      <c r="AG47" s="265"/>
      <c r="AH47" s="265"/>
      <c r="AI47" s="307"/>
      <c r="AJ47" s="265"/>
      <c r="AK47" s="265"/>
      <c r="AL47" s="265"/>
      <c r="AM47" s="265"/>
      <c r="AN47" s="307"/>
      <c r="AO47" s="309"/>
      <c r="AP47" s="236"/>
      <c r="AR47" s="237"/>
    </row>
    <row r="48" spans="1:44" s="199" customFormat="1" ht="15" x14ac:dyDescent="0.2">
      <c r="A48" s="226"/>
      <c r="B48" s="227"/>
      <c r="C48" s="228"/>
      <c r="AO48" s="309"/>
      <c r="AP48" s="251"/>
    </row>
    <row r="49" spans="42:42" ht="15.75" customHeight="1" x14ac:dyDescent="0.2"/>
    <row r="50" spans="42:42" ht="12.75" customHeight="1" x14ac:dyDescent="0.2">
      <c r="AP50" s="3"/>
    </row>
    <row r="51" spans="42:42" ht="13.5" customHeight="1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59" spans="42:42" x14ac:dyDescent="0.2">
      <c r="AP59" s="3"/>
    </row>
    <row r="60" spans="42:42" x14ac:dyDescent="0.2">
      <c r="AP60" s="3"/>
    </row>
    <row r="62" spans="42:42" ht="15" customHeight="1" x14ac:dyDescent="0.2"/>
    <row r="63" spans="42:42" ht="15" customHeight="1" x14ac:dyDescent="0.2"/>
    <row r="83" spans="5:18" ht="15.75" x14ac:dyDescent="0.2">
      <c r="E83" s="57"/>
      <c r="F83" s="57"/>
      <c r="G83" s="57"/>
      <c r="H83" s="57"/>
      <c r="I83" s="57"/>
      <c r="J83" s="57"/>
      <c r="K83" s="57"/>
      <c r="L83" s="57"/>
      <c r="M83" s="58"/>
      <c r="N83" s="58"/>
      <c r="O83" s="58"/>
      <c r="P83" s="58"/>
      <c r="Q83" s="58"/>
      <c r="R83" s="59"/>
    </row>
  </sheetData>
  <mergeCells count="15">
    <mergeCell ref="A35:A39"/>
    <mergeCell ref="AE39:AI39"/>
    <mergeCell ref="AG1:AP1"/>
    <mergeCell ref="AG2:AP2"/>
    <mergeCell ref="A7:AP7"/>
    <mergeCell ref="A8:A9"/>
    <mergeCell ref="A11:C11"/>
    <mergeCell ref="A22:C22"/>
    <mergeCell ref="B8:B9"/>
    <mergeCell ref="C8:C9"/>
    <mergeCell ref="E8:E9"/>
    <mergeCell ref="AO8:AO9"/>
    <mergeCell ref="A30:A34"/>
    <mergeCell ref="AG3:AP3"/>
    <mergeCell ref="F8:AN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4294967293" verticalDpi="4294967293" r:id="rId1"/>
  <headerFooter>
    <oddFooter>&amp;L&amp;D&amp;C&amp;F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81"/>
  <sheetViews>
    <sheetView showGridLines="0" topLeftCell="Y2" zoomScale="85" zoomScaleNormal="85" zoomScaleSheetLayoutView="90" zoomScalePageLayoutView="85" workbookViewId="0">
      <selection activeCell="AY19" sqref="AY19"/>
    </sheetView>
  </sheetViews>
  <sheetFormatPr defaultColWidth="9.140625" defaultRowHeight="12.75" x14ac:dyDescent="0.2"/>
  <cols>
    <col min="1" max="1" width="5.140625" style="11" customWidth="1"/>
    <col min="2" max="2" width="17.5703125" style="4" customWidth="1"/>
    <col min="3" max="3" width="72.140625" style="5" customWidth="1"/>
    <col min="4" max="4" width="10" style="3" customWidth="1"/>
    <col min="5" max="5" width="8.140625" style="3" customWidth="1"/>
    <col min="6" max="6" width="4.140625" style="3" bestFit="1" customWidth="1"/>
    <col min="7" max="7" width="4.5703125" style="3" bestFit="1" customWidth="1"/>
    <col min="8" max="8" width="3.140625" style="3" bestFit="1" customWidth="1"/>
    <col min="9" max="9" width="2.42578125" style="3" bestFit="1" customWidth="1"/>
    <col min="10" max="10" width="4.7109375" style="3" bestFit="1" customWidth="1"/>
    <col min="11" max="11" width="4.140625" style="3" bestFit="1" customWidth="1"/>
    <col min="12" max="12" width="4.85546875" style="3" customWidth="1"/>
    <col min="13" max="13" width="3.140625" style="3" bestFit="1" customWidth="1"/>
    <col min="14" max="14" width="4.42578125" style="3" customWidth="1"/>
    <col min="15" max="15" width="5.42578125" style="3" customWidth="1"/>
    <col min="16" max="16" width="4.140625" style="3" bestFit="1" customWidth="1"/>
    <col min="17" max="17" width="4.5703125" style="3" bestFit="1" customWidth="1"/>
    <col min="18" max="18" width="3.140625" style="3" bestFit="1" customWidth="1"/>
    <col min="19" max="19" width="2.42578125" style="3" bestFit="1" customWidth="1"/>
    <col min="20" max="20" width="4.7109375" style="3" bestFit="1" customWidth="1"/>
    <col min="21" max="21" width="4.140625" style="3" bestFit="1" customWidth="1"/>
    <col min="22" max="22" width="5.5703125" style="3" customWidth="1"/>
    <col min="23" max="23" width="4.42578125" style="3" customWidth="1"/>
    <col min="24" max="24" width="2.42578125" style="3" bestFit="1" customWidth="1"/>
    <col min="25" max="25" width="5" style="3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7" width="4.42578125" style="3" customWidth="1"/>
    <col min="38" max="38" width="4.28515625" style="3" customWidth="1"/>
    <col min="39" max="39" width="4" style="3" customWidth="1"/>
    <col min="40" max="40" width="4.42578125" style="3" customWidth="1"/>
    <col min="41" max="41" width="23.85546875" style="3" customWidth="1"/>
    <col min="42" max="42" width="3.7109375" style="10" customWidth="1"/>
    <col min="43" max="44" width="9.140625" style="3" hidden="1" customWidth="1"/>
    <col min="45" max="45" width="0.5703125" style="3" customWidth="1"/>
    <col min="46" max="47" width="9.140625" style="3" hidden="1" customWidth="1"/>
    <col min="48" max="48" width="0.7109375" style="3" customWidth="1"/>
    <col min="49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M1" s="568" t="s">
        <v>211</v>
      </c>
      <c r="AN1" s="568"/>
      <c r="AO1" s="568"/>
      <c r="AP1" s="568"/>
      <c r="AQ1" s="568"/>
      <c r="AR1" s="568"/>
      <c r="AS1" s="568"/>
      <c r="AT1" s="568"/>
      <c r="AU1" s="568"/>
      <c r="AV1" s="56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M2" s="568" t="s">
        <v>232</v>
      </c>
      <c r="AN2" s="568"/>
      <c r="AO2" s="568"/>
      <c r="AP2" s="568"/>
      <c r="AQ2" s="568"/>
      <c r="AR2" s="568"/>
      <c r="AS2" s="568"/>
      <c r="AT2" s="568"/>
      <c r="AU2" s="568"/>
      <c r="AV2" s="568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M3" s="568"/>
      <c r="AN3" s="568"/>
      <c r="AO3" s="568"/>
      <c r="AP3" s="568"/>
      <c r="AQ3" s="568"/>
      <c r="AR3" s="568"/>
      <c r="AS3" s="568"/>
      <c r="AT3" s="568"/>
      <c r="AU3" s="568"/>
      <c r="AV3" s="568"/>
    </row>
    <row r="4" spans="1:150" s="203" customFormat="1" ht="18" x14ac:dyDescent="0.2">
      <c r="A4" s="200"/>
      <c r="B4" s="201"/>
      <c r="C4" s="202"/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 t="s">
        <v>212</v>
      </c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222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5.5" customHeight="1" thickBot="1" x14ac:dyDescent="0.25">
      <c r="A6" s="528" t="s">
        <v>111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</row>
    <row r="7" spans="1:150" s="65" customFormat="1" ht="20.25" customHeight="1" thickBot="1" x14ac:dyDescent="0.25">
      <c r="A7" s="530"/>
      <c r="B7" s="536" t="s">
        <v>62</v>
      </c>
      <c r="C7" s="532" t="s">
        <v>63</v>
      </c>
      <c r="D7" s="14" t="s">
        <v>64</v>
      </c>
      <c r="E7" s="523" t="s">
        <v>110</v>
      </c>
      <c r="F7" s="581" t="s">
        <v>66</v>
      </c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3"/>
      <c r="AO7" s="577" t="s">
        <v>67</v>
      </c>
    </row>
    <row r="8" spans="1:150" s="65" customFormat="1" ht="24.75" customHeight="1" thickBot="1" x14ac:dyDescent="0.25">
      <c r="A8" s="569"/>
      <c r="B8" s="575"/>
      <c r="C8" s="576"/>
      <c r="D8" s="19" t="s">
        <v>68</v>
      </c>
      <c r="E8" s="524"/>
      <c r="F8" s="138"/>
      <c r="G8" s="139"/>
      <c r="H8" s="139" t="s">
        <v>0</v>
      </c>
      <c r="I8" s="139"/>
      <c r="J8" s="140"/>
      <c r="K8" s="139"/>
      <c r="L8" s="139"/>
      <c r="M8" s="139" t="s">
        <v>1</v>
      </c>
      <c r="N8" s="139"/>
      <c r="O8" s="140"/>
      <c r="P8" s="139"/>
      <c r="Q8" s="139"/>
      <c r="R8" s="141" t="s">
        <v>2</v>
      </c>
      <c r="S8" s="139"/>
      <c r="T8" s="140"/>
      <c r="U8" s="139"/>
      <c r="V8" s="139"/>
      <c r="W8" s="141" t="s">
        <v>3</v>
      </c>
      <c r="X8" s="139"/>
      <c r="Y8" s="140"/>
      <c r="Z8" s="139"/>
      <c r="AA8" s="139"/>
      <c r="AB8" s="141" t="s">
        <v>4</v>
      </c>
      <c r="AC8" s="139"/>
      <c r="AD8" s="140"/>
      <c r="AE8" s="138"/>
      <c r="AF8" s="139"/>
      <c r="AG8" s="139" t="s">
        <v>5</v>
      </c>
      <c r="AH8" s="139"/>
      <c r="AI8" s="142"/>
      <c r="AJ8" s="138"/>
      <c r="AK8" s="139"/>
      <c r="AL8" s="139" t="s">
        <v>7</v>
      </c>
      <c r="AM8" s="139"/>
      <c r="AN8" s="140"/>
      <c r="AO8" s="578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s="8" customFormat="1" ht="18.75" customHeight="1" thickBot="1" x14ac:dyDescent="0.25">
      <c r="A9" s="143"/>
      <c r="B9" s="144"/>
      <c r="C9" s="15"/>
      <c r="D9" s="145"/>
      <c r="E9" s="146"/>
      <c r="F9" s="164" t="s">
        <v>69</v>
      </c>
      <c r="G9" s="165" t="s">
        <v>70</v>
      </c>
      <c r="H9" s="165" t="s">
        <v>71</v>
      </c>
      <c r="I9" s="165" t="s">
        <v>72</v>
      </c>
      <c r="J9" s="166" t="s">
        <v>73</v>
      </c>
      <c r="K9" s="164" t="s">
        <v>69</v>
      </c>
      <c r="L9" s="165" t="s">
        <v>70</v>
      </c>
      <c r="M9" s="165" t="s">
        <v>71</v>
      </c>
      <c r="N9" s="165" t="s">
        <v>72</v>
      </c>
      <c r="O9" s="166" t="s">
        <v>73</v>
      </c>
      <c r="P9" s="164" t="s">
        <v>69</v>
      </c>
      <c r="Q9" s="165" t="s">
        <v>70</v>
      </c>
      <c r="R9" s="165" t="s">
        <v>71</v>
      </c>
      <c r="S9" s="165" t="s">
        <v>72</v>
      </c>
      <c r="T9" s="166" t="s">
        <v>73</v>
      </c>
      <c r="U9" s="164" t="s">
        <v>69</v>
      </c>
      <c r="V9" s="165" t="s">
        <v>70</v>
      </c>
      <c r="W9" s="165" t="s">
        <v>71</v>
      </c>
      <c r="X9" s="165" t="s">
        <v>72</v>
      </c>
      <c r="Y9" s="166" t="s">
        <v>73</v>
      </c>
      <c r="Z9" s="164" t="s">
        <v>69</v>
      </c>
      <c r="AA9" s="165" t="s">
        <v>70</v>
      </c>
      <c r="AB9" s="165" t="s">
        <v>71</v>
      </c>
      <c r="AC9" s="165" t="s">
        <v>72</v>
      </c>
      <c r="AD9" s="166" t="s">
        <v>73</v>
      </c>
      <c r="AE9" s="164" t="s">
        <v>69</v>
      </c>
      <c r="AF9" s="165" t="s">
        <v>70</v>
      </c>
      <c r="AG9" s="165" t="s">
        <v>71</v>
      </c>
      <c r="AH9" s="165" t="s">
        <v>72</v>
      </c>
      <c r="AI9" s="166" t="s">
        <v>73</v>
      </c>
      <c r="AJ9" s="164" t="s">
        <v>69</v>
      </c>
      <c r="AK9" s="165" t="s">
        <v>70</v>
      </c>
      <c r="AL9" s="165" t="s">
        <v>71</v>
      </c>
      <c r="AM9" s="165" t="s">
        <v>72</v>
      </c>
      <c r="AN9" s="166" t="s">
        <v>73</v>
      </c>
      <c r="AO9" s="147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</row>
    <row r="10" spans="1:150" ht="15.75" customHeight="1" thickBot="1" x14ac:dyDescent="0.25">
      <c r="A10" s="570" t="s">
        <v>130</v>
      </c>
      <c r="B10" s="571"/>
      <c r="C10" s="571"/>
      <c r="D10" s="148">
        <f t="shared" ref="D10:AN10" si="0">SUM(D11:D20)</f>
        <v>27</v>
      </c>
      <c r="E10" s="149">
        <f t="shared" si="0"/>
        <v>40</v>
      </c>
      <c r="F10" s="148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49">
        <f t="shared" si="0"/>
        <v>0</v>
      </c>
      <c r="K10" s="148">
        <f t="shared" si="0"/>
        <v>0</v>
      </c>
      <c r="L10" s="150">
        <f t="shared" si="0"/>
        <v>0</v>
      </c>
      <c r="M10" s="150">
        <f t="shared" si="0"/>
        <v>0</v>
      </c>
      <c r="N10" s="150">
        <f t="shared" si="0"/>
        <v>0</v>
      </c>
      <c r="O10" s="149">
        <f t="shared" si="0"/>
        <v>0</v>
      </c>
      <c r="P10" s="148">
        <f t="shared" si="0"/>
        <v>0</v>
      </c>
      <c r="Q10" s="150">
        <f t="shared" si="0"/>
        <v>0</v>
      </c>
      <c r="R10" s="150">
        <f t="shared" si="0"/>
        <v>0</v>
      </c>
      <c r="S10" s="150">
        <f t="shared" si="0"/>
        <v>0</v>
      </c>
      <c r="T10" s="149">
        <f t="shared" si="0"/>
        <v>0</v>
      </c>
      <c r="U10" s="148">
        <f t="shared" si="0"/>
        <v>0</v>
      </c>
      <c r="V10" s="150">
        <f t="shared" si="0"/>
        <v>0</v>
      </c>
      <c r="W10" s="150">
        <f t="shared" si="0"/>
        <v>0</v>
      </c>
      <c r="X10" s="150">
        <f t="shared" si="0"/>
        <v>0</v>
      </c>
      <c r="Y10" s="149">
        <f t="shared" si="0"/>
        <v>0</v>
      </c>
      <c r="Z10" s="148">
        <f t="shared" si="0"/>
        <v>3</v>
      </c>
      <c r="AA10" s="150">
        <f t="shared" si="0"/>
        <v>2</v>
      </c>
      <c r="AB10" s="150">
        <f t="shared" si="0"/>
        <v>0</v>
      </c>
      <c r="AC10" s="150">
        <f t="shared" si="0"/>
        <v>0</v>
      </c>
      <c r="AD10" s="149">
        <f t="shared" si="0"/>
        <v>7</v>
      </c>
      <c r="AE10" s="148">
        <f t="shared" si="0"/>
        <v>7</v>
      </c>
      <c r="AF10" s="150">
        <f t="shared" si="0"/>
        <v>5</v>
      </c>
      <c r="AG10" s="150">
        <f t="shared" si="0"/>
        <v>1</v>
      </c>
      <c r="AH10" s="150">
        <f t="shared" si="0"/>
        <v>0</v>
      </c>
      <c r="AI10" s="149">
        <f t="shared" si="0"/>
        <v>19</v>
      </c>
      <c r="AJ10" s="148">
        <f t="shared" si="0"/>
        <v>5</v>
      </c>
      <c r="AK10" s="150">
        <f t="shared" si="0"/>
        <v>2</v>
      </c>
      <c r="AL10" s="150">
        <f t="shared" si="0"/>
        <v>2</v>
      </c>
      <c r="AM10" s="150">
        <f t="shared" si="0"/>
        <v>0</v>
      </c>
      <c r="AN10" s="151">
        <f t="shared" si="0"/>
        <v>14</v>
      </c>
      <c r="AO10" s="15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s="199" customFormat="1" ht="15.75" customHeight="1" x14ac:dyDescent="0.2">
      <c r="A11" s="252" t="s">
        <v>45</v>
      </c>
      <c r="B11" s="269" t="s">
        <v>264</v>
      </c>
      <c r="C11" s="270" t="s">
        <v>155</v>
      </c>
      <c r="D11" s="273">
        <f>Z11+AA11+AB11+AE11+AF11+AG11+AJ11+AK11+AL11</f>
        <v>3</v>
      </c>
      <c r="E11" s="272">
        <v>4</v>
      </c>
      <c r="F11" s="256"/>
      <c r="G11" s="234"/>
      <c r="H11" s="234"/>
      <c r="I11" s="234"/>
      <c r="J11" s="339"/>
      <c r="K11" s="273"/>
      <c r="L11" s="271"/>
      <c r="M11" s="271"/>
      <c r="N11" s="271"/>
      <c r="O11" s="272"/>
      <c r="P11" s="256"/>
      <c r="Q11" s="234"/>
      <c r="R11" s="234"/>
      <c r="S11" s="234"/>
      <c r="T11" s="339"/>
      <c r="U11" s="273"/>
      <c r="V11" s="271"/>
      <c r="W11" s="271"/>
      <c r="X11" s="271"/>
      <c r="Y11" s="272"/>
      <c r="Z11" s="256">
        <v>2</v>
      </c>
      <c r="AA11" s="234">
        <v>1</v>
      </c>
      <c r="AB11" s="234">
        <v>0</v>
      </c>
      <c r="AC11" s="234" t="s">
        <v>104</v>
      </c>
      <c r="AD11" s="339">
        <v>4</v>
      </c>
      <c r="AE11" s="273"/>
      <c r="AF11" s="271"/>
      <c r="AG11" s="271"/>
      <c r="AH11" s="271"/>
      <c r="AI11" s="272"/>
      <c r="AJ11" s="256"/>
      <c r="AK11" s="234"/>
      <c r="AL11" s="234"/>
      <c r="AM11" s="234"/>
      <c r="AN11" s="255"/>
      <c r="AO11" s="3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</row>
    <row r="12" spans="1:150" s="199" customFormat="1" ht="15.75" x14ac:dyDescent="0.2">
      <c r="A12" s="259" t="s">
        <v>37</v>
      </c>
      <c r="B12" s="274" t="s">
        <v>265</v>
      </c>
      <c r="C12" s="276" t="s">
        <v>156</v>
      </c>
      <c r="D12" s="262">
        <v>3</v>
      </c>
      <c r="E12" s="249">
        <f t="shared" ref="E12:E17" si="1">AD12+AI12+AN12</f>
        <v>5</v>
      </c>
      <c r="F12" s="263"/>
      <c r="G12" s="242"/>
      <c r="H12" s="242"/>
      <c r="I12" s="242"/>
      <c r="J12" s="340"/>
      <c r="K12" s="262"/>
      <c r="L12" s="242"/>
      <c r="M12" s="242"/>
      <c r="N12" s="242"/>
      <c r="O12" s="249"/>
      <c r="P12" s="263"/>
      <c r="Q12" s="242"/>
      <c r="R12" s="242"/>
      <c r="S12" s="242"/>
      <c r="T12" s="340"/>
      <c r="U12" s="262"/>
      <c r="V12" s="242"/>
      <c r="W12" s="242"/>
      <c r="X12" s="242"/>
      <c r="Y12" s="249"/>
      <c r="Z12" s="263"/>
      <c r="AA12" s="242"/>
      <c r="AB12" s="242"/>
      <c r="AC12" s="242"/>
      <c r="AD12" s="340"/>
      <c r="AE12" s="262">
        <v>2</v>
      </c>
      <c r="AF12" s="242">
        <v>1</v>
      </c>
      <c r="AG12" s="242">
        <v>0</v>
      </c>
      <c r="AH12" s="242" t="s">
        <v>6</v>
      </c>
      <c r="AI12" s="249">
        <v>5</v>
      </c>
      <c r="AJ12" s="263"/>
      <c r="AK12" s="242"/>
      <c r="AL12" s="242"/>
      <c r="AM12" s="242"/>
      <c r="AN12" s="249"/>
      <c r="AO12" s="275" t="s">
        <v>264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15.75" x14ac:dyDescent="0.2">
      <c r="A13" s="259" t="s">
        <v>38</v>
      </c>
      <c r="B13" s="274" t="s">
        <v>266</v>
      </c>
      <c r="C13" s="261" t="s">
        <v>223</v>
      </c>
      <c r="D13" s="262">
        <v>2</v>
      </c>
      <c r="E13" s="249">
        <v>3</v>
      </c>
      <c r="F13" s="263"/>
      <c r="G13" s="242"/>
      <c r="H13" s="242"/>
      <c r="I13" s="242"/>
      <c r="J13" s="340"/>
      <c r="K13" s="262"/>
      <c r="L13" s="242"/>
      <c r="M13" s="242"/>
      <c r="N13" s="242"/>
      <c r="O13" s="249"/>
      <c r="P13" s="263"/>
      <c r="Q13" s="242"/>
      <c r="R13" s="242"/>
      <c r="S13" s="242"/>
      <c r="T13" s="340"/>
      <c r="U13" s="262"/>
      <c r="V13" s="242"/>
      <c r="W13" s="242"/>
      <c r="X13" s="242"/>
      <c r="Y13" s="249"/>
      <c r="Z13" s="263"/>
      <c r="AA13" s="242"/>
      <c r="AB13" s="242"/>
      <c r="AC13" s="242"/>
      <c r="AD13" s="340"/>
      <c r="AE13" s="262">
        <v>1</v>
      </c>
      <c r="AF13" s="242">
        <v>1</v>
      </c>
      <c r="AG13" s="242">
        <v>0</v>
      </c>
      <c r="AH13" s="242" t="s">
        <v>6</v>
      </c>
      <c r="AI13" s="249">
        <v>3</v>
      </c>
      <c r="AJ13" s="263"/>
      <c r="AK13" s="242"/>
      <c r="AL13" s="242"/>
      <c r="AM13" s="242"/>
      <c r="AN13" s="249"/>
      <c r="AO13" s="275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259" t="s">
        <v>39</v>
      </c>
      <c r="B14" s="274" t="s">
        <v>247</v>
      </c>
      <c r="C14" s="276" t="s">
        <v>206</v>
      </c>
      <c r="D14" s="262">
        <v>3</v>
      </c>
      <c r="E14" s="249">
        <f t="shared" si="1"/>
        <v>5</v>
      </c>
      <c r="F14" s="263"/>
      <c r="G14" s="242"/>
      <c r="H14" s="242"/>
      <c r="I14" s="242"/>
      <c r="J14" s="340"/>
      <c r="K14" s="262"/>
      <c r="L14" s="242"/>
      <c r="M14" s="242"/>
      <c r="N14" s="242"/>
      <c r="O14" s="249"/>
      <c r="P14" s="263"/>
      <c r="Q14" s="242"/>
      <c r="R14" s="242"/>
      <c r="S14" s="242"/>
      <c r="T14" s="340"/>
      <c r="U14" s="262"/>
      <c r="V14" s="242"/>
      <c r="W14" s="242"/>
      <c r="X14" s="242"/>
      <c r="Y14" s="249"/>
      <c r="Z14" s="263"/>
      <c r="AA14" s="242"/>
      <c r="AB14" s="242"/>
      <c r="AC14" s="242"/>
      <c r="AD14" s="340"/>
      <c r="AE14" s="262"/>
      <c r="AF14" s="242"/>
      <c r="AG14" s="242"/>
      <c r="AH14" s="242"/>
      <c r="AI14" s="249"/>
      <c r="AJ14" s="263">
        <v>1</v>
      </c>
      <c r="AK14" s="242">
        <v>2</v>
      </c>
      <c r="AL14" s="242">
        <v>0</v>
      </c>
      <c r="AM14" s="242" t="s">
        <v>104</v>
      </c>
      <c r="AN14" s="249">
        <v>5</v>
      </c>
      <c r="AO14" s="275" t="s">
        <v>242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259" t="s">
        <v>40</v>
      </c>
      <c r="B15" s="274" t="s">
        <v>189</v>
      </c>
      <c r="C15" s="276" t="s">
        <v>140</v>
      </c>
      <c r="D15" s="262">
        <f t="shared" ref="D15:D16" si="2">Z15+AA15+AB15+AE15+AF15+AG15+AJ15+AK15+AL15</f>
        <v>4</v>
      </c>
      <c r="E15" s="249">
        <f t="shared" si="1"/>
        <v>5</v>
      </c>
      <c r="F15" s="263"/>
      <c r="G15" s="242"/>
      <c r="H15" s="242"/>
      <c r="I15" s="242"/>
      <c r="J15" s="340"/>
      <c r="K15" s="262"/>
      <c r="L15" s="242"/>
      <c r="M15" s="242"/>
      <c r="N15" s="242"/>
      <c r="O15" s="249"/>
      <c r="P15" s="263"/>
      <c r="Q15" s="242"/>
      <c r="R15" s="242"/>
      <c r="S15" s="242"/>
      <c r="T15" s="340"/>
      <c r="U15" s="262"/>
      <c r="V15" s="242"/>
      <c r="W15" s="242"/>
      <c r="X15" s="242"/>
      <c r="Y15" s="249"/>
      <c r="Z15" s="263"/>
      <c r="AA15" s="242"/>
      <c r="AB15" s="242"/>
      <c r="AC15" s="242"/>
      <c r="AD15" s="340"/>
      <c r="AE15" s="277">
        <v>2</v>
      </c>
      <c r="AF15" s="278">
        <v>2</v>
      </c>
      <c r="AG15" s="278">
        <v>0</v>
      </c>
      <c r="AH15" s="278" t="s">
        <v>6</v>
      </c>
      <c r="AI15" s="279">
        <v>5</v>
      </c>
      <c r="AJ15" s="263"/>
      <c r="AK15" s="242"/>
      <c r="AL15" s="242"/>
      <c r="AM15" s="242"/>
      <c r="AN15" s="249"/>
      <c r="AO15" s="280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259" t="s">
        <v>41</v>
      </c>
      <c r="B16" s="274" t="s">
        <v>184</v>
      </c>
      <c r="C16" s="276" t="s">
        <v>141</v>
      </c>
      <c r="D16" s="262">
        <f t="shared" si="2"/>
        <v>4</v>
      </c>
      <c r="E16" s="249">
        <f t="shared" si="1"/>
        <v>5</v>
      </c>
      <c r="F16" s="263"/>
      <c r="G16" s="242"/>
      <c r="H16" s="242"/>
      <c r="I16" s="242"/>
      <c r="J16" s="340"/>
      <c r="K16" s="262"/>
      <c r="L16" s="242"/>
      <c r="M16" s="242"/>
      <c r="N16" s="242"/>
      <c r="O16" s="249"/>
      <c r="P16" s="263"/>
      <c r="Q16" s="242"/>
      <c r="R16" s="242"/>
      <c r="S16" s="242"/>
      <c r="T16" s="340"/>
      <c r="U16" s="262"/>
      <c r="V16" s="242"/>
      <c r="W16" s="242"/>
      <c r="X16" s="242"/>
      <c r="Y16" s="249"/>
      <c r="Z16" s="263"/>
      <c r="AA16" s="242"/>
      <c r="AB16" s="242"/>
      <c r="AC16" s="242"/>
      <c r="AD16" s="340"/>
      <c r="AE16" s="262"/>
      <c r="AF16" s="242"/>
      <c r="AG16" s="242"/>
      <c r="AH16" s="242"/>
      <c r="AI16" s="249"/>
      <c r="AJ16" s="263">
        <v>2</v>
      </c>
      <c r="AK16" s="242">
        <v>0</v>
      </c>
      <c r="AL16" s="242">
        <v>2</v>
      </c>
      <c r="AM16" s="242" t="s">
        <v>104</v>
      </c>
      <c r="AN16" s="249">
        <v>5</v>
      </c>
      <c r="AO16" s="280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150" s="199" customFormat="1" ht="18" customHeight="1" x14ac:dyDescent="0.2">
      <c r="A17" s="259" t="s">
        <v>42</v>
      </c>
      <c r="B17" s="274" t="s">
        <v>248</v>
      </c>
      <c r="C17" s="261" t="s">
        <v>136</v>
      </c>
      <c r="D17" s="262">
        <v>2</v>
      </c>
      <c r="E17" s="249">
        <f t="shared" si="1"/>
        <v>4</v>
      </c>
      <c r="F17" s="263"/>
      <c r="G17" s="242"/>
      <c r="H17" s="242"/>
      <c r="I17" s="242" t="s">
        <v>8</v>
      </c>
      <c r="J17" s="340"/>
      <c r="K17" s="262"/>
      <c r="L17" s="242"/>
      <c r="M17" s="242"/>
      <c r="N17" s="242"/>
      <c r="O17" s="249"/>
      <c r="P17" s="263"/>
      <c r="Q17" s="242"/>
      <c r="R17" s="242"/>
      <c r="S17" s="242"/>
      <c r="T17" s="340"/>
      <c r="U17" s="262"/>
      <c r="V17" s="242"/>
      <c r="W17" s="242"/>
      <c r="X17" s="242"/>
      <c r="Y17" s="249"/>
      <c r="Z17" s="263"/>
      <c r="AA17" s="242"/>
      <c r="AB17" s="242"/>
      <c r="AC17" s="242"/>
      <c r="AD17" s="340"/>
      <c r="AE17" s="262"/>
      <c r="AF17" s="242"/>
      <c r="AG17" s="242"/>
      <c r="AH17" s="242"/>
      <c r="AI17" s="249"/>
      <c r="AJ17" s="263">
        <v>2</v>
      </c>
      <c r="AK17" s="242">
        <v>0</v>
      </c>
      <c r="AL17" s="242">
        <v>0</v>
      </c>
      <c r="AM17" s="242" t="s">
        <v>104</v>
      </c>
      <c r="AN17" s="249">
        <v>4</v>
      </c>
      <c r="AO17" s="275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</row>
    <row r="18" spans="1:150" s="188" customFormat="1" ht="14.25" customHeight="1" x14ac:dyDescent="0.2">
      <c r="A18" s="259" t="s">
        <v>43</v>
      </c>
      <c r="B18" s="274" t="s">
        <v>177</v>
      </c>
      <c r="C18" s="281" t="s">
        <v>153</v>
      </c>
      <c r="D18" s="262">
        <f t="shared" ref="D18" si="3">Z18+AA18+AB18+AE18+AF18+AG18+AJ18+AK18+AL18</f>
        <v>2</v>
      </c>
      <c r="E18" s="249">
        <f t="shared" ref="E18" si="4">AD18+AI18+AN18</f>
        <v>2</v>
      </c>
      <c r="F18" s="193"/>
      <c r="G18" s="194"/>
      <c r="H18" s="194"/>
      <c r="I18" s="194"/>
      <c r="J18" s="341"/>
      <c r="K18" s="191"/>
      <c r="L18" s="194"/>
      <c r="M18" s="194"/>
      <c r="N18" s="194"/>
      <c r="O18" s="195"/>
      <c r="P18" s="193"/>
      <c r="Q18" s="194"/>
      <c r="R18" s="194"/>
      <c r="S18" s="194"/>
      <c r="T18" s="341"/>
      <c r="U18" s="191"/>
      <c r="V18" s="194"/>
      <c r="W18" s="194"/>
      <c r="X18" s="194"/>
      <c r="Y18" s="195"/>
      <c r="Z18" s="193"/>
      <c r="AA18" s="194"/>
      <c r="AB18" s="194"/>
      <c r="AC18" s="194"/>
      <c r="AD18" s="341"/>
      <c r="AE18" s="191">
        <v>1</v>
      </c>
      <c r="AF18" s="194">
        <v>0</v>
      </c>
      <c r="AG18" s="194">
        <v>1</v>
      </c>
      <c r="AH18" s="194" t="s">
        <v>104</v>
      </c>
      <c r="AI18" s="195">
        <v>2</v>
      </c>
      <c r="AJ18" s="193"/>
      <c r="AK18" s="194"/>
      <c r="AL18" s="194"/>
      <c r="AM18" s="194"/>
      <c r="AN18" s="195"/>
      <c r="AO18" s="274"/>
      <c r="AP18" s="197"/>
    </row>
    <row r="19" spans="1:150" s="199" customFormat="1" ht="18" customHeight="1" x14ac:dyDescent="0.2">
      <c r="A19" s="266" t="s">
        <v>51</v>
      </c>
      <c r="B19" s="274" t="s">
        <v>267</v>
      </c>
      <c r="C19" s="290" t="s">
        <v>157</v>
      </c>
      <c r="D19" s="291">
        <v>2</v>
      </c>
      <c r="E19" s="284">
        <v>4</v>
      </c>
      <c r="F19" s="292"/>
      <c r="G19" s="293"/>
      <c r="H19" s="293"/>
      <c r="I19" s="293"/>
      <c r="J19" s="343"/>
      <c r="K19" s="291"/>
      <c r="L19" s="293"/>
      <c r="M19" s="293"/>
      <c r="N19" s="293"/>
      <c r="O19" s="284"/>
      <c r="P19" s="292"/>
      <c r="Q19" s="293"/>
      <c r="R19" s="293"/>
      <c r="S19" s="293"/>
      <c r="T19" s="343"/>
      <c r="U19" s="291"/>
      <c r="V19" s="293"/>
      <c r="W19" s="293"/>
      <c r="X19" s="293"/>
      <c r="Y19" s="284"/>
      <c r="Z19" s="292"/>
      <c r="AA19" s="293"/>
      <c r="AB19" s="293"/>
      <c r="AC19" s="293"/>
      <c r="AD19" s="343"/>
      <c r="AE19" s="351">
        <v>1</v>
      </c>
      <c r="AF19" s="338">
        <v>1</v>
      </c>
      <c r="AG19" s="338">
        <v>0</v>
      </c>
      <c r="AH19" s="338" t="s">
        <v>104</v>
      </c>
      <c r="AI19" s="352">
        <v>4</v>
      </c>
      <c r="AJ19" s="292"/>
      <c r="AK19" s="293"/>
      <c r="AL19" s="293"/>
      <c r="AM19" s="293"/>
      <c r="AN19" s="284"/>
      <c r="AO19" s="294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</row>
    <row r="20" spans="1:150" s="188" customFormat="1" ht="14.25" customHeight="1" thickBot="1" x14ac:dyDescent="0.25">
      <c r="A20" s="266" t="s">
        <v>52</v>
      </c>
      <c r="B20" s="394" t="s">
        <v>246</v>
      </c>
      <c r="C20" s="282" t="s">
        <v>229</v>
      </c>
      <c r="D20" s="291">
        <v>2</v>
      </c>
      <c r="E20" s="284">
        <v>3</v>
      </c>
      <c r="F20" s="285"/>
      <c r="G20" s="286"/>
      <c r="H20" s="286"/>
      <c r="I20" s="286"/>
      <c r="J20" s="342"/>
      <c r="K20" s="283"/>
      <c r="L20" s="286"/>
      <c r="M20" s="286"/>
      <c r="N20" s="286"/>
      <c r="O20" s="287"/>
      <c r="P20" s="285"/>
      <c r="Q20" s="286"/>
      <c r="R20" s="286"/>
      <c r="S20" s="286"/>
      <c r="T20" s="342"/>
      <c r="U20" s="283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341">
        <v>3</v>
      </c>
      <c r="AE20" s="283"/>
      <c r="AF20" s="286"/>
      <c r="AG20" s="286"/>
      <c r="AH20" s="286"/>
      <c r="AI20" s="287"/>
      <c r="AJ20" s="285"/>
      <c r="AK20" s="286"/>
      <c r="AL20" s="286"/>
      <c r="AM20" s="286"/>
      <c r="AN20" s="287"/>
      <c r="AO20" s="288"/>
      <c r="AP20" s="197"/>
    </row>
    <row r="21" spans="1:150" s="55" customFormat="1" ht="15" customHeight="1" thickBot="1" x14ac:dyDescent="0.25">
      <c r="A21" s="572" t="s">
        <v>131</v>
      </c>
      <c r="B21" s="573"/>
      <c r="C21" s="574"/>
      <c r="D21" s="148">
        <f t="shared" ref="D21" si="5">SUM(F21:H21,K21:M21,P21:R21,U21:W21,Z21:AB21,AE21:AG21,AJ21:AL21)</f>
        <v>10</v>
      </c>
      <c r="E21" s="149">
        <f t="shared" ref="E21" si="6">SUM(J21,O21,T21,Y21,AD21,AI21,AN21)</f>
        <v>10</v>
      </c>
      <c r="F21" s="153"/>
      <c r="G21" s="150"/>
      <c r="H21" s="150"/>
      <c r="I21" s="150"/>
      <c r="J21" s="151"/>
      <c r="K21" s="148"/>
      <c r="L21" s="150"/>
      <c r="M21" s="150"/>
      <c r="N21" s="150"/>
      <c r="O21" s="149"/>
      <c r="P21" s="153"/>
      <c r="Q21" s="150"/>
      <c r="R21" s="150"/>
      <c r="S21" s="150"/>
      <c r="T21" s="151"/>
      <c r="U21" s="148"/>
      <c r="V21" s="150"/>
      <c r="W21" s="150"/>
      <c r="X21" s="150"/>
      <c r="Y21" s="149"/>
      <c r="Z21" s="153">
        <f>SUM(Z22:Z27)</f>
        <v>0</v>
      </c>
      <c r="AA21" s="150">
        <f>SUM(AA22:AA27)</f>
        <v>2</v>
      </c>
      <c r="AB21" s="150">
        <f>SUM(AB22:AB27)</f>
        <v>0</v>
      </c>
      <c r="AC21" s="150" t="s">
        <v>104</v>
      </c>
      <c r="AD21" s="151">
        <f>SUM(AD22:AD27)</f>
        <v>2</v>
      </c>
      <c r="AE21" s="148">
        <f>SUM(AE22:AE27)</f>
        <v>0</v>
      </c>
      <c r="AF21" s="150">
        <f>SUM(AF22:AF27)</f>
        <v>8</v>
      </c>
      <c r="AG21" s="150">
        <f>SUM(AG22:AG27)</f>
        <v>0</v>
      </c>
      <c r="AH21" s="150" t="s">
        <v>104</v>
      </c>
      <c r="AI21" s="149">
        <f>SUM(AI22:AI27)</f>
        <v>8</v>
      </c>
      <c r="AJ21" s="153">
        <f>SUM(AJ22:AJ26)</f>
        <v>0</v>
      </c>
      <c r="AK21" s="150">
        <f>SUM(AK22:AK26)</f>
        <v>0</v>
      </c>
      <c r="AL21" s="150">
        <f>SUM(AL22:AL26)</f>
        <v>0</v>
      </c>
      <c r="AM21" s="150" t="s">
        <v>104</v>
      </c>
      <c r="AN21" s="167">
        <f>SUM(AN22:AN26)</f>
        <v>0</v>
      </c>
      <c r="AO21" s="154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</row>
    <row r="22" spans="1:150" s="199" customFormat="1" ht="15" customHeight="1" x14ac:dyDescent="0.2">
      <c r="A22" s="252" t="s">
        <v>53</v>
      </c>
      <c r="B22" s="253"/>
      <c r="C22" s="254" t="s">
        <v>123</v>
      </c>
      <c r="D22" s="233">
        <v>2</v>
      </c>
      <c r="E22" s="255">
        <v>2</v>
      </c>
      <c r="F22" s="256"/>
      <c r="G22" s="234"/>
      <c r="H22" s="234"/>
      <c r="I22" s="234"/>
      <c r="J22" s="339"/>
      <c r="K22" s="233"/>
      <c r="L22" s="234"/>
      <c r="M22" s="234"/>
      <c r="N22" s="234"/>
      <c r="O22" s="255"/>
      <c r="P22" s="256"/>
      <c r="Q22" s="234"/>
      <c r="R22" s="234"/>
      <c r="S22" s="234"/>
      <c r="T22" s="339"/>
      <c r="U22" s="233"/>
      <c r="V22" s="234"/>
      <c r="W22" s="234"/>
      <c r="X22" s="234"/>
      <c r="Y22" s="255"/>
      <c r="Z22" s="256">
        <v>0</v>
      </c>
      <c r="AA22" s="234">
        <v>2</v>
      </c>
      <c r="AB22" s="234">
        <v>0</v>
      </c>
      <c r="AC22" s="234" t="s">
        <v>104</v>
      </c>
      <c r="AD22" s="349">
        <v>2</v>
      </c>
      <c r="AE22" s="233"/>
      <c r="AF22" s="234"/>
      <c r="AG22" s="234"/>
      <c r="AH22" s="234"/>
      <c r="AI22" s="257"/>
      <c r="AJ22" s="256"/>
      <c r="AK22" s="234"/>
      <c r="AL22" s="234"/>
      <c r="AM22" s="234"/>
      <c r="AN22" s="257"/>
      <c r="AO22" s="333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</row>
    <row r="23" spans="1:150" s="199" customFormat="1" ht="15.75" x14ac:dyDescent="0.2">
      <c r="A23" s="259" t="s">
        <v>54</v>
      </c>
      <c r="B23" s="260"/>
      <c r="C23" s="261" t="s">
        <v>124</v>
      </c>
      <c r="D23" s="262">
        <v>2</v>
      </c>
      <c r="E23" s="249">
        <v>2</v>
      </c>
      <c r="F23" s="263"/>
      <c r="G23" s="242"/>
      <c r="H23" s="242"/>
      <c r="I23" s="242"/>
      <c r="J23" s="340"/>
      <c r="K23" s="262"/>
      <c r="L23" s="242"/>
      <c r="M23" s="242"/>
      <c r="N23" s="242"/>
      <c r="O23" s="249"/>
      <c r="P23" s="263"/>
      <c r="Q23" s="242"/>
      <c r="R23" s="242"/>
      <c r="S23" s="242"/>
      <c r="T23" s="340"/>
      <c r="U23" s="262"/>
      <c r="V23" s="242"/>
      <c r="W23" s="242"/>
      <c r="X23" s="242"/>
      <c r="Y23" s="249"/>
      <c r="Z23" s="263"/>
      <c r="AA23" s="242"/>
      <c r="AB23" s="242"/>
      <c r="AC23" s="242"/>
      <c r="AD23" s="350"/>
      <c r="AE23" s="262">
        <v>0</v>
      </c>
      <c r="AF23" s="242">
        <v>2</v>
      </c>
      <c r="AG23" s="242">
        <v>0</v>
      </c>
      <c r="AH23" s="242" t="s">
        <v>104</v>
      </c>
      <c r="AI23" s="264">
        <v>2</v>
      </c>
      <c r="AJ23" s="263"/>
      <c r="AK23" s="242"/>
      <c r="AL23" s="242"/>
      <c r="AM23" s="242"/>
      <c r="AN23" s="264"/>
      <c r="AO23" s="334"/>
      <c r="AP23" s="236"/>
      <c r="AR23" s="237"/>
    </row>
    <row r="24" spans="1:150" s="199" customFormat="1" ht="15.75" x14ac:dyDescent="0.2">
      <c r="A24" s="259" t="s">
        <v>55</v>
      </c>
      <c r="B24" s="260"/>
      <c r="C24" s="261" t="s">
        <v>125</v>
      </c>
      <c r="D24" s="262">
        <v>2</v>
      </c>
      <c r="E24" s="249">
        <v>2</v>
      </c>
      <c r="F24" s="263"/>
      <c r="G24" s="242"/>
      <c r="H24" s="242"/>
      <c r="I24" s="242"/>
      <c r="J24" s="340"/>
      <c r="K24" s="262"/>
      <c r="L24" s="242"/>
      <c r="M24" s="242"/>
      <c r="N24" s="242"/>
      <c r="O24" s="249"/>
      <c r="P24" s="263"/>
      <c r="Q24" s="242"/>
      <c r="R24" s="242"/>
      <c r="S24" s="242"/>
      <c r="T24" s="340"/>
      <c r="U24" s="262"/>
      <c r="V24" s="242"/>
      <c r="W24" s="242"/>
      <c r="X24" s="242"/>
      <c r="Y24" s="249"/>
      <c r="Z24" s="263"/>
      <c r="AA24" s="242"/>
      <c r="AB24" s="242"/>
      <c r="AC24" s="242"/>
      <c r="AD24" s="350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334"/>
      <c r="AP24" s="236"/>
      <c r="AR24" s="265"/>
    </row>
    <row r="25" spans="1:150" s="199" customFormat="1" ht="15.75" x14ac:dyDescent="0.2">
      <c r="A25" s="259" t="s">
        <v>56</v>
      </c>
      <c r="B25" s="260"/>
      <c r="C25" s="261" t="s">
        <v>126</v>
      </c>
      <c r="D25" s="262">
        <v>2</v>
      </c>
      <c r="E25" s="249">
        <v>2</v>
      </c>
      <c r="F25" s="263"/>
      <c r="G25" s="242"/>
      <c r="H25" s="242"/>
      <c r="I25" s="242"/>
      <c r="J25" s="340"/>
      <c r="K25" s="262"/>
      <c r="L25" s="242"/>
      <c r="M25" s="242"/>
      <c r="N25" s="242"/>
      <c r="O25" s="249"/>
      <c r="P25" s="263"/>
      <c r="Q25" s="242"/>
      <c r="R25" s="242"/>
      <c r="S25" s="242"/>
      <c r="T25" s="340"/>
      <c r="U25" s="262"/>
      <c r="V25" s="242"/>
      <c r="W25" s="242"/>
      <c r="X25" s="242"/>
      <c r="Y25" s="249"/>
      <c r="Z25" s="263"/>
      <c r="AA25" s="242"/>
      <c r="AB25" s="242"/>
      <c r="AC25" s="242"/>
      <c r="AD25" s="350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334"/>
      <c r="AP25" s="236"/>
      <c r="AR25" s="237"/>
    </row>
    <row r="26" spans="1:150" s="199" customFormat="1" ht="15.75" x14ac:dyDescent="0.2">
      <c r="A26" s="259" t="s">
        <v>58</v>
      </c>
      <c r="B26" s="260"/>
      <c r="C26" s="261" t="s">
        <v>127</v>
      </c>
      <c r="D26" s="262">
        <v>2</v>
      </c>
      <c r="E26" s="249">
        <v>2</v>
      </c>
      <c r="F26" s="263"/>
      <c r="G26" s="242"/>
      <c r="H26" s="242"/>
      <c r="I26" s="242"/>
      <c r="J26" s="340"/>
      <c r="K26" s="262"/>
      <c r="L26" s="242"/>
      <c r="M26" s="242"/>
      <c r="N26" s="242"/>
      <c r="O26" s="249"/>
      <c r="P26" s="263"/>
      <c r="Q26" s="242"/>
      <c r="R26" s="242"/>
      <c r="S26" s="242"/>
      <c r="T26" s="340"/>
      <c r="U26" s="262"/>
      <c r="V26" s="242"/>
      <c r="W26" s="242"/>
      <c r="X26" s="242"/>
      <c r="Y26" s="249"/>
      <c r="Z26" s="263"/>
      <c r="AA26" s="242"/>
      <c r="AB26" s="242"/>
      <c r="AC26" s="242"/>
      <c r="AD26" s="350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334"/>
      <c r="AP26" s="236"/>
    </row>
    <row r="27" spans="1:150" s="199" customFormat="1" ht="32.25" thickBot="1" x14ac:dyDescent="0.25">
      <c r="A27" s="295"/>
      <c r="B27" s="296" t="s">
        <v>256</v>
      </c>
      <c r="C27" s="297" t="s">
        <v>112</v>
      </c>
      <c r="D27" s="336">
        <v>13</v>
      </c>
      <c r="E27" s="299">
        <f>SUM(J27,O27,T27:U27,Y27,AD27,AI27:AJ27,AN27)</f>
        <v>15</v>
      </c>
      <c r="F27" s="300"/>
      <c r="G27" s="301"/>
      <c r="H27" s="301"/>
      <c r="I27" s="301"/>
      <c r="J27" s="344"/>
      <c r="K27" s="346"/>
      <c r="L27" s="347"/>
      <c r="M27" s="347"/>
      <c r="N27" s="347"/>
      <c r="O27" s="348"/>
      <c r="P27" s="300"/>
      <c r="Q27" s="301"/>
      <c r="R27" s="301"/>
      <c r="S27" s="301"/>
      <c r="T27" s="344"/>
      <c r="U27" s="346"/>
      <c r="V27" s="347"/>
      <c r="W27" s="347"/>
      <c r="X27" s="347"/>
      <c r="Y27" s="348"/>
      <c r="Z27" s="300"/>
      <c r="AA27" s="301"/>
      <c r="AB27" s="301"/>
      <c r="AC27" s="301"/>
      <c r="AD27" s="344"/>
      <c r="AE27" s="346"/>
      <c r="AF27" s="347"/>
      <c r="AG27" s="347"/>
      <c r="AH27" s="347"/>
      <c r="AI27" s="348"/>
      <c r="AJ27" s="300"/>
      <c r="AK27" s="301"/>
      <c r="AL27" s="301">
        <v>13</v>
      </c>
      <c r="AM27" s="301" t="s">
        <v>217</v>
      </c>
      <c r="AN27" s="299">
        <v>15</v>
      </c>
      <c r="AO27" s="335"/>
      <c r="AP27" s="251"/>
    </row>
    <row r="28" spans="1:150" ht="16.5" thickBot="1" x14ac:dyDescent="0.25">
      <c r="A28" s="172"/>
      <c r="B28" s="175"/>
      <c r="C28" s="173" t="s">
        <v>118</v>
      </c>
      <c r="D28" s="158">
        <f>'Envir.eng. basic'!F59+D10+D21+D27</f>
        <v>177</v>
      </c>
      <c r="E28" s="159">
        <f>'Envir.eng. basic'!G59+E10+E21+E27</f>
        <v>210</v>
      </c>
      <c r="F28" s="310">
        <f>'Envir.eng. basic'!H59</f>
        <v>15</v>
      </c>
      <c r="G28" s="162">
        <f>'Envir.eng. basic'!I59</f>
        <v>5</v>
      </c>
      <c r="H28" s="162">
        <f>'Envir.eng. basic'!J59</f>
        <v>6</v>
      </c>
      <c r="I28" s="150"/>
      <c r="J28" s="353">
        <f>'Envir.eng. basic'!L59</f>
        <v>31</v>
      </c>
      <c r="K28" s="158">
        <f>'Envir.eng. basic'!M59</f>
        <v>11</v>
      </c>
      <c r="L28" s="162">
        <f>'Envir.eng. basic'!N59</f>
        <v>8</v>
      </c>
      <c r="M28" s="162">
        <f>'Envir.eng. basic'!O59</f>
        <v>5</v>
      </c>
      <c r="N28" s="150"/>
      <c r="O28" s="159">
        <f>'Envir.eng. basic'!Q59</f>
        <v>29</v>
      </c>
      <c r="P28" s="310">
        <f>'Envir.eng. basic'!R59</f>
        <v>11</v>
      </c>
      <c r="Q28" s="162">
        <f>'Envir.eng. basic'!S59</f>
        <v>9</v>
      </c>
      <c r="R28" s="162">
        <f>'Envir.eng. basic'!T59</f>
        <v>5</v>
      </c>
      <c r="S28" s="150"/>
      <c r="T28" s="353">
        <f>'Envir.eng. basic'!V59</f>
        <v>27</v>
      </c>
      <c r="U28" s="158">
        <f>'Envir.eng. basic'!W59</f>
        <v>12</v>
      </c>
      <c r="V28" s="162">
        <f>'Envir.eng. basic'!X59</f>
        <v>7</v>
      </c>
      <c r="W28" s="162">
        <f>'Envir.eng. basic'!Y59</f>
        <v>11</v>
      </c>
      <c r="X28" s="150"/>
      <c r="Y28" s="159">
        <f>'Envir.eng. basic'!AA59</f>
        <v>34</v>
      </c>
      <c r="Z28" s="354">
        <f>'Envir.eng. basic'!AB59+'Env Public Administration'!Z10+'Env Public Administration'!Z21</f>
        <v>14</v>
      </c>
      <c r="AA28" s="171">
        <f>'Envir.eng. basic'!AC59+'Env Public Administration'!AA10+'Env Public Administration'!AA21</f>
        <v>9</v>
      </c>
      <c r="AB28" s="171">
        <f>'Envir.eng. basic'!AD59+'Env Public Administration'!AB10+'Env Public Administration'!AB21</f>
        <v>4</v>
      </c>
      <c r="AC28" s="170"/>
      <c r="AD28" s="353">
        <f>'Envir.eng. basic'!AF59+'Env Public Administration'!AD10+'Env Public Administration'!AD21</f>
        <v>31</v>
      </c>
      <c r="AE28" s="158">
        <f>'Envir.eng. basic'!AG59+'Env Public Administration'!AE10+'Env Public Administration'!AE21</f>
        <v>8</v>
      </c>
      <c r="AF28" s="162">
        <f>'Envir.eng. basic'!AH59+'Env Public Administration'!AF10+'Env Public Administration'!AF21</f>
        <v>14</v>
      </c>
      <c r="AG28" s="162">
        <f>'Envir.eng. basic'!AI59+'Env Public Administration'!AG10+'Env Public Administration'!AG21</f>
        <v>1</v>
      </c>
      <c r="AH28" s="150"/>
      <c r="AI28" s="159">
        <f>'Envir.eng. basic'!AK59+'Env Public Administration'!AI10+'Env Public Administration'!AI21</f>
        <v>29</v>
      </c>
      <c r="AJ28" s="153">
        <f>AJ10</f>
        <v>5</v>
      </c>
      <c r="AK28" s="162">
        <f>AK10+AK21</f>
        <v>2</v>
      </c>
      <c r="AL28" s="150">
        <f>AL10+AL21+AL27</f>
        <v>15</v>
      </c>
      <c r="AM28" s="150"/>
      <c r="AN28" s="159">
        <f>AN10+AN21+AN27</f>
        <v>29</v>
      </c>
      <c r="AO28" s="63"/>
    </row>
    <row r="29" spans="1:150" s="199" customFormat="1" ht="12.75" customHeight="1" x14ac:dyDescent="0.2">
      <c r="A29" s="579" t="s">
        <v>135</v>
      </c>
      <c r="B29" s="229"/>
      <c r="C29" s="230" t="s">
        <v>188</v>
      </c>
      <c r="D29" s="319">
        <f>D28</f>
        <v>177</v>
      </c>
      <c r="E29" s="320"/>
      <c r="F29" s="178"/>
      <c r="G29" s="169">
        <f>F28+G28+H28</f>
        <v>26</v>
      </c>
      <c r="H29" s="169"/>
      <c r="I29" s="168"/>
      <c r="J29" s="355"/>
      <c r="K29" s="359"/>
      <c r="L29" s="360">
        <f>K28+L28+M28</f>
        <v>24</v>
      </c>
      <c r="M29" s="360"/>
      <c r="N29" s="360"/>
      <c r="O29" s="361"/>
      <c r="P29" s="178"/>
      <c r="Q29" s="169">
        <f>P28+Q28+R28</f>
        <v>25</v>
      </c>
      <c r="R29" s="169"/>
      <c r="S29" s="169"/>
      <c r="T29" s="355"/>
      <c r="U29" s="359"/>
      <c r="V29" s="360">
        <f>U28+V28+W28</f>
        <v>30</v>
      </c>
      <c r="W29" s="360"/>
      <c r="X29" s="360"/>
      <c r="Y29" s="363"/>
      <c r="Z29" s="178"/>
      <c r="AA29" s="168">
        <f>SUM(Z28:AB28)</f>
        <v>27</v>
      </c>
      <c r="AB29" s="169"/>
      <c r="AC29" s="168"/>
      <c r="AD29" s="366"/>
      <c r="AE29" s="359"/>
      <c r="AF29" s="370">
        <f>SUM(AE28:AG28)</f>
        <v>23</v>
      </c>
      <c r="AG29" s="360"/>
      <c r="AH29" s="360"/>
      <c r="AI29" s="361"/>
      <c r="AJ29" s="178"/>
      <c r="AK29" s="168">
        <f>SUM(AJ28:AL28)</f>
        <v>22</v>
      </c>
      <c r="AL29" s="169"/>
      <c r="AM29" s="169"/>
      <c r="AN29" s="183"/>
      <c r="AO29" s="235"/>
      <c r="AP29" s="236"/>
      <c r="AR29" s="237"/>
    </row>
    <row r="30" spans="1:150" s="199" customFormat="1" ht="12.75" customHeight="1" x14ac:dyDescent="0.2">
      <c r="A30" s="580"/>
      <c r="B30" s="238"/>
      <c r="C30" s="239" t="s">
        <v>132</v>
      </c>
      <c r="D30" s="321">
        <f>'Envir.eng. basic'!I62+'Envir.eng. basic'!N62+'Envir.eng. basic'!S62+'Envir.eng. basic'!X62+'Envir.eng. basic'!AC62+'Envir.eng. basic'!AH62+'Env Public Administration'!AA10+'Env Public Administration'!AF10+'Env Public Administration'!AG10+'Env Public Administration'!AK10+'Env Public Administration'!AL10+'Env Public Administration'!AF21+'Env Public Administration'!AK21+'Env Public Administration'!AL27</f>
        <v>99</v>
      </c>
      <c r="E30" s="322"/>
      <c r="F30" s="179"/>
      <c r="G30" s="112">
        <f>G28+H28</f>
        <v>11</v>
      </c>
      <c r="H30" s="110"/>
      <c r="I30" s="109"/>
      <c r="J30" s="356"/>
      <c r="K30" s="184"/>
      <c r="L30" s="112">
        <f>L28+M28</f>
        <v>13</v>
      </c>
      <c r="M30" s="110"/>
      <c r="N30" s="110"/>
      <c r="O30" s="185"/>
      <c r="P30" s="179"/>
      <c r="Q30" s="112">
        <f>Q28+R28</f>
        <v>14</v>
      </c>
      <c r="R30" s="110"/>
      <c r="S30" s="110"/>
      <c r="T30" s="356"/>
      <c r="U30" s="184"/>
      <c r="V30" s="112">
        <f>V28+W28</f>
        <v>18</v>
      </c>
      <c r="W30" s="110"/>
      <c r="X30" s="110"/>
      <c r="Y30" s="181"/>
      <c r="Z30" s="179"/>
      <c r="AA30" s="111">
        <f>AA28+AB28</f>
        <v>13</v>
      </c>
      <c r="AB30" s="110"/>
      <c r="AC30" s="109"/>
      <c r="AD30" s="367"/>
      <c r="AE30" s="184"/>
      <c r="AF30" s="112">
        <f>AF28+AG28</f>
        <v>15</v>
      </c>
      <c r="AG30" s="110"/>
      <c r="AH30" s="110"/>
      <c r="AI30" s="185"/>
      <c r="AJ30" s="179"/>
      <c r="AK30" s="112">
        <f>AK28+AL28</f>
        <v>17</v>
      </c>
      <c r="AL30" s="110"/>
      <c r="AM30" s="110"/>
      <c r="AN30" s="185"/>
      <c r="AO30" s="235"/>
      <c r="AP30" s="236"/>
      <c r="AR30" s="237"/>
    </row>
    <row r="31" spans="1:150" s="199" customFormat="1" ht="12.75" customHeight="1" x14ac:dyDescent="0.2">
      <c r="A31" s="580"/>
      <c r="B31" s="238"/>
      <c r="C31" s="239" t="s">
        <v>133</v>
      </c>
      <c r="D31" s="321">
        <f>D30/D29*100</f>
        <v>55.932203389830505</v>
      </c>
      <c r="E31" s="322"/>
      <c r="F31" s="179"/>
      <c r="G31" s="111"/>
      <c r="H31" s="110"/>
      <c r="I31" s="109"/>
      <c r="J31" s="356"/>
      <c r="K31" s="184"/>
      <c r="L31" s="112"/>
      <c r="M31" s="110"/>
      <c r="N31" s="110"/>
      <c r="O31" s="185"/>
      <c r="P31" s="179"/>
      <c r="Q31" s="112"/>
      <c r="R31" s="110"/>
      <c r="S31" s="110"/>
      <c r="T31" s="356"/>
      <c r="U31" s="184"/>
      <c r="V31" s="112"/>
      <c r="W31" s="110"/>
      <c r="X31" s="110"/>
      <c r="Y31" s="181"/>
      <c r="Z31" s="179"/>
      <c r="AA31" s="111"/>
      <c r="AB31" s="110"/>
      <c r="AC31" s="109"/>
      <c r="AD31" s="367"/>
      <c r="AE31" s="184"/>
      <c r="AF31" s="112"/>
      <c r="AG31" s="110"/>
      <c r="AH31" s="110"/>
      <c r="AI31" s="185"/>
      <c r="AJ31" s="179"/>
      <c r="AK31" s="112"/>
      <c r="AL31" s="110"/>
      <c r="AM31" s="110"/>
      <c r="AN31" s="185"/>
      <c r="AO31" s="235"/>
      <c r="AP31" s="236"/>
      <c r="AR31" s="237"/>
    </row>
    <row r="32" spans="1:150" s="199" customFormat="1" ht="12.75" customHeight="1" x14ac:dyDescent="0.2">
      <c r="A32" s="580"/>
      <c r="B32" s="238"/>
      <c r="C32" s="239" t="s">
        <v>113</v>
      </c>
      <c r="D32" s="323"/>
      <c r="E32" s="322"/>
      <c r="F32" s="324"/>
      <c r="G32" s="325"/>
      <c r="H32" s="325"/>
      <c r="I32" s="112">
        <v>3</v>
      </c>
      <c r="J32" s="357"/>
      <c r="K32" s="241"/>
      <c r="L32" s="245"/>
      <c r="M32" s="245"/>
      <c r="N32" s="112">
        <v>4</v>
      </c>
      <c r="O32" s="246"/>
      <c r="P32" s="244"/>
      <c r="Q32" s="245"/>
      <c r="R32" s="245"/>
      <c r="S32" s="112">
        <v>2</v>
      </c>
      <c r="T32" s="357"/>
      <c r="U32" s="241"/>
      <c r="V32" s="245"/>
      <c r="W32" s="245"/>
      <c r="X32" s="112">
        <v>6</v>
      </c>
      <c r="Y32" s="248"/>
      <c r="Z32" s="324"/>
      <c r="AA32" s="325"/>
      <c r="AB32" s="325"/>
      <c r="AC32" s="112">
        <v>2</v>
      </c>
      <c r="AD32" s="368"/>
      <c r="AE32" s="241"/>
      <c r="AF32" s="245"/>
      <c r="AG32" s="245"/>
      <c r="AH32" s="112">
        <v>4</v>
      </c>
      <c r="AI32" s="246"/>
      <c r="AJ32" s="244"/>
      <c r="AK32" s="245"/>
      <c r="AL32" s="245"/>
      <c r="AM32" s="112">
        <v>0</v>
      </c>
      <c r="AN32" s="246"/>
      <c r="AO32" s="235"/>
      <c r="AP32" s="236"/>
      <c r="AR32" s="237"/>
    </row>
    <row r="33" spans="1:44" s="199" customFormat="1" ht="12.75" customHeight="1" x14ac:dyDescent="0.2">
      <c r="A33" s="580"/>
      <c r="B33" s="238"/>
      <c r="C33" s="239" t="s">
        <v>114</v>
      </c>
      <c r="D33" s="323"/>
      <c r="E33" s="322"/>
      <c r="F33" s="324"/>
      <c r="G33" s="325"/>
      <c r="H33" s="325"/>
      <c r="I33" s="112">
        <v>5</v>
      </c>
      <c r="J33" s="357"/>
      <c r="K33" s="241"/>
      <c r="L33" s="245"/>
      <c r="M33" s="245"/>
      <c r="N33" s="112">
        <v>3</v>
      </c>
      <c r="O33" s="246"/>
      <c r="P33" s="244"/>
      <c r="Q33" s="245"/>
      <c r="R33" s="245"/>
      <c r="S33" s="112">
        <v>7</v>
      </c>
      <c r="T33" s="357"/>
      <c r="U33" s="241"/>
      <c r="V33" s="245"/>
      <c r="W33" s="245"/>
      <c r="X33" s="112">
        <v>4</v>
      </c>
      <c r="Y33" s="248"/>
      <c r="Z33" s="324"/>
      <c r="AA33" s="325"/>
      <c r="AB33" s="325"/>
      <c r="AC33" s="112">
        <v>9</v>
      </c>
      <c r="AD33" s="368"/>
      <c r="AE33" s="241"/>
      <c r="AF33" s="245"/>
      <c r="AG33" s="245"/>
      <c r="AH33" s="112">
        <v>6</v>
      </c>
      <c r="AI33" s="246"/>
      <c r="AJ33" s="244"/>
      <c r="AK33" s="245"/>
      <c r="AL33" s="245"/>
      <c r="AM33" s="112">
        <v>3</v>
      </c>
      <c r="AN33" s="246"/>
      <c r="AO33" s="235"/>
      <c r="AP33" s="236"/>
      <c r="AR33" s="237"/>
    </row>
    <row r="34" spans="1:44" s="199" customFormat="1" ht="12.75" customHeight="1" x14ac:dyDescent="0.2">
      <c r="A34" s="584" t="s">
        <v>134</v>
      </c>
      <c r="B34" s="238"/>
      <c r="C34" s="247" t="s">
        <v>115</v>
      </c>
      <c r="D34" s="241">
        <v>2</v>
      </c>
      <c r="E34" s="246">
        <v>0</v>
      </c>
      <c r="F34" s="244"/>
      <c r="G34" s="245"/>
      <c r="H34" s="245"/>
      <c r="I34" s="245"/>
      <c r="J34" s="357"/>
      <c r="K34" s="241">
        <v>0</v>
      </c>
      <c r="L34" s="245">
        <v>2</v>
      </c>
      <c r="M34" s="245">
        <v>0</v>
      </c>
      <c r="N34" s="245" t="s">
        <v>104</v>
      </c>
      <c r="O34" s="246">
        <v>0</v>
      </c>
      <c r="P34" s="244"/>
      <c r="Q34" s="245"/>
      <c r="R34" s="245"/>
      <c r="S34" s="245"/>
      <c r="T34" s="357"/>
      <c r="U34" s="241"/>
      <c r="V34" s="245"/>
      <c r="W34" s="245"/>
      <c r="X34" s="245"/>
      <c r="Y34" s="248"/>
      <c r="Z34" s="244"/>
      <c r="AA34" s="245"/>
      <c r="AB34" s="245"/>
      <c r="AC34" s="245"/>
      <c r="AD34" s="368"/>
      <c r="AE34" s="241"/>
      <c r="AF34" s="245"/>
      <c r="AG34" s="245"/>
      <c r="AH34" s="245"/>
      <c r="AI34" s="246"/>
      <c r="AJ34" s="244"/>
      <c r="AK34" s="245"/>
      <c r="AL34" s="245"/>
      <c r="AM34" s="245"/>
      <c r="AN34" s="246"/>
      <c r="AO34" s="235"/>
      <c r="AP34" s="236"/>
      <c r="AR34" s="237"/>
    </row>
    <row r="35" spans="1:44" s="199" customFormat="1" ht="12.75" customHeight="1" x14ac:dyDescent="0.2">
      <c r="A35" s="584"/>
      <c r="B35" s="238"/>
      <c r="C35" s="247" t="s">
        <v>116</v>
      </c>
      <c r="D35" s="241">
        <v>2</v>
      </c>
      <c r="E35" s="246">
        <v>0</v>
      </c>
      <c r="F35" s="244"/>
      <c r="G35" s="245"/>
      <c r="H35" s="245"/>
      <c r="I35" s="245"/>
      <c r="J35" s="357"/>
      <c r="K35" s="241"/>
      <c r="L35" s="245"/>
      <c r="M35" s="245"/>
      <c r="N35" s="245"/>
      <c r="O35" s="246"/>
      <c r="P35" s="244">
        <v>0</v>
      </c>
      <c r="Q35" s="245">
        <v>2</v>
      </c>
      <c r="R35" s="245">
        <v>0</v>
      </c>
      <c r="S35" s="245" t="s">
        <v>104</v>
      </c>
      <c r="T35" s="357">
        <v>0</v>
      </c>
      <c r="U35" s="241"/>
      <c r="V35" s="245"/>
      <c r="W35" s="245"/>
      <c r="X35" s="245"/>
      <c r="Y35" s="248"/>
      <c r="Z35" s="244"/>
      <c r="AA35" s="245"/>
      <c r="AB35" s="245"/>
      <c r="AC35" s="245"/>
      <c r="AD35" s="36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235"/>
      <c r="AP35" s="236"/>
      <c r="AR35" s="237"/>
    </row>
    <row r="36" spans="1:44" s="199" customFormat="1" ht="15.75" x14ac:dyDescent="0.2">
      <c r="A36" s="584"/>
      <c r="B36" s="238"/>
      <c r="C36" s="247" t="s">
        <v>218</v>
      </c>
      <c r="D36" s="241">
        <v>2</v>
      </c>
      <c r="E36" s="246">
        <v>2</v>
      </c>
      <c r="F36" s="244"/>
      <c r="G36" s="245"/>
      <c r="H36" s="245"/>
      <c r="I36" s="245"/>
      <c r="J36" s="357"/>
      <c r="K36" s="241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340">
        <v>2</v>
      </c>
      <c r="U36" s="364" t="s">
        <v>46</v>
      </c>
      <c r="V36" s="245"/>
      <c r="W36" s="245"/>
      <c r="X36" s="245"/>
      <c r="Y36" s="248"/>
      <c r="Z36" s="244"/>
      <c r="AA36" s="245"/>
      <c r="AB36" s="245"/>
      <c r="AC36" s="245"/>
      <c r="AD36" s="36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235"/>
      <c r="AP36" s="251"/>
    </row>
    <row r="37" spans="1:44" s="199" customFormat="1" ht="15.75" x14ac:dyDescent="0.2">
      <c r="A37" s="584"/>
      <c r="B37" s="238"/>
      <c r="C37" s="247" t="s">
        <v>220</v>
      </c>
      <c r="D37" s="241">
        <v>2</v>
      </c>
      <c r="E37" s="246">
        <v>2</v>
      </c>
      <c r="F37" s="244"/>
      <c r="G37" s="245"/>
      <c r="H37" s="245"/>
      <c r="I37" s="245"/>
      <c r="J37" s="357"/>
      <c r="K37" s="241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340">
        <v>2</v>
      </c>
      <c r="U37" s="364" t="s">
        <v>46</v>
      </c>
      <c r="V37" s="245"/>
      <c r="W37" s="245"/>
      <c r="X37" s="245"/>
      <c r="Y37" s="248"/>
      <c r="Z37" s="244"/>
      <c r="AA37" s="245"/>
      <c r="AB37" s="245"/>
      <c r="AC37" s="245"/>
      <c r="AD37" s="36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235"/>
      <c r="AP37" s="251"/>
    </row>
    <row r="38" spans="1:44" s="199" customFormat="1" ht="25.5" customHeight="1" thickBot="1" x14ac:dyDescent="0.25">
      <c r="A38" s="585"/>
      <c r="B38" s="326"/>
      <c r="C38" s="327" t="s">
        <v>226</v>
      </c>
      <c r="D38" s="328" t="s">
        <v>139</v>
      </c>
      <c r="E38" s="329">
        <v>0</v>
      </c>
      <c r="F38" s="330"/>
      <c r="G38" s="331"/>
      <c r="H38" s="331"/>
      <c r="I38" s="331"/>
      <c r="J38" s="358"/>
      <c r="K38" s="362"/>
      <c r="L38" s="331"/>
      <c r="M38" s="331"/>
      <c r="N38" s="331"/>
      <c r="O38" s="332"/>
      <c r="P38" s="330"/>
      <c r="Q38" s="331"/>
      <c r="R38" s="331"/>
      <c r="S38" s="331"/>
      <c r="T38" s="358"/>
      <c r="U38" s="362"/>
      <c r="V38" s="331"/>
      <c r="W38" s="331"/>
      <c r="X38" s="331"/>
      <c r="Y38" s="365"/>
      <c r="Z38" s="330"/>
      <c r="AA38" s="331"/>
      <c r="AB38" s="331"/>
      <c r="AC38" s="331"/>
      <c r="AD38" s="369"/>
      <c r="AE38" s="586" t="s">
        <v>139</v>
      </c>
      <c r="AF38" s="587"/>
      <c r="AG38" s="587"/>
      <c r="AH38" s="587"/>
      <c r="AI38" s="588"/>
      <c r="AJ38" s="330"/>
      <c r="AK38" s="331"/>
      <c r="AL38" s="331"/>
      <c r="AM38" s="331"/>
      <c r="AN38" s="332"/>
      <c r="AO38" s="235"/>
      <c r="AP38" s="251"/>
    </row>
    <row r="40" spans="1:44" s="199" customFormat="1" ht="18" customHeight="1" x14ac:dyDescent="0.2">
      <c r="A40" s="313"/>
      <c r="B40" s="302" t="s">
        <v>119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07"/>
      <c r="M40" s="307"/>
      <c r="N40" s="589"/>
      <c r="O40" s="590"/>
      <c r="P40" s="590"/>
      <c r="Q40" s="307"/>
      <c r="R40" s="307"/>
      <c r="S40" s="265"/>
      <c r="T40" s="307"/>
      <c r="U40" s="307"/>
      <c r="V40" s="307"/>
      <c r="W40" s="307"/>
      <c r="X40" s="265"/>
      <c r="Y40" s="307"/>
      <c r="Z40" s="307"/>
      <c r="AA40" s="307"/>
      <c r="AB40" s="307"/>
      <c r="AC40" s="265"/>
      <c r="AD40" s="307"/>
      <c r="AE40" s="265"/>
      <c r="AF40" s="265"/>
      <c r="AG40" s="265"/>
      <c r="AH40" s="265"/>
      <c r="AI40" s="307"/>
      <c r="AJ40" s="265"/>
      <c r="AK40" s="265"/>
      <c r="AL40" s="265"/>
      <c r="AM40" s="265"/>
      <c r="AN40" s="307"/>
      <c r="AO40" s="236"/>
      <c r="AP40" s="236"/>
      <c r="AR40" s="237"/>
    </row>
    <row r="41" spans="1:44" s="199" customFormat="1" ht="15" customHeight="1" x14ac:dyDescent="0.2">
      <c r="B41" s="315"/>
      <c r="C41" s="314"/>
      <c r="D41" s="314"/>
      <c r="E41" s="314"/>
      <c r="F41" s="314"/>
      <c r="G41" s="314"/>
      <c r="H41" s="314"/>
      <c r="I41" s="314"/>
      <c r="J41" s="314"/>
      <c r="K41" s="316"/>
      <c r="L41" s="316"/>
      <c r="M41" s="316"/>
      <c r="N41" s="316"/>
      <c r="O41" s="316"/>
      <c r="P41" s="316"/>
      <c r="Q41" s="307"/>
      <c r="R41" s="307"/>
      <c r="S41" s="265"/>
      <c r="T41" s="307"/>
      <c r="U41" s="307"/>
      <c r="V41" s="307"/>
      <c r="W41" s="307"/>
      <c r="X41" s="265"/>
      <c r="Y41" s="307"/>
      <c r="Z41" s="307"/>
      <c r="AA41" s="307"/>
      <c r="AB41" s="307"/>
      <c r="AC41" s="265"/>
      <c r="AD41" s="307"/>
      <c r="AE41" s="265"/>
      <c r="AF41" s="265"/>
      <c r="AG41" s="265"/>
      <c r="AH41" s="265"/>
      <c r="AI41" s="307"/>
      <c r="AJ41" s="265"/>
      <c r="AK41" s="265"/>
      <c r="AL41" s="265"/>
      <c r="AM41" s="265"/>
      <c r="AN41" s="307"/>
      <c r="AO41" s="236"/>
      <c r="AP41" s="236"/>
      <c r="AR41" s="265"/>
    </row>
    <row r="42" spans="1:44" s="199" customFormat="1" ht="15" customHeight="1" x14ac:dyDescent="0.2">
      <c r="B42" s="302" t="s">
        <v>120</v>
      </c>
      <c r="C42" s="314"/>
      <c r="D42" s="314"/>
      <c r="E42" s="314"/>
      <c r="F42" s="314"/>
      <c r="G42" s="314"/>
      <c r="H42" s="314"/>
      <c r="I42" s="314"/>
      <c r="J42" s="314"/>
      <c r="K42" s="316"/>
      <c r="L42" s="316"/>
      <c r="M42" s="316"/>
      <c r="N42" s="316"/>
      <c r="O42" s="307"/>
      <c r="P42" s="307"/>
      <c r="Q42" s="307"/>
      <c r="R42" s="307"/>
      <c r="S42" s="307"/>
      <c r="T42" s="307"/>
      <c r="U42" s="307"/>
      <c r="V42" s="307"/>
      <c r="W42" s="307"/>
      <c r="X42" s="265"/>
      <c r="Y42" s="307"/>
      <c r="Z42" s="307"/>
      <c r="AA42" s="307"/>
      <c r="AB42" s="307"/>
      <c r="AC42" s="265"/>
      <c r="AD42" s="307"/>
      <c r="AE42" s="265"/>
      <c r="AF42" s="265"/>
      <c r="AG42" s="265"/>
      <c r="AH42" s="265"/>
      <c r="AI42" s="307"/>
      <c r="AJ42" s="265"/>
      <c r="AK42" s="265"/>
      <c r="AL42" s="265"/>
      <c r="AM42" s="265"/>
      <c r="AN42" s="307"/>
      <c r="AO42" s="309" t="s">
        <v>202</v>
      </c>
      <c r="AP42" s="236"/>
      <c r="AR42" s="237"/>
    </row>
    <row r="43" spans="1:44" s="199" customFormat="1" ht="12.75" customHeight="1" x14ac:dyDescent="0.2">
      <c r="A43" s="313"/>
      <c r="B43" s="317" t="s">
        <v>224</v>
      </c>
      <c r="C43" s="305"/>
      <c r="D43" s="306"/>
      <c r="E43" s="306"/>
      <c r="F43" s="265"/>
      <c r="G43" s="265"/>
      <c r="H43" s="265"/>
      <c r="I43" s="265"/>
      <c r="J43" s="307"/>
      <c r="K43" s="307"/>
      <c r="L43" s="307"/>
      <c r="M43" s="307"/>
      <c r="N43" s="265"/>
      <c r="O43" s="307"/>
      <c r="P43" s="307"/>
      <c r="Q43" s="318"/>
      <c r="R43" s="307"/>
      <c r="S43" s="265"/>
      <c r="T43" s="307"/>
      <c r="U43" s="307"/>
      <c r="V43" s="307"/>
      <c r="W43" s="307"/>
      <c r="X43" s="265"/>
      <c r="Y43" s="307"/>
      <c r="Z43" s="307"/>
      <c r="AA43" s="307"/>
      <c r="AB43" s="307"/>
      <c r="AC43" s="265"/>
      <c r="AD43" s="307"/>
      <c r="AE43" s="265"/>
      <c r="AF43" s="265"/>
      <c r="AG43" s="265"/>
      <c r="AH43" s="265"/>
      <c r="AI43" s="307"/>
      <c r="AJ43" s="265"/>
      <c r="AK43" s="265"/>
      <c r="AL43" s="265"/>
      <c r="AM43" s="265"/>
      <c r="AN43" s="307"/>
      <c r="AO43" s="309" t="s">
        <v>138</v>
      </c>
      <c r="AP43" s="236"/>
    </row>
    <row r="44" spans="1:44" s="199" customFormat="1" x14ac:dyDescent="0.2">
      <c r="A44" s="226"/>
      <c r="B44" s="227"/>
      <c r="C44" s="228"/>
      <c r="AP44" s="251"/>
    </row>
    <row r="45" spans="1:44" s="199" customFormat="1" x14ac:dyDescent="0.2">
      <c r="A45" s="226"/>
      <c r="B45" s="227"/>
      <c r="C45" s="228"/>
      <c r="AP45" s="251"/>
    </row>
    <row r="46" spans="1:44" s="199" customFormat="1" x14ac:dyDescent="0.2">
      <c r="A46" s="226"/>
      <c r="B46" s="227"/>
      <c r="C46" s="228"/>
      <c r="AP46" s="251"/>
    </row>
    <row r="47" spans="1:44" ht="15.75" customHeight="1" x14ac:dyDescent="0.2"/>
    <row r="48" spans="1:44" ht="12.75" customHeight="1" x14ac:dyDescent="0.2">
      <c r="AP48" s="3"/>
    </row>
    <row r="49" spans="42:42" ht="13.5" customHeight="1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60" spans="42:42" ht="15" customHeight="1" x14ac:dyDescent="0.2"/>
    <row r="61" spans="42:42" ht="15" customHeight="1" x14ac:dyDescent="0.2"/>
    <row r="81" spans="5:18" ht="15.75" x14ac:dyDescent="0.2">
      <c r="E81" s="65"/>
      <c r="F81" s="65"/>
      <c r="G81" s="65"/>
      <c r="H81" s="65"/>
      <c r="I81" s="65"/>
      <c r="J81" s="65"/>
      <c r="K81" s="65"/>
      <c r="L81" s="65"/>
      <c r="M81" s="69"/>
      <c r="N81" s="69"/>
      <c r="O81" s="69"/>
      <c r="P81" s="69"/>
      <c r="Q81" s="69"/>
      <c r="R81" s="59"/>
    </row>
  </sheetData>
  <mergeCells count="16">
    <mergeCell ref="A34:A38"/>
    <mergeCell ref="AE38:AI38"/>
    <mergeCell ref="AM3:AV3"/>
    <mergeCell ref="N40:P40"/>
    <mergeCell ref="A10:C10"/>
    <mergeCell ref="A21:C21"/>
    <mergeCell ref="A29:A33"/>
    <mergeCell ref="F7:AN7"/>
    <mergeCell ref="AM1:AV1"/>
    <mergeCell ref="AM2:AV2"/>
    <mergeCell ref="A6:AP6"/>
    <mergeCell ref="A7:A8"/>
    <mergeCell ref="B7:B8"/>
    <mergeCell ref="C7:C8"/>
    <mergeCell ref="E7:E8"/>
    <mergeCell ref="AO7:A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horizontalDpi="4294967293" verticalDpi="4294967293" r:id="rId1"/>
  <headerFooter>
    <oddFooter>&amp;L&amp;D&amp;C&amp;F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82"/>
  <sheetViews>
    <sheetView showGridLines="0" zoomScale="60" zoomScaleNormal="60" zoomScaleSheetLayoutView="90" zoomScalePageLayoutView="85" workbookViewId="0">
      <selection activeCell="AI1" sqref="AI1:AR1"/>
    </sheetView>
  </sheetViews>
  <sheetFormatPr defaultColWidth="9.140625" defaultRowHeight="12.75" x14ac:dyDescent="0.2"/>
  <cols>
    <col min="1" max="1" width="5.140625" style="11" customWidth="1"/>
    <col min="2" max="2" width="17.5703125" style="4" customWidth="1"/>
    <col min="3" max="3" width="106.140625" style="5" customWidth="1"/>
    <col min="4" max="4" width="10" style="3" customWidth="1"/>
    <col min="5" max="5" width="9.85546875" style="3" customWidth="1"/>
    <col min="6" max="6" width="4.140625" style="3" bestFit="1" customWidth="1"/>
    <col min="7" max="7" width="4.5703125" style="3" bestFit="1" customWidth="1"/>
    <col min="8" max="8" width="3.140625" style="3" bestFit="1" customWidth="1"/>
    <col min="9" max="9" width="2.42578125" style="3" bestFit="1" customWidth="1"/>
    <col min="10" max="10" width="4.7109375" style="3" bestFit="1" customWidth="1"/>
    <col min="11" max="11" width="4.140625" style="3" bestFit="1" customWidth="1"/>
    <col min="12" max="12" width="4.85546875" style="3" customWidth="1"/>
    <col min="13" max="13" width="3.140625" style="3" bestFit="1" customWidth="1"/>
    <col min="14" max="14" width="4.5703125" style="3" customWidth="1"/>
    <col min="15" max="15" width="5.42578125" style="3" customWidth="1"/>
    <col min="16" max="16" width="4.140625" style="3" bestFit="1" customWidth="1"/>
    <col min="17" max="17" width="4.5703125" style="3" bestFit="1" customWidth="1"/>
    <col min="18" max="18" width="3.140625" style="3" bestFit="1" customWidth="1"/>
    <col min="19" max="19" width="4.42578125" style="3" customWidth="1"/>
    <col min="20" max="20" width="4.7109375" style="3" bestFit="1" customWidth="1"/>
    <col min="21" max="21" width="4.140625" style="3" bestFit="1" customWidth="1"/>
    <col min="22" max="22" width="7.140625" style="3" bestFit="1" customWidth="1"/>
    <col min="23" max="23" width="5.42578125" style="3" customWidth="1"/>
    <col min="24" max="24" width="3.85546875" style="3" customWidth="1"/>
    <col min="25" max="25" width="8.140625" style="3" bestFit="1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8" width="4.42578125" style="3" customWidth="1"/>
    <col min="39" max="39" width="4" style="3" customWidth="1"/>
    <col min="40" max="40" width="4.42578125" style="3" customWidth="1"/>
    <col min="41" max="41" width="25.140625" style="3" customWidth="1"/>
    <col min="42" max="42" width="2.85546875" style="10" customWidth="1"/>
    <col min="43" max="44" width="9.140625" style="3" hidden="1" customWidth="1"/>
    <col min="45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I1" s="568" t="s">
        <v>351</v>
      </c>
      <c r="AJ1" s="568"/>
      <c r="AK1" s="568"/>
      <c r="AL1" s="568"/>
      <c r="AM1" s="568"/>
      <c r="AN1" s="568"/>
      <c r="AO1" s="568"/>
      <c r="AP1" s="568"/>
      <c r="AQ1" s="568"/>
      <c r="AR1" s="56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I2" s="568" t="s">
        <v>232</v>
      </c>
      <c r="AJ2" s="568"/>
      <c r="AK2" s="568"/>
      <c r="AL2" s="568"/>
      <c r="AM2" s="568"/>
      <c r="AN2" s="568"/>
      <c r="AO2" s="568"/>
      <c r="AP2" s="568"/>
      <c r="AQ2" s="568"/>
      <c r="AR2" s="568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I3" s="568"/>
      <c r="AJ3" s="568"/>
      <c r="AK3" s="568"/>
      <c r="AL3" s="568"/>
      <c r="AM3" s="568"/>
      <c r="AN3" s="568"/>
      <c r="AO3" s="568"/>
      <c r="AP3" s="568"/>
      <c r="AQ3" s="568"/>
      <c r="AR3" s="568"/>
    </row>
    <row r="4" spans="1:150" s="203" customFormat="1" ht="18" x14ac:dyDescent="0.2">
      <c r="A4" s="200"/>
      <c r="B4" s="201"/>
      <c r="C4" s="202"/>
      <c r="E4" s="203" t="s">
        <v>145</v>
      </c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350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5.5" customHeight="1" thickBot="1" x14ac:dyDescent="0.25">
      <c r="A6" s="528" t="s">
        <v>111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</row>
    <row r="7" spans="1:150" s="65" customFormat="1" ht="20.25" customHeight="1" thickBot="1" x14ac:dyDescent="0.25">
      <c r="A7" s="530"/>
      <c r="B7" s="536" t="s">
        <v>62</v>
      </c>
      <c r="C7" s="532" t="s">
        <v>63</v>
      </c>
      <c r="D7" s="14" t="s">
        <v>64</v>
      </c>
      <c r="E7" s="523" t="s">
        <v>110</v>
      </c>
      <c r="F7" s="581" t="s">
        <v>66</v>
      </c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3"/>
      <c r="AO7" s="577" t="s">
        <v>67</v>
      </c>
    </row>
    <row r="8" spans="1:150" s="65" customFormat="1" ht="20.25" customHeight="1" thickBot="1" x14ac:dyDescent="0.25">
      <c r="A8" s="569"/>
      <c r="B8" s="575"/>
      <c r="C8" s="576"/>
      <c r="D8" s="19" t="s">
        <v>68</v>
      </c>
      <c r="E8" s="524"/>
      <c r="F8" s="138"/>
      <c r="G8" s="139"/>
      <c r="H8" s="139" t="s">
        <v>0</v>
      </c>
      <c r="I8" s="139"/>
      <c r="J8" s="140"/>
      <c r="K8" s="139"/>
      <c r="L8" s="139"/>
      <c r="M8" s="139" t="s">
        <v>1</v>
      </c>
      <c r="N8" s="139"/>
      <c r="O8" s="140"/>
      <c r="P8" s="139"/>
      <c r="Q8" s="139"/>
      <c r="R8" s="141" t="s">
        <v>2</v>
      </c>
      <c r="S8" s="139"/>
      <c r="T8" s="140"/>
      <c r="U8" s="139"/>
      <c r="V8" s="139"/>
      <c r="W8" s="141" t="s">
        <v>3</v>
      </c>
      <c r="X8" s="139"/>
      <c r="Y8" s="140"/>
      <c r="Z8" s="139"/>
      <c r="AA8" s="139"/>
      <c r="AB8" s="141" t="s">
        <v>4</v>
      </c>
      <c r="AC8" s="139"/>
      <c r="AD8" s="140"/>
      <c r="AE8" s="138"/>
      <c r="AF8" s="139"/>
      <c r="AG8" s="139" t="s">
        <v>5</v>
      </c>
      <c r="AH8" s="139"/>
      <c r="AI8" s="142"/>
      <c r="AJ8" s="138"/>
      <c r="AK8" s="139"/>
      <c r="AL8" s="139" t="s">
        <v>7</v>
      </c>
      <c r="AM8" s="139"/>
      <c r="AN8" s="140"/>
      <c r="AO8" s="578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s="8" customFormat="1" ht="18.75" customHeight="1" thickBot="1" x14ac:dyDescent="0.25">
      <c r="A9" s="143"/>
      <c r="B9" s="144"/>
      <c r="C9" s="15"/>
      <c r="D9" s="145"/>
      <c r="E9" s="146"/>
      <c r="F9" s="36" t="s">
        <v>69</v>
      </c>
      <c r="G9" s="37" t="s">
        <v>70</v>
      </c>
      <c r="H9" s="37" t="s">
        <v>71</v>
      </c>
      <c r="I9" s="37" t="s">
        <v>72</v>
      </c>
      <c r="J9" s="38" t="s">
        <v>73</v>
      </c>
      <c r="K9" s="36" t="s">
        <v>69</v>
      </c>
      <c r="L9" s="37" t="s">
        <v>70</v>
      </c>
      <c r="M9" s="37" t="s">
        <v>71</v>
      </c>
      <c r="N9" s="37" t="s">
        <v>72</v>
      </c>
      <c r="O9" s="38" t="s">
        <v>73</v>
      </c>
      <c r="P9" s="36" t="s">
        <v>69</v>
      </c>
      <c r="Q9" s="37" t="s">
        <v>70</v>
      </c>
      <c r="R9" s="37" t="s">
        <v>71</v>
      </c>
      <c r="S9" s="37" t="s">
        <v>72</v>
      </c>
      <c r="T9" s="38" t="s">
        <v>73</v>
      </c>
      <c r="U9" s="36" t="s">
        <v>69</v>
      </c>
      <c r="V9" s="37" t="s">
        <v>70</v>
      </c>
      <c r="W9" s="37" t="s">
        <v>71</v>
      </c>
      <c r="X9" s="37" t="s">
        <v>72</v>
      </c>
      <c r="Y9" s="38" t="s">
        <v>73</v>
      </c>
      <c r="Z9" s="36" t="s">
        <v>69</v>
      </c>
      <c r="AA9" s="37" t="s">
        <v>70</v>
      </c>
      <c r="AB9" s="37" t="s">
        <v>71</v>
      </c>
      <c r="AC9" s="37" t="s">
        <v>72</v>
      </c>
      <c r="AD9" s="38" t="s">
        <v>73</v>
      </c>
      <c r="AE9" s="36" t="s">
        <v>69</v>
      </c>
      <c r="AF9" s="37" t="s">
        <v>70</v>
      </c>
      <c r="AG9" s="37" t="s">
        <v>71</v>
      </c>
      <c r="AH9" s="37" t="s">
        <v>72</v>
      </c>
      <c r="AI9" s="38" t="s">
        <v>73</v>
      </c>
      <c r="AJ9" s="36" t="s">
        <v>69</v>
      </c>
      <c r="AK9" s="37" t="s">
        <v>70</v>
      </c>
      <c r="AL9" s="37" t="s">
        <v>71</v>
      </c>
      <c r="AM9" s="37" t="s">
        <v>72</v>
      </c>
      <c r="AN9" s="38" t="s">
        <v>73</v>
      </c>
      <c r="AO9" s="147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</row>
    <row r="10" spans="1:150" ht="15.75" customHeight="1" thickBot="1" x14ac:dyDescent="0.25">
      <c r="A10" s="570" t="s">
        <v>130</v>
      </c>
      <c r="B10" s="571"/>
      <c r="C10" s="571"/>
      <c r="D10" s="148">
        <f t="shared" ref="D10:AN10" si="0">SUM(D11:D20)</f>
        <v>29</v>
      </c>
      <c r="E10" s="149">
        <f t="shared" si="0"/>
        <v>40</v>
      </c>
      <c r="F10" s="148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49">
        <f t="shared" si="0"/>
        <v>0</v>
      </c>
      <c r="K10" s="153">
        <f t="shared" si="0"/>
        <v>0</v>
      </c>
      <c r="L10" s="150">
        <f t="shared" si="0"/>
        <v>0</v>
      </c>
      <c r="M10" s="150">
        <f t="shared" si="0"/>
        <v>0</v>
      </c>
      <c r="N10" s="150">
        <f t="shared" si="0"/>
        <v>0</v>
      </c>
      <c r="O10" s="149">
        <f t="shared" si="0"/>
        <v>0</v>
      </c>
      <c r="P10" s="148">
        <f t="shared" si="0"/>
        <v>0</v>
      </c>
      <c r="Q10" s="150">
        <f t="shared" si="0"/>
        <v>0</v>
      </c>
      <c r="R10" s="150">
        <f t="shared" si="0"/>
        <v>0</v>
      </c>
      <c r="S10" s="150">
        <f t="shared" si="0"/>
        <v>0</v>
      </c>
      <c r="T10" s="149">
        <f t="shared" si="0"/>
        <v>0</v>
      </c>
      <c r="U10" s="148">
        <f t="shared" si="0"/>
        <v>0</v>
      </c>
      <c r="V10" s="150">
        <f t="shared" si="0"/>
        <v>0</v>
      </c>
      <c r="W10" s="150">
        <f t="shared" si="0"/>
        <v>0</v>
      </c>
      <c r="X10" s="150">
        <f t="shared" si="0"/>
        <v>0</v>
      </c>
      <c r="Y10" s="149">
        <f t="shared" si="0"/>
        <v>0</v>
      </c>
      <c r="Z10" s="153">
        <f t="shared" si="0"/>
        <v>5</v>
      </c>
      <c r="AA10" s="150">
        <f t="shared" si="0"/>
        <v>3</v>
      </c>
      <c r="AB10" s="150">
        <f t="shared" si="0"/>
        <v>0</v>
      </c>
      <c r="AC10" s="150">
        <f t="shared" si="0"/>
        <v>0</v>
      </c>
      <c r="AD10" s="149">
        <f t="shared" si="0"/>
        <v>10</v>
      </c>
      <c r="AE10" s="148">
        <f t="shared" si="0"/>
        <v>9</v>
      </c>
      <c r="AF10" s="150">
        <f t="shared" si="0"/>
        <v>4</v>
      </c>
      <c r="AG10" s="150">
        <f t="shared" si="0"/>
        <v>1</v>
      </c>
      <c r="AH10" s="150">
        <f t="shared" si="0"/>
        <v>0</v>
      </c>
      <c r="AI10" s="149">
        <f t="shared" si="0"/>
        <v>20</v>
      </c>
      <c r="AJ10" s="148">
        <f t="shared" si="0"/>
        <v>4</v>
      </c>
      <c r="AK10" s="150">
        <f t="shared" si="0"/>
        <v>3</v>
      </c>
      <c r="AL10" s="150">
        <f t="shared" si="0"/>
        <v>0</v>
      </c>
      <c r="AM10" s="150">
        <f t="shared" si="0"/>
        <v>0</v>
      </c>
      <c r="AN10" s="151">
        <f t="shared" si="0"/>
        <v>10</v>
      </c>
      <c r="AO10" s="15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s="199" customFormat="1" ht="15.75" customHeight="1" x14ac:dyDescent="0.2">
      <c r="A11" s="373" t="s">
        <v>45</v>
      </c>
      <c r="B11" s="374" t="s">
        <v>181</v>
      </c>
      <c r="C11" s="375" t="s">
        <v>196</v>
      </c>
      <c r="D11" s="233">
        <v>3</v>
      </c>
      <c r="E11" s="255">
        <v>3</v>
      </c>
      <c r="F11" s="256"/>
      <c r="G11" s="234"/>
      <c r="H11" s="234"/>
      <c r="I11" s="234"/>
      <c r="J11" s="255"/>
      <c r="K11" s="256"/>
      <c r="L11" s="234"/>
      <c r="M11" s="234"/>
      <c r="N11" s="271"/>
      <c r="O11" s="272"/>
      <c r="P11" s="256"/>
      <c r="Q11" s="234"/>
      <c r="R11" s="234"/>
      <c r="S11" s="271"/>
      <c r="T11" s="272"/>
      <c r="U11" s="256"/>
      <c r="V11" s="234"/>
      <c r="W11" s="234"/>
      <c r="X11" s="234"/>
      <c r="Y11" s="255"/>
      <c r="Z11" s="256">
        <v>2</v>
      </c>
      <c r="AA11" s="234">
        <v>1</v>
      </c>
      <c r="AB11" s="234">
        <v>0</v>
      </c>
      <c r="AC11" s="271" t="s">
        <v>6</v>
      </c>
      <c r="AD11" s="272">
        <v>3</v>
      </c>
      <c r="AE11" s="273"/>
      <c r="AF11" s="271"/>
      <c r="AG11" s="271"/>
      <c r="AH11" s="271"/>
      <c r="AI11" s="345"/>
      <c r="AJ11" s="256"/>
      <c r="AK11" s="234"/>
      <c r="AL11" s="234"/>
      <c r="AM11" s="234"/>
      <c r="AN11" s="255"/>
      <c r="AO11" s="337" t="s">
        <v>236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</row>
    <row r="12" spans="1:150" s="199" customFormat="1" ht="21" customHeight="1" x14ac:dyDescent="0.2">
      <c r="A12" s="189" t="s">
        <v>37</v>
      </c>
      <c r="B12" s="198" t="s">
        <v>182</v>
      </c>
      <c r="C12" s="376" t="s">
        <v>195</v>
      </c>
      <c r="D12" s="262">
        <f t="shared" ref="D12:D14" si="1">Z12+AA12+AB12+AE12+AF12+AG12+AJ12+AK12+AL12</f>
        <v>3</v>
      </c>
      <c r="E12" s="249">
        <f t="shared" ref="E12:E13" si="2">AD12+AI12+AN12</f>
        <v>4</v>
      </c>
      <c r="F12" s="263"/>
      <c r="G12" s="242"/>
      <c r="H12" s="242"/>
      <c r="I12" s="242"/>
      <c r="J12" s="249"/>
      <c r="K12" s="263"/>
      <c r="L12" s="242"/>
      <c r="M12" s="242"/>
      <c r="N12" s="242"/>
      <c r="O12" s="249"/>
      <c r="P12" s="263"/>
      <c r="Q12" s="242"/>
      <c r="R12" s="242"/>
      <c r="S12" s="242"/>
      <c r="T12" s="249"/>
      <c r="U12" s="263"/>
      <c r="V12" s="242"/>
      <c r="W12" s="242"/>
      <c r="X12" s="242"/>
      <c r="Y12" s="249"/>
      <c r="Z12" s="263"/>
      <c r="AA12" s="242"/>
      <c r="AB12" s="242"/>
      <c r="AC12" s="242"/>
      <c r="AD12" s="249"/>
      <c r="AE12" s="262">
        <v>2</v>
      </c>
      <c r="AF12" s="242">
        <v>1</v>
      </c>
      <c r="AG12" s="242">
        <v>0</v>
      </c>
      <c r="AH12" s="242" t="s">
        <v>6</v>
      </c>
      <c r="AI12" s="264">
        <v>4</v>
      </c>
      <c r="AJ12" s="263"/>
      <c r="AK12" s="242"/>
      <c r="AL12" s="242"/>
      <c r="AM12" s="242"/>
      <c r="AN12" s="249"/>
      <c r="AO12" s="275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15.75" x14ac:dyDescent="0.2">
      <c r="A13" s="189" t="s">
        <v>38</v>
      </c>
      <c r="B13" s="198" t="s">
        <v>183</v>
      </c>
      <c r="C13" s="376" t="s">
        <v>198</v>
      </c>
      <c r="D13" s="262">
        <f t="shared" si="1"/>
        <v>3</v>
      </c>
      <c r="E13" s="249">
        <f t="shared" si="2"/>
        <v>4</v>
      </c>
      <c r="F13" s="263"/>
      <c r="G13" s="242"/>
      <c r="H13" s="242"/>
      <c r="I13" s="242"/>
      <c r="J13" s="249"/>
      <c r="K13" s="263"/>
      <c r="L13" s="242"/>
      <c r="M13" s="242"/>
      <c r="N13" s="242"/>
      <c r="O13" s="249"/>
      <c r="P13" s="263"/>
      <c r="Q13" s="242"/>
      <c r="R13" s="242"/>
      <c r="S13" s="242"/>
      <c r="T13" s="249"/>
      <c r="U13" s="263"/>
      <c r="V13" s="242"/>
      <c r="W13" s="242"/>
      <c r="X13" s="242"/>
      <c r="Y13" s="249"/>
      <c r="Z13" s="263"/>
      <c r="AA13" s="242"/>
      <c r="AB13" s="242"/>
      <c r="AC13" s="242"/>
      <c r="AD13" s="249"/>
      <c r="AE13" s="262"/>
      <c r="AF13" s="242"/>
      <c r="AG13" s="242"/>
      <c r="AH13" s="242"/>
      <c r="AI13" s="264"/>
      <c r="AJ13" s="263">
        <v>2</v>
      </c>
      <c r="AK13" s="242">
        <v>1</v>
      </c>
      <c r="AL13" s="242">
        <v>0</v>
      </c>
      <c r="AM13" s="242" t="s">
        <v>6</v>
      </c>
      <c r="AN13" s="264">
        <v>4</v>
      </c>
      <c r="AO13" s="275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189" t="s">
        <v>39</v>
      </c>
      <c r="B14" s="198" t="s">
        <v>249</v>
      </c>
      <c r="C14" s="376" t="s">
        <v>225</v>
      </c>
      <c r="D14" s="262">
        <f t="shared" si="1"/>
        <v>3</v>
      </c>
      <c r="E14" s="249">
        <v>5</v>
      </c>
      <c r="F14" s="263"/>
      <c r="G14" s="242"/>
      <c r="H14" s="242"/>
      <c r="I14" s="242"/>
      <c r="J14" s="249"/>
      <c r="K14" s="263"/>
      <c r="L14" s="242"/>
      <c r="M14" s="242"/>
      <c r="N14" s="242"/>
      <c r="O14" s="249"/>
      <c r="P14" s="263"/>
      <c r="Q14" s="242"/>
      <c r="R14" s="242"/>
      <c r="S14" s="242"/>
      <c r="T14" s="249"/>
      <c r="U14" s="263"/>
      <c r="V14" s="242"/>
      <c r="W14" s="242"/>
      <c r="X14" s="242"/>
      <c r="Y14" s="249"/>
      <c r="Z14" s="263"/>
      <c r="AA14" s="242"/>
      <c r="AB14" s="242"/>
      <c r="AC14" s="242"/>
      <c r="AD14" s="249"/>
      <c r="AE14" s="262">
        <v>2</v>
      </c>
      <c r="AF14" s="242">
        <v>1</v>
      </c>
      <c r="AG14" s="242">
        <v>0</v>
      </c>
      <c r="AH14" s="242" t="s">
        <v>6</v>
      </c>
      <c r="AI14" s="264">
        <v>5</v>
      </c>
      <c r="AJ14" s="263"/>
      <c r="AK14" s="242"/>
      <c r="AL14" s="242"/>
      <c r="AM14" s="242"/>
      <c r="AN14" s="249"/>
      <c r="AO14" s="275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189" t="s">
        <v>40</v>
      </c>
      <c r="B15" s="198" t="s">
        <v>250</v>
      </c>
      <c r="C15" s="376" t="s">
        <v>270</v>
      </c>
      <c r="D15" s="262">
        <v>4</v>
      </c>
      <c r="E15" s="249">
        <v>6</v>
      </c>
      <c r="F15" s="263"/>
      <c r="G15" s="242"/>
      <c r="H15" s="242"/>
      <c r="I15" s="242"/>
      <c r="J15" s="249"/>
      <c r="K15" s="263"/>
      <c r="L15" s="242"/>
      <c r="M15" s="242"/>
      <c r="N15" s="242"/>
      <c r="O15" s="249"/>
      <c r="P15" s="263"/>
      <c r="Q15" s="242"/>
      <c r="R15" s="242"/>
      <c r="S15" s="242"/>
      <c r="T15" s="249"/>
      <c r="U15" s="263"/>
      <c r="V15" s="242"/>
      <c r="W15" s="242"/>
      <c r="X15" s="242"/>
      <c r="Y15" s="249"/>
      <c r="Z15" s="263"/>
      <c r="AA15" s="242"/>
      <c r="AB15" s="242"/>
      <c r="AC15" s="242"/>
      <c r="AD15" s="249"/>
      <c r="AE15" s="262">
        <v>2</v>
      </c>
      <c r="AF15" s="242">
        <v>2</v>
      </c>
      <c r="AG15" s="242">
        <v>0</v>
      </c>
      <c r="AH15" s="242" t="s">
        <v>6</v>
      </c>
      <c r="AI15" s="264">
        <v>6</v>
      </c>
      <c r="AJ15" s="263"/>
      <c r="AK15" s="242"/>
      <c r="AL15" s="242"/>
      <c r="AM15" s="242"/>
      <c r="AN15" s="264"/>
      <c r="AO15" s="280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189" t="s">
        <v>41</v>
      </c>
      <c r="B16" s="198" t="s">
        <v>251</v>
      </c>
      <c r="C16" s="376" t="s">
        <v>271</v>
      </c>
      <c r="D16" s="262">
        <v>4</v>
      </c>
      <c r="E16" s="249">
        <v>6</v>
      </c>
      <c r="F16" s="263"/>
      <c r="G16" s="242"/>
      <c r="H16" s="242"/>
      <c r="I16" s="242"/>
      <c r="J16" s="249"/>
      <c r="K16" s="263"/>
      <c r="L16" s="242"/>
      <c r="M16" s="242"/>
      <c r="N16" s="242"/>
      <c r="O16" s="249"/>
      <c r="P16" s="263"/>
      <c r="Q16" s="242"/>
      <c r="R16" s="242"/>
      <c r="S16" s="242"/>
      <c r="T16" s="249"/>
      <c r="U16" s="263"/>
      <c r="V16" s="242"/>
      <c r="W16" s="242"/>
      <c r="X16" s="242"/>
      <c r="Y16" s="249"/>
      <c r="Z16" s="263"/>
      <c r="AA16" s="242"/>
      <c r="AB16" s="242"/>
      <c r="AC16" s="242"/>
      <c r="AD16" s="249"/>
      <c r="AE16" s="262"/>
      <c r="AF16" s="242"/>
      <c r="AG16" s="242"/>
      <c r="AH16" s="242"/>
      <c r="AI16" s="264"/>
      <c r="AJ16" s="263">
        <v>2</v>
      </c>
      <c r="AK16" s="242">
        <v>2</v>
      </c>
      <c r="AL16" s="242">
        <v>0</v>
      </c>
      <c r="AM16" s="242" t="s">
        <v>6</v>
      </c>
      <c r="AN16" s="249">
        <v>6</v>
      </c>
      <c r="AO16" s="280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150" s="188" customFormat="1" ht="15" customHeight="1" x14ac:dyDescent="0.2">
      <c r="A17" s="189" t="s">
        <v>42</v>
      </c>
      <c r="B17" s="198" t="s">
        <v>177</v>
      </c>
      <c r="C17" s="377" t="s">
        <v>153</v>
      </c>
      <c r="D17" s="262">
        <f t="shared" ref="D17" si="3">Z17+AA17+AB17+AE17+AF17+AG17+AJ17+AK17+AL17</f>
        <v>2</v>
      </c>
      <c r="E17" s="249">
        <f t="shared" ref="E17" si="4">AD17+AI17+AN17</f>
        <v>2</v>
      </c>
      <c r="F17" s="193"/>
      <c r="G17" s="194"/>
      <c r="H17" s="194"/>
      <c r="I17" s="194"/>
      <c r="J17" s="195"/>
      <c r="K17" s="193"/>
      <c r="L17" s="194"/>
      <c r="M17" s="194"/>
      <c r="N17" s="194"/>
      <c r="O17" s="195"/>
      <c r="P17" s="193"/>
      <c r="Q17" s="194"/>
      <c r="R17" s="194"/>
      <c r="S17" s="194"/>
      <c r="T17" s="195"/>
      <c r="U17" s="193"/>
      <c r="V17" s="194"/>
      <c r="W17" s="194"/>
      <c r="X17" s="194"/>
      <c r="Y17" s="195"/>
      <c r="Z17" s="193"/>
      <c r="AA17" s="194"/>
      <c r="AB17" s="194"/>
      <c r="AC17" s="194"/>
      <c r="AD17" s="195"/>
      <c r="AE17" s="191">
        <v>1</v>
      </c>
      <c r="AF17" s="194">
        <v>0</v>
      </c>
      <c r="AG17" s="194">
        <v>1</v>
      </c>
      <c r="AH17" s="242" t="s">
        <v>104</v>
      </c>
      <c r="AI17" s="195">
        <v>2</v>
      </c>
      <c r="AJ17" s="193"/>
      <c r="AK17" s="194"/>
      <c r="AL17" s="194"/>
      <c r="AM17" s="194"/>
      <c r="AN17" s="195"/>
      <c r="AO17" s="274"/>
      <c r="AP17" s="197"/>
    </row>
    <row r="18" spans="1:150" s="188" customFormat="1" ht="15" customHeight="1" x14ac:dyDescent="0.2">
      <c r="A18" s="189" t="s">
        <v>43</v>
      </c>
      <c r="B18" s="198" t="s">
        <v>178</v>
      </c>
      <c r="C18" s="376" t="s">
        <v>154</v>
      </c>
      <c r="D18" s="262">
        <v>2</v>
      </c>
      <c r="E18" s="249">
        <v>3</v>
      </c>
      <c r="F18" s="193"/>
      <c r="G18" s="194"/>
      <c r="H18" s="194"/>
      <c r="I18" s="194"/>
      <c r="J18" s="195"/>
      <c r="K18" s="193"/>
      <c r="L18" s="194"/>
      <c r="M18" s="194"/>
      <c r="N18" s="194"/>
      <c r="O18" s="195"/>
      <c r="P18" s="193"/>
      <c r="Q18" s="194"/>
      <c r="R18" s="194"/>
      <c r="S18" s="194"/>
      <c r="T18" s="195"/>
      <c r="U18" s="193"/>
      <c r="V18" s="194"/>
      <c r="W18" s="194"/>
      <c r="X18" s="194"/>
      <c r="Y18" s="195"/>
      <c r="Z18" s="193"/>
      <c r="AA18" s="194"/>
      <c r="AB18" s="194"/>
      <c r="AC18" s="194"/>
      <c r="AD18" s="195"/>
      <c r="AE18" s="262">
        <v>2</v>
      </c>
      <c r="AF18" s="242">
        <v>0</v>
      </c>
      <c r="AG18" s="242">
        <v>0</v>
      </c>
      <c r="AH18" s="242" t="s">
        <v>104</v>
      </c>
      <c r="AI18" s="249">
        <v>3</v>
      </c>
      <c r="AJ18" s="193"/>
      <c r="AK18" s="194"/>
      <c r="AL18" s="194"/>
      <c r="AM18" s="194"/>
      <c r="AN18" s="195"/>
      <c r="AO18" s="274"/>
      <c r="AP18" s="197"/>
    </row>
    <row r="19" spans="1:150" s="199" customFormat="1" ht="18" customHeight="1" x14ac:dyDescent="0.2">
      <c r="A19" s="267" t="s">
        <v>51</v>
      </c>
      <c r="B19" s="371" t="s">
        <v>252</v>
      </c>
      <c r="C19" s="372" t="s">
        <v>209</v>
      </c>
      <c r="D19" s="291">
        <v>3</v>
      </c>
      <c r="E19" s="284">
        <v>4</v>
      </c>
      <c r="F19" s="292"/>
      <c r="G19" s="293"/>
      <c r="H19" s="293"/>
      <c r="I19" s="293" t="s">
        <v>8</v>
      </c>
      <c r="J19" s="284"/>
      <c r="K19" s="292"/>
      <c r="L19" s="293"/>
      <c r="M19" s="293"/>
      <c r="N19" s="293"/>
      <c r="O19" s="284"/>
      <c r="P19" s="292"/>
      <c r="Q19" s="293"/>
      <c r="R19" s="293"/>
      <c r="S19" s="293"/>
      <c r="T19" s="284"/>
      <c r="U19" s="292"/>
      <c r="V19" s="293"/>
      <c r="W19" s="293"/>
      <c r="X19" s="293"/>
      <c r="Y19" s="284"/>
      <c r="Z19" s="292">
        <v>2</v>
      </c>
      <c r="AA19" s="293">
        <v>1</v>
      </c>
      <c r="AB19" s="293">
        <v>0</v>
      </c>
      <c r="AC19" s="293" t="s">
        <v>104</v>
      </c>
      <c r="AD19" s="284">
        <v>4</v>
      </c>
      <c r="AE19" s="291"/>
      <c r="AF19" s="293"/>
      <c r="AG19" s="293"/>
      <c r="AH19" s="293"/>
      <c r="AI19" s="284"/>
      <c r="AJ19" s="292"/>
      <c r="AK19" s="293"/>
      <c r="AL19" s="293"/>
      <c r="AM19" s="293"/>
      <c r="AN19" s="284"/>
      <c r="AO19" s="294" t="s">
        <v>236</v>
      </c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</row>
    <row r="20" spans="1:150" s="188" customFormat="1" ht="15" customHeight="1" thickBot="1" x14ac:dyDescent="0.25">
      <c r="A20" s="267" t="s">
        <v>52</v>
      </c>
      <c r="B20" s="198" t="s">
        <v>246</v>
      </c>
      <c r="C20" s="372" t="s">
        <v>229</v>
      </c>
      <c r="D20" s="291">
        <v>2</v>
      </c>
      <c r="E20" s="284">
        <v>3</v>
      </c>
      <c r="F20" s="285"/>
      <c r="G20" s="286"/>
      <c r="H20" s="286"/>
      <c r="I20" s="286"/>
      <c r="J20" s="287"/>
      <c r="K20" s="285"/>
      <c r="L20" s="286"/>
      <c r="M20" s="286"/>
      <c r="N20" s="286"/>
      <c r="O20" s="287"/>
      <c r="P20" s="285"/>
      <c r="Q20" s="286"/>
      <c r="R20" s="286"/>
      <c r="S20" s="286"/>
      <c r="T20" s="287"/>
      <c r="U20" s="285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195">
        <v>3</v>
      </c>
      <c r="AE20" s="291"/>
      <c r="AF20" s="293"/>
      <c r="AG20" s="293"/>
      <c r="AH20" s="293"/>
      <c r="AI20" s="284"/>
      <c r="AJ20" s="285"/>
      <c r="AK20" s="286"/>
      <c r="AL20" s="286"/>
      <c r="AM20" s="286"/>
      <c r="AN20" s="287"/>
      <c r="AO20" s="288"/>
      <c r="AP20" s="197"/>
    </row>
    <row r="21" spans="1:150" s="55" customFormat="1" ht="15" customHeight="1" thickBot="1" x14ac:dyDescent="0.25">
      <c r="A21" s="572" t="s">
        <v>131</v>
      </c>
      <c r="B21" s="573"/>
      <c r="C21" s="574"/>
      <c r="D21" s="148">
        <f t="shared" ref="D21" si="5">SUM(F21:H21,K21:M21,P21:R21,U21:W21,Z21:AB21,AE21:AG21,AJ21:AL21)</f>
        <v>10</v>
      </c>
      <c r="E21" s="149">
        <f t="shared" ref="E21" si="6">SUM(J21,O21,T21,Y21,AD21,AI21,AN21)</f>
        <v>10</v>
      </c>
      <c r="F21" s="153"/>
      <c r="G21" s="150"/>
      <c r="H21" s="150"/>
      <c r="I21" s="150"/>
      <c r="J21" s="149"/>
      <c r="K21" s="153"/>
      <c r="L21" s="150"/>
      <c r="M21" s="150"/>
      <c r="N21" s="150"/>
      <c r="O21" s="149"/>
      <c r="P21" s="153"/>
      <c r="Q21" s="150"/>
      <c r="R21" s="150"/>
      <c r="S21" s="150"/>
      <c r="T21" s="149"/>
      <c r="U21" s="153"/>
      <c r="V21" s="150"/>
      <c r="W21" s="150"/>
      <c r="X21" s="150"/>
      <c r="Y21" s="149"/>
      <c r="Z21" s="153">
        <f>SUM(Z22:Z27)</f>
        <v>0</v>
      </c>
      <c r="AA21" s="150">
        <f>SUM(AA22:AA27)</f>
        <v>2</v>
      </c>
      <c r="AB21" s="150">
        <f>SUM(AB22:AB27)</f>
        <v>0</v>
      </c>
      <c r="AC21" s="150" t="s">
        <v>104</v>
      </c>
      <c r="AD21" s="149">
        <f>SUM(AD22:AD27)</f>
        <v>2</v>
      </c>
      <c r="AE21" s="148">
        <f>SUM(AE22:AE27)</f>
        <v>0</v>
      </c>
      <c r="AF21" s="150">
        <f>SUM(AF22:AF27)</f>
        <v>8</v>
      </c>
      <c r="AG21" s="150">
        <f>SUM(AG22:AG27)</f>
        <v>0</v>
      </c>
      <c r="AH21" s="150" t="s">
        <v>104</v>
      </c>
      <c r="AI21" s="149">
        <f>SUM(AI22:AI27)</f>
        <v>8</v>
      </c>
      <c r="AJ21" s="153"/>
      <c r="AK21" s="150"/>
      <c r="AL21" s="150"/>
      <c r="AM21" s="150"/>
      <c r="AN21" s="149"/>
      <c r="AO21" s="177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</row>
    <row r="22" spans="1:150" s="199" customFormat="1" ht="15" customHeight="1" x14ac:dyDescent="0.2">
      <c r="A22" s="373" t="s">
        <v>53</v>
      </c>
      <c r="B22" s="378"/>
      <c r="C22" s="379" t="s">
        <v>123</v>
      </c>
      <c r="D22" s="233">
        <v>2</v>
      </c>
      <c r="E22" s="255">
        <v>2</v>
      </c>
      <c r="F22" s="256"/>
      <c r="G22" s="234"/>
      <c r="H22" s="234"/>
      <c r="I22" s="234"/>
      <c r="J22" s="255"/>
      <c r="K22" s="256"/>
      <c r="L22" s="234"/>
      <c r="M22" s="234"/>
      <c r="N22" s="234"/>
      <c r="O22" s="255"/>
      <c r="P22" s="256"/>
      <c r="Q22" s="234"/>
      <c r="R22" s="234"/>
      <c r="S22" s="234"/>
      <c r="T22" s="255"/>
      <c r="U22" s="256"/>
      <c r="V22" s="234"/>
      <c r="W22" s="234"/>
      <c r="X22" s="234"/>
      <c r="Y22" s="255"/>
      <c r="Z22" s="256">
        <v>0</v>
      </c>
      <c r="AA22" s="234">
        <v>2</v>
      </c>
      <c r="AB22" s="234">
        <v>0</v>
      </c>
      <c r="AC22" s="234" t="s">
        <v>104</v>
      </c>
      <c r="AD22" s="257">
        <v>2</v>
      </c>
      <c r="AE22" s="233"/>
      <c r="AF22" s="234"/>
      <c r="AG22" s="234"/>
      <c r="AH22" s="234"/>
      <c r="AI22" s="257"/>
      <c r="AJ22" s="256"/>
      <c r="AK22" s="234"/>
      <c r="AL22" s="234"/>
      <c r="AM22" s="234"/>
      <c r="AN22" s="257"/>
      <c r="AO22" s="380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</row>
    <row r="23" spans="1:150" s="199" customFormat="1" ht="15.75" x14ac:dyDescent="0.2">
      <c r="A23" s="189" t="s">
        <v>54</v>
      </c>
      <c r="B23" s="381"/>
      <c r="C23" s="382" t="s">
        <v>124</v>
      </c>
      <c r="D23" s="262">
        <v>2</v>
      </c>
      <c r="E23" s="249">
        <v>2</v>
      </c>
      <c r="F23" s="263"/>
      <c r="G23" s="242"/>
      <c r="H23" s="242"/>
      <c r="I23" s="242"/>
      <c r="J23" s="249"/>
      <c r="K23" s="263"/>
      <c r="L23" s="242"/>
      <c r="M23" s="242"/>
      <c r="N23" s="242"/>
      <c r="O23" s="249"/>
      <c r="P23" s="263"/>
      <c r="Q23" s="242"/>
      <c r="R23" s="242"/>
      <c r="S23" s="242"/>
      <c r="T23" s="249"/>
      <c r="U23" s="263"/>
      <c r="V23" s="242"/>
      <c r="W23" s="242"/>
      <c r="X23" s="242"/>
      <c r="Y23" s="249"/>
      <c r="Z23" s="263"/>
      <c r="AA23" s="242"/>
      <c r="AB23" s="242"/>
      <c r="AC23" s="242"/>
      <c r="AD23" s="264"/>
      <c r="AE23" s="262">
        <v>0</v>
      </c>
      <c r="AF23" s="242">
        <v>2</v>
      </c>
      <c r="AG23" s="242">
        <v>0</v>
      </c>
      <c r="AH23" s="242" t="s">
        <v>104</v>
      </c>
      <c r="AI23" s="264">
        <v>2</v>
      </c>
      <c r="AJ23" s="263"/>
      <c r="AK23" s="242"/>
      <c r="AL23" s="242"/>
      <c r="AM23" s="242"/>
      <c r="AN23" s="264"/>
      <c r="AO23" s="380"/>
      <c r="AP23" s="236"/>
      <c r="AR23" s="237"/>
    </row>
    <row r="24" spans="1:150" s="199" customFormat="1" ht="15.75" x14ac:dyDescent="0.2">
      <c r="A24" s="189" t="s">
        <v>55</v>
      </c>
      <c r="B24" s="381"/>
      <c r="C24" s="382" t="s">
        <v>125</v>
      </c>
      <c r="D24" s="262">
        <v>2</v>
      </c>
      <c r="E24" s="249">
        <v>2</v>
      </c>
      <c r="F24" s="263"/>
      <c r="G24" s="242"/>
      <c r="H24" s="242"/>
      <c r="I24" s="242"/>
      <c r="J24" s="249"/>
      <c r="K24" s="263"/>
      <c r="L24" s="242"/>
      <c r="M24" s="242"/>
      <c r="N24" s="242"/>
      <c r="O24" s="249"/>
      <c r="P24" s="263"/>
      <c r="Q24" s="242"/>
      <c r="R24" s="242"/>
      <c r="S24" s="242"/>
      <c r="T24" s="249"/>
      <c r="U24" s="263"/>
      <c r="V24" s="242"/>
      <c r="W24" s="242"/>
      <c r="X24" s="242"/>
      <c r="Y24" s="249"/>
      <c r="Z24" s="263"/>
      <c r="AA24" s="242"/>
      <c r="AB24" s="242"/>
      <c r="AC24" s="242"/>
      <c r="AD24" s="264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380"/>
      <c r="AP24" s="236"/>
      <c r="AR24" s="265"/>
    </row>
    <row r="25" spans="1:150" s="199" customFormat="1" ht="15.75" x14ac:dyDescent="0.2">
      <c r="A25" s="189" t="s">
        <v>56</v>
      </c>
      <c r="B25" s="381"/>
      <c r="C25" s="382" t="s">
        <v>126</v>
      </c>
      <c r="D25" s="262">
        <v>2</v>
      </c>
      <c r="E25" s="249">
        <v>2</v>
      </c>
      <c r="F25" s="263"/>
      <c r="G25" s="242"/>
      <c r="H25" s="242"/>
      <c r="I25" s="242"/>
      <c r="J25" s="249"/>
      <c r="K25" s="263"/>
      <c r="L25" s="242"/>
      <c r="M25" s="242"/>
      <c r="N25" s="242"/>
      <c r="O25" s="249"/>
      <c r="P25" s="263"/>
      <c r="Q25" s="242"/>
      <c r="R25" s="242"/>
      <c r="S25" s="242"/>
      <c r="T25" s="249"/>
      <c r="U25" s="263"/>
      <c r="V25" s="242"/>
      <c r="W25" s="242"/>
      <c r="X25" s="242"/>
      <c r="Y25" s="249"/>
      <c r="Z25" s="263"/>
      <c r="AA25" s="242"/>
      <c r="AB25" s="242"/>
      <c r="AC25" s="242"/>
      <c r="AD25" s="264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380"/>
      <c r="AP25" s="236"/>
      <c r="AR25" s="237"/>
    </row>
    <row r="26" spans="1:150" s="199" customFormat="1" ht="15.75" x14ac:dyDescent="0.2">
      <c r="A26" s="189" t="s">
        <v>58</v>
      </c>
      <c r="B26" s="381"/>
      <c r="C26" s="382" t="s">
        <v>127</v>
      </c>
      <c r="D26" s="262">
        <v>2</v>
      </c>
      <c r="E26" s="249">
        <v>2</v>
      </c>
      <c r="F26" s="263"/>
      <c r="G26" s="242"/>
      <c r="H26" s="242"/>
      <c r="I26" s="242"/>
      <c r="J26" s="249"/>
      <c r="K26" s="263"/>
      <c r="L26" s="242"/>
      <c r="M26" s="242"/>
      <c r="N26" s="242"/>
      <c r="O26" s="249"/>
      <c r="P26" s="263"/>
      <c r="Q26" s="242"/>
      <c r="R26" s="242"/>
      <c r="S26" s="242"/>
      <c r="T26" s="249"/>
      <c r="U26" s="263"/>
      <c r="V26" s="242"/>
      <c r="W26" s="242"/>
      <c r="X26" s="242"/>
      <c r="Y26" s="249"/>
      <c r="Z26" s="263"/>
      <c r="AA26" s="242"/>
      <c r="AB26" s="242"/>
      <c r="AC26" s="242"/>
      <c r="AD26" s="264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380"/>
      <c r="AP26" s="236"/>
    </row>
    <row r="27" spans="1:150" s="199" customFormat="1" ht="32.25" thickBot="1" x14ac:dyDescent="0.25">
      <c r="A27" s="298"/>
      <c r="B27" s="392" t="s">
        <v>256</v>
      </c>
      <c r="C27" s="393" t="s">
        <v>112</v>
      </c>
      <c r="D27" s="336">
        <v>13</v>
      </c>
      <c r="E27" s="299">
        <f>SUM(J27,O27,T27:U27,Y27,AD27,AI27:AJ27,AN27)</f>
        <v>15</v>
      </c>
      <c r="F27" s="300"/>
      <c r="G27" s="301"/>
      <c r="H27" s="301"/>
      <c r="I27" s="301"/>
      <c r="J27" s="299"/>
      <c r="K27" s="300"/>
      <c r="L27" s="301"/>
      <c r="M27" s="301"/>
      <c r="N27" s="301"/>
      <c r="O27" s="299"/>
      <c r="P27" s="300"/>
      <c r="Q27" s="301"/>
      <c r="R27" s="301"/>
      <c r="S27" s="301"/>
      <c r="T27" s="299"/>
      <c r="U27" s="300"/>
      <c r="V27" s="301"/>
      <c r="W27" s="301"/>
      <c r="X27" s="301"/>
      <c r="Y27" s="299"/>
      <c r="Z27" s="300"/>
      <c r="AA27" s="301"/>
      <c r="AB27" s="301"/>
      <c r="AC27" s="301"/>
      <c r="AD27" s="299"/>
      <c r="AE27" s="298"/>
      <c r="AF27" s="301"/>
      <c r="AG27" s="301"/>
      <c r="AH27" s="301"/>
      <c r="AI27" s="299"/>
      <c r="AJ27" s="300"/>
      <c r="AK27" s="301"/>
      <c r="AL27" s="301">
        <v>13</v>
      </c>
      <c r="AM27" s="301" t="s">
        <v>217</v>
      </c>
      <c r="AN27" s="299">
        <v>15</v>
      </c>
      <c r="AO27" s="383"/>
      <c r="AP27" s="251"/>
    </row>
    <row r="28" spans="1:150" ht="17.25" thickTop="1" thickBot="1" x14ac:dyDescent="0.25">
      <c r="A28" s="155"/>
      <c r="B28" s="156"/>
      <c r="C28" s="157" t="s">
        <v>117</v>
      </c>
      <c r="D28" s="158">
        <f>'Envir.eng. basic'!F59+D10+D21+D27</f>
        <v>179</v>
      </c>
      <c r="E28" s="159">
        <f>'Envir.eng. basic'!G59+E10+E21+E27</f>
        <v>210</v>
      </c>
      <c r="F28" s="310">
        <f>'Envir.eng. basic'!H59</f>
        <v>15</v>
      </c>
      <c r="G28" s="162">
        <f>'Envir.eng. basic'!I59</f>
        <v>5</v>
      </c>
      <c r="H28" s="162">
        <f>'Envir.eng. basic'!J59</f>
        <v>6</v>
      </c>
      <c r="I28" s="150"/>
      <c r="J28" s="159">
        <f>'Envir.eng. basic'!L59</f>
        <v>31</v>
      </c>
      <c r="K28" s="310">
        <f>'Envir.eng. basic'!M59</f>
        <v>11</v>
      </c>
      <c r="L28" s="162">
        <f>'Envir.eng. basic'!N59</f>
        <v>8</v>
      </c>
      <c r="M28" s="162">
        <f>'Envir.eng. basic'!O59</f>
        <v>5</v>
      </c>
      <c r="N28" s="150"/>
      <c r="O28" s="159">
        <f>'Envir.eng. basic'!Q59</f>
        <v>29</v>
      </c>
      <c r="P28" s="310">
        <f>'Envir.eng. basic'!R59</f>
        <v>11</v>
      </c>
      <c r="Q28" s="162">
        <f>'Envir.eng. basic'!S59</f>
        <v>9</v>
      </c>
      <c r="R28" s="162">
        <f>'Envir.eng. basic'!T59</f>
        <v>5</v>
      </c>
      <c r="S28" s="150"/>
      <c r="T28" s="159">
        <f>'Envir.eng. basic'!V59</f>
        <v>27</v>
      </c>
      <c r="U28" s="310">
        <f>'Envir.eng. basic'!W59</f>
        <v>12</v>
      </c>
      <c r="V28" s="162">
        <f>'Envir.eng. basic'!X59</f>
        <v>7</v>
      </c>
      <c r="W28" s="162">
        <f>'Envir.eng. basic'!Y59</f>
        <v>11</v>
      </c>
      <c r="X28" s="150"/>
      <c r="Y28" s="159">
        <f>'Envir.eng. basic'!AA59</f>
        <v>34</v>
      </c>
      <c r="Z28" s="354">
        <f>'Envir.eng. basic'!AB59+'Green energy'!Z10+'Green energy'!Z21</f>
        <v>16</v>
      </c>
      <c r="AA28" s="171">
        <f>'Envir.eng. basic'!AC59+'Green energy'!AA10+'Green energy'!AA21</f>
        <v>10</v>
      </c>
      <c r="AB28" s="171">
        <f>'Envir.eng. basic'!AD59+'Green energy'!AB10+'Green energy'!AB21</f>
        <v>4</v>
      </c>
      <c r="AC28" s="170"/>
      <c r="AD28" s="159">
        <f>'Envir.eng. basic'!AF59+'Green energy'!AD10+'Green energy'!AD21</f>
        <v>34</v>
      </c>
      <c r="AE28" s="158">
        <f>'Envir.eng. basic'!AG59+'Green energy'!AE10+'Green energy'!AE21</f>
        <v>10</v>
      </c>
      <c r="AF28" s="162">
        <f>'Envir.eng. basic'!AH59+'Green energy'!AF10+'Green energy'!AF21</f>
        <v>13</v>
      </c>
      <c r="AG28" s="162">
        <f>'Envir.eng. basic'!AI59+'Green energy'!AG10+'Green energy'!AG21</f>
        <v>1</v>
      </c>
      <c r="AH28" s="150"/>
      <c r="AI28" s="159">
        <f>'Envir.eng. basic'!AK59+'Green energy'!AI10+'Green energy'!AI21</f>
        <v>30</v>
      </c>
      <c r="AJ28" s="153">
        <f>AJ10</f>
        <v>4</v>
      </c>
      <c r="AK28" s="162">
        <f>AK10</f>
        <v>3</v>
      </c>
      <c r="AL28" s="150">
        <f>AL10+AL21+AL27</f>
        <v>13</v>
      </c>
      <c r="AM28" s="150"/>
      <c r="AN28" s="159">
        <f>AN10+AN21+AN27</f>
        <v>25</v>
      </c>
      <c r="AO28" s="63"/>
    </row>
    <row r="29" spans="1:150" s="199" customFormat="1" ht="12.75" customHeight="1" x14ac:dyDescent="0.2">
      <c r="A29" s="591" t="s">
        <v>135</v>
      </c>
      <c r="B29" s="384"/>
      <c r="C29" s="385" t="s">
        <v>188</v>
      </c>
      <c r="D29" s="319">
        <f>D28</f>
        <v>179</v>
      </c>
      <c r="E29" s="320"/>
      <c r="F29" s="178"/>
      <c r="G29" s="169">
        <f>F28+G28+H28</f>
        <v>26</v>
      </c>
      <c r="H29" s="169"/>
      <c r="I29" s="168"/>
      <c r="J29" s="183"/>
      <c r="K29" s="178"/>
      <c r="L29" s="169">
        <f>K28+L28+M28</f>
        <v>24</v>
      </c>
      <c r="M29" s="169"/>
      <c r="N29" s="169"/>
      <c r="O29" s="183"/>
      <c r="P29" s="178"/>
      <c r="Q29" s="169">
        <f>P28+Q28+R28</f>
        <v>25</v>
      </c>
      <c r="R29" s="169"/>
      <c r="S29" s="169"/>
      <c r="T29" s="183"/>
      <c r="U29" s="178"/>
      <c r="V29" s="169">
        <f>U28+V28+W28</f>
        <v>30</v>
      </c>
      <c r="W29" s="169"/>
      <c r="X29" s="169"/>
      <c r="Y29" s="180"/>
      <c r="Z29" s="178"/>
      <c r="AA29" s="168">
        <f>SUM(Z28:AB28)</f>
        <v>30</v>
      </c>
      <c r="AB29" s="169"/>
      <c r="AC29" s="168"/>
      <c r="AD29" s="180"/>
      <c r="AE29" s="182"/>
      <c r="AF29" s="168">
        <f>SUM(AE28:AG28)</f>
        <v>24</v>
      </c>
      <c r="AG29" s="169"/>
      <c r="AH29" s="169"/>
      <c r="AI29" s="183"/>
      <c r="AJ29" s="178"/>
      <c r="AK29" s="168">
        <f>SUM(AJ28:AL28)</f>
        <v>20</v>
      </c>
      <c r="AL29" s="169"/>
      <c r="AM29" s="169"/>
      <c r="AN29" s="183"/>
      <c r="AO29" s="386"/>
      <c r="AP29" s="236"/>
      <c r="AR29" s="237"/>
    </row>
    <row r="30" spans="1:150" s="199" customFormat="1" ht="12.75" customHeight="1" x14ac:dyDescent="0.2">
      <c r="A30" s="592"/>
      <c r="B30" s="387"/>
      <c r="C30" s="388" t="s">
        <v>132</v>
      </c>
      <c r="D30" s="321">
        <f>'Envir.eng. basic'!I62+'Envir.eng. basic'!N62+'Envir.eng. basic'!S62+'Envir.eng. basic'!X62+'Envir.eng. basic'!AC62+'Envir.eng. basic'!AH62+'Envir.eng. basic'!AM62+'Green energy'!AA10+'Green energy'!AF10+'Green energy'!AG10+'Green energy'!AK10+'Green energy'!AA21+'Green energy'!AF21+'Green energy'!AL27</f>
        <v>100</v>
      </c>
      <c r="E30" s="322"/>
      <c r="F30" s="179"/>
      <c r="G30" s="112">
        <f>G28+H28</f>
        <v>11</v>
      </c>
      <c r="H30" s="110"/>
      <c r="I30" s="109"/>
      <c r="J30" s="185"/>
      <c r="K30" s="179"/>
      <c r="L30" s="112">
        <f>L28+M28</f>
        <v>13</v>
      </c>
      <c r="M30" s="110"/>
      <c r="N30" s="110"/>
      <c r="O30" s="185"/>
      <c r="P30" s="179"/>
      <c r="Q30" s="112">
        <f>Q28+R28</f>
        <v>14</v>
      </c>
      <c r="R30" s="110"/>
      <c r="S30" s="110"/>
      <c r="T30" s="185"/>
      <c r="U30" s="179"/>
      <c r="V30" s="112">
        <f>V28+W28</f>
        <v>18</v>
      </c>
      <c r="W30" s="110"/>
      <c r="X30" s="110"/>
      <c r="Y30" s="181"/>
      <c r="Z30" s="179"/>
      <c r="AA30" s="111">
        <f>AA28+AB28</f>
        <v>14</v>
      </c>
      <c r="AB30" s="110"/>
      <c r="AC30" s="109"/>
      <c r="AD30" s="181"/>
      <c r="AE30" s="184"/>
      <c r="AF30" s="112">
        <f>AF28+AG28</f>
        <v>14</v>
      </c>
      <c r="AG30" s="110"/>
      <c r="AH30" s="110"/>
      <c r="AI30" s="185"/>
      <c r="AJ30" s="179"/>
      <c r="AK30" s="112">
        <f>AK28+AL28</f>
        <v>16</v>
      </c>
      <c r="AL30" s="110"/>
      <c r="AM30" s="110"/>
      <c r="AN30" s="185"/>
      <c r="AO30" s="386"/>
      <c r="AP30" s="236"/>
      <c r="AR30" s="237"/>
    </row>
    <row r="31" spans="1:150" s="199" customFormat="1" ht="12.75" customHeight="1" x14ac:dyDescent="0.2">
      <c r="A31" s="592"/>
      <c r="B31" s="387"/>
      <c r="C31" s="388" t="s">
        <v>133</v>
      </c>
      <c r="D31" s="321">
        <f>(D30/D28)*100</f>
        <v>55.865921787709496</v>
      </c>
      <c r="E31" s="322"/>
      <c r="F31" s="179"/>
      <c r="G31" s="111"/>
      <c r="H31" s="110"/>
      <c r="I31" s="109"/>
      <c r="J31" s="185"/>
      <c r="K31" s="179"/>
      <c r="L31" s="112"/>
      <c r="M31" s="110"/>
      <c r="N31" s="110"/>
      <c r="O31" s="185"/>
      <c r="P31" s="179"/>
      <c r="Q31" s="112"/>
      <c r="R31" s="110"/>
      <c r="S31" s="110"/>
      <c r="T31" s="185"/>
      <c r="U31" s="179"/>
      <c r="V31" s="112"/>
      <c r="W31" s="110"/>
      <c r="X31" s="110"/>
      <c r="Y31" s="181"/>
      <c r="Z31" s="179"/>
      <c r="AA31" s="111"/>
      <c r="AB31" s="110"/>
      <c r="AC31" s="109"/>
      <c r="AD31" s="181"/>
      <c r="AE31" s="184"/>
      <c r="AF31" s="112"/>
      <c r="AG31" s="110"/>
      <c r="AH31" s="110"/>
      <c r="AI31" s="185"/>
      <c r="AJ31" s="179"/>
      <c r="AK31" s="112"/>
      <c r="AL31" s="110"/>
      <c r="AM31" s="110"/>
      <c r="AN31" s="185"/>
      <c r="AO31" s="386"/>
      <c r="AP31" s="236"/>
      <c r="AR31" s="237"/>
    </row>
    <row r="32" spans="1:150" s="199" customFormat="1" ht="12.75" customHeight="1" x14ac:dyDescent="0.2">
      <c r="A32" s="592"/>
      <c r="B32" s="387"/>
      <c r="C32" s="388" t="s">
        <v>113</v>
      </c>
      <c r="D32" s="323"/>
      <c r="E32" s="322"/>
      <c r="F32" s="324"/>
      <c r="G32" s="325"/>
      <c r="H32" s="325"/>
      <c r="I32" s="112">
        <v>3</v>
      </c>
      <c r="J32" s="246"/>
      <c r="K32" s="244"/>
      <c r="L32" s="245"/>
      <c r="M32" s="245"/>
      <c r="N32" s="112">
        <v>4</v>
      </c>
      <c r="O32" s="246"/>
      <c r="P32" s="244"/>
      <c r="Q32" s="245"/>
      <c r="R32" s="245"/>
      <c r="S32" s="112">
        <v>2</v>
      </c>
      <c r="T32" s="246"/>
      <c r="U32" s="244"/>
      <c r="V32" s="245"/>
      <c r="W32" s="245"/>
      <c r="X32" s="112">
        <v>6</v>
      </c>
      <c r="Y32" s="248"/>
      <c r="Z32" s="324"/>
      <c r="AA32" s="325"/>
      <c r="AB32" s="325"/>
      <c r="AC32" s="112">
        <v>3</v>
      </c>
      <c r="AD32" s="248"/>
      <c r="AE32" s="241"/>
      <c r="AF32" s="245"/>
      <c r="AG32" s="245"/>
      <c r="AH32" s="112">
        <v>4</v>
      </c>
      <c r="AI32" s="246"/>
      <c r="AJ32" s="244"/>
      <c r="AK32" s="245"/>
      <c r="AL32" s="245"/>
      <c r="AM32" s="112">
        <v>2</v>
      </c>
      <c r="AN32" s="246"/>
      <c r="AO32" s="386"/>
      <c r="AP32" s="236"/>
      <c r="AR32" s="237"/>
    </row>
    <row r="33" spans="1:44" s="199" customFormat="1" ht="12.75" customHeight="1" x14ac:dyDescent="0.2">
      <c r="A33" s="592"/>
      <c r="B33" s="387"/>
      <c r="C33" s="388" t="s">
        <v>114</v>
      </c>
      <c r="D33" s="323"/>
      <c r="E33" s="322"/>
      <c r="F33" s="324"/>
      <c r="G33" s="325"/>
      <c r="H33" s="325"/>
      <c r="I33" s="112">
        <v>5</v>
      </c>
      <c r="J33" s="246"/>
      <c r="K33" s="244"/>
      <c r="L33" s="245"/>
      <c r="M33" s="245"/>
      <c r="N33" s="112">
        <v>3</v>
      </c>
      <c r="O33" s="246"/>
      <c r="P33" s="244"/>
      <c r="Q33" s="245"/>
      <c r="R33" s="245"/>
      <c r="S33" s="112">
        <v>7</v>
      </c>
      <c r="T33" s="246"/>
      <c r="U33" s="244"/>
      <c r="V33" s="245"/>
      <c r="W33" s="245"/>
      <c r="X33" s="112">
        <v>4</v>
      </c>
      <c r="Y33" s="248"/>
      <c r="Z33" s="324"/>
      <c r="AA33" s="325"/>
      <c r="AB33" s="325"/>
      <c r="AC33" s="112">
        <v>9</v>
      </c>
      <c r="AD33" s="248"/>
      <c r="AE33" s="241"/>
      <c r="AF33" s="245"/>
      <c r="AG33" s="245"/>
      <c r="AH33" s="112">
        <v>6</v>
      </c>
      <c r="AI33" s="246"/>
      <c r="AJ33" s="244"/>
      <c r="AK33" s="245"/>
      <c r="AL33" s="245"/>
      <c r="AM33" s="112">
        <v>0</v>
      </c>
      <c r="AN33" s="246"/>
      <c r="AO33" s="386"/>
      <c r="AP33" s="236"/>
      <c r="AR33" s="237"/>
    </row>
    <row r="34" spans="1:44" s="199" customFormat="1" ht="12.75" customHeight="1" x14ac:dyDescent="0.2">
      <c r="A34" s="593" t="s">
        <v>134</v>
      </c>
      <c r="B34" s="387"/>
      <c r="C34" s="389" t="s">
        <v>115</v>
      </c>
      <c r="D34" s="241">
        <v>2</v>
      </c>
      <c r="E34" s="246">
        <v>0</v>
      </c>
      <c r="F34" s="244"/>
      <c r="G34" s="245"/>
      <c r="H34" s="245"/>
      <c r="I34" s="245"/>
      <c r="J34" s="246"/>
      <c r="K34" s="244">
        <v>0</v>
      </c>
      <c r="L34" s="245">
        <v>2</v>
      </c>
      <c r="M34" s="245">
        <v>0</v>
      </c>
      <c r="N34" s="245" t="s">
        <v>104</v>
      </c>
      <c r="O34" s="246">
        <v>0</v>
      </c>
      <c r="P34" s="244"/>
      <c r="Q34" s="245"/>
      <c r="R34" s="245"/>
      <c r="S34" s="245"/>
      <c r="T34" s="246"/>
      <c r="U34" s="244"/>
      <c r="V34" s="245"/>
      <c r="W34" s="245"/>
      <c r="X34" s="245"/>
      <c r="Y34" s="248"/>
      <c r="Z34" s="244"/>
      <c r="AA34" s="245"/>
      <c r="AB34" s="245"/>
      <c r="AC34" s="245"/>
      <c r="AD34" s="248"/>
      <c r="AE34" s="241"/>
      <c r="AF34" s="245"/>
      <c r="AG34" s="245"/>
      <c r="AH34" s="245"/>
      <c r="AI34" s="246"/>
      <c r="AJ34" s="244"/>
      <c r="AK34" s="245"/>
      <c r="AL34" s="245"/>
      <c r="AM34" s="245"/>
      <c r="AN34" s="246"/>
      <c r="AO34" s="386"/>
      <c r="AP34" s="236"/>
      <c r="AR34" s="237"/>
    </row>
    <row r="35" spans="1:44" s="199" customFormat="1" ht="12.75" customHeight="1" x14ac:dyDescent="0.2">
      <c r="A35" s="593"/>
      <c r="B35" s="387"/>
      <c r="C35" s="389" t="s">
        <v>116</v>
      </c>
      <c r="D35" s="241">
        <v>2</v>
      </c>
      <c r="E35" s="246">
        <v>0</v>
      </c>
      <c r="F35" s="244"/>
      <c r="G35" s="245"/>
      <c r="H35" s="245"/>
      <c r="I35" s="245"/>
      <c r="J35" s="246"/>
      <c r="K35" s="244"/>
      <c r="L35" s="245"/>
      <c r="M35" s="245"/>
      <c r="N35" s="245"/>
      <c r="O35" s="246"/>
      <c r="P35" s="244">
        <v>0</v>
      </c>
      <c r="Q35" s="245">
        <v>2</v>
      </c>
      <c r="R35" s="245">
        <v>0</v>
      </c>
      <c r="S35" s="245" t="s">
        <v>104</v>
      </c>
      <c r="T35" s="246">
        <v>0</v>
      </c>
      <c r="U35" s="244"/>
      <c r="V35" s="245"/>
      <c r="W35" s="245"/>
      <c r="X35" s="245"/>
      <c r="Y35" s="248"/>
      <c r="Z35" s="244"/>
      <c r="AA35" s="245"/>
      <c r="AB35" s="245"/>
      <c r="AC35" s="245"/>
      <c r="AD35" s="24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386"/>
      <c r="AP35" s="236"/>
      <c r="AR35" s="237"/>
    </row>
    <row r="36" spans="1:44" s="199" customFormat="1" ht="15.75" x14ac:dyDescent="0.2">
      <c r="A36" s="593"/>
      <c r="B36" s="387"/>
      <c r="C36" s="389" t="s">
        <v>121</v>
      </c>
      <c r="D36" s="241">
        <v>2</v>
      </c>
      <c r="E36" s="246">
        <v>2</v>
      </c>
      <c r="F36" s="244"/>
      <c r="G36" s="245"/>
      <c r="H36" s="245"/>
      <c r="I36" s="245"/>
      <c r="J36" s="246"/>
      <c r="K36" s="244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249">
        <v>2</v>
      </c>
      <c r="U36" s="250" t="s">
        <v>46</v>
      </c>
      <c r="V36" s="245"/>
      <c r="W36" s="245"/>
      <c r="X36" s="245"/>
      <c r="Y36" s="248"/>
      <c r="Z36" s="244"/>
      <c r="AA36" s="245"/>
      <c r="AB36" s="245"/>
      <c r="AC36" s="245"/>
      <c r="AD36" s="24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386"/>
      <c r="AP36" s="251"/>
    </row>
    <row r="37" spans="1:44" s="199" customFormat="1" ht="15.75" x14ac:dyDescent="0.2">
      <c r="A37" s="593"/>
      <c r="B37" s="387"/>
      <c r="C37" s="389" t="s">
        <v>122</v>
      </c>
      <c r="D37" s="241">
        <v>2</v>
      </c>
      <c r="E37" s="246">
        <v>2</v>
      </c>
      <c r="F37" s="244"/>
      <c r="G37" s="245"/>
      <c r="H37" s="245"/>
      <c r="I37" s="245"/>
      <c r="J37" s="246"/>
      <c r="K37" s="244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249">
        <v>2</v>
      </c>
      <c r="U37" s="250" t="s">
        <v>46</v>
      </c>
      <c r="V37" s="245"/>
      <c r="W37" s="245"/>
      <c r="X37" s="245"/>
      <c r="Y37" s="248"/>
      <c r="Z37" s="244"/>
      <c r="AA37" s="245"/>
      <c r="AB37" s="245"/>
      <c r="AC37" s="245"/>
      <c r="AD37" s="24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386"/>
      <c r="AP37" s="251"/>
    </row>
    <row r="38" spans="1:44" s="199" customFormat="1" ht="24.75" customHeight="1" thickBot="1" x14ac:dyDescent="0.25">
      <c r="A38" s="594"/>
      <c r="B38" s="390"/>
      <c r="C38" s="391" t="s">
        <v>226</v>
      </c>
      <c r="D38" s="328" t="s">
        <v>139</v>
      </c>
      <c r="E38" s="329">
        <v>0</v>
      </c>
      <c r="F38" s="330"/>
      <c r="G38" s="331"/>
      <c r="H38" s="331"/>
      <c r="I38" s="331"/>
      <c r="J38" s="332"/>
      <c r="K38" s="330"/>
      <c r="L38" s="331"/>
      <c r="M38" s="331"/>
      <c r="N38" s="331"/>
      <c r="O38" s="332"/>
      <c r="P38" s="330"/>
      <c r="Q38" s="331"/>
      <c r="R38" s="331"/>
      <c r="S38" s="331"/>
      <c r="T38" s="332"/>
      <c r="U38" s="330"/>
      <c r="V38" s="331"/>
      <c r="W38" s="331"/>
      <c r="X38" s="331"/>
      <c r="Y38" s="365"/>
      <c r="Z38" s="330"/>
      <c r="AA38" s="331"/>
      <c r="AB38" s="331"/>
      <c r="AC38" s="331"/>
      <c r="AD38" s="365"/>
      <c r="AE38" s="586" t="s">
        <v>139</v>
      </c>
      <c r="AF38" s="587"/>
      <c r="AG38" s="587"/>
      <c r="AH38" s="587"/>
      <c r="AI38" s="588"/>
      <c r="AJ38" s="330"/>
      <c r="AK38" s="331"/>
      <c r="AL38" s="331"/>
      <c r="AM38" s="331"/>
      <c r="AN38" s="332"/>
      <c r="AO38" s="386"/>
      <c r="AP38" s="251"/>
    </row>
    <row r="40" spans="1:44" s="199" customFormat="1" ht="18" customHeight="1" x14ac:dyDescent="0.2">
      <c r="A40" s="313"/>
      <c r="B40" s="302" t="s">
        <v>119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07"/>
      <c r="M40" s="307"/>
      <c r="N40" s="589"/>
      <c r="O40" s="590"/>
      <c r="P40" s="590"/>
      <c r="Q40" s="307"/>
      <c r="R40" s="307"/>
      <c r="S40" s="265"/>
      <c r="T40" s="307"/>
      <c r="U40" s="307"/>
      <c r="V40" s="307"/>
      <c r="W40" s="307"/>
      <c r="X40" s="265"/>
      <c r="Y40" s="307"/>
      <c r="Z40" s="307"/>
      <c r="AA40" s="307"/>
      <c r="AB40" s="307"/>
      <c r="AC40" s="265"/>
      <c r="AD40" s="307"/>
      <c r="AE40" s="265"/>
      <c r="AF40" s="265"/>
      <c r="AG40" s="265"/>
      <c r="AH40" s="265"/>
      <c r="AI40" s="307"/>
      <c r="AJ40" s="265"/>
      <c r="AK40" s="265"/>
      <c r="AL40" s="265"/>
      <c r="AM40" s="265"/>
      <c r="AN40" s="307"/>
      <c r="AO40" s="236"/>
      <c r="AP40" s="236"/>
      <c r="AR40" s="237"/>
    </row>
    <row r="41" spans="1:44" s="199" customFormat="1" ht="15" customHeight="1" x14ac:dyDescent="0.2">
      <c r="B41" s="315"/>
      <c r="C41" s="314"/>
      <c r="D41" s="314"/>
      <c r="E41" s="314"/>
      <c r="F41" s="314"/>
      <c r="G41" s="314"/>
      <c r="H41" s="314"/>
      <c r="I41" s="314"/>
      <c r="J41" s="314"/>
      <c r="K41" s="316"/>
      <c r="L41" s="316"/>
      <c r="M41" s="316"/>
      <c r="N41" s="316"/>
      <c r="O41" s="316"/>
      <c r="P41" s="316"/>
      <c r="Q41" s="307"/>
      <c r="R41" s="307"/>
      <c r="S41" s="265"/>
      <c r="T41" s="307"/>
      <c r="U41" s="307"/>
      <c r="V41" s="307"/>
      <c r="W41" s="307"/>
      <c r="X41" s="265"/>
      <c r="Y41" s="307"/>
      <c r="Z41" s="307"/>
      <c r="AA41" s="307"/>
      <c r="AB41" s="307"/>
      <c r="AC41" s="265"/>
      <c r="AD41" s="307"/>
      <c r="AE41" s="265"/>
      <c r="AF41" s="265"/>
      <c r="AG41" s="265"/>
      <c r="AH41" s="265"/>
      <c r="AI41" s="307"/>
      <c r="AJ41" s="265"/>
      <c r="AK41" s="265"/>
      <c r="AL41" s="265"/>
      <c r="AM41" s="265"/>
      <c r="AN41" s="307"/>
      <c r="AO41" s="236"/>
      <c r="AP41" s="236"/>
      <c r="AR41" s="265"/>
    </row>
    <row r="42" spans="1:44" s="199" customFormat="1" ht="15" customHeight="1" x14ac:dyDescent="0.2">
      <c r="B42" s="302" t="s">
        <v>120</v>
      </c>
      <c r="C42" s="314"/>
      <c r="D42" s="314"/>
      <c r="E42" s="314"/>
      <c r="F42" s="314"/>
      <c r="G42" s="314"/>
      <c r="H42" s="314"/>
      <c r="I42" s="314"/>
      <c r="J42" s="314"/>
      <c r="K42" s="316"/>
      <c r="L42" s="316"/>
      <c r="M42" s="316"/>
      <c r="N42" s="316"/>
      <c r="O42" s="307"/>
      <c r="P42" s="307"/>
      <c r="Q42" s="307"/>
      <c r="R42" s="307"/>
      <c r="S42" s="307"/>
      <c r="T42" s="307"/>
      <c r="U42" s="307"/>
      <c r="V42" s="307"/>
      <c r="W42" s="307"/>
      <c r="X42" s="265"/>
      <c r="Y42" s="307"/>
      <c r="Z42" s="307"/>
      <c r="AA42" s="307"/>
      <c r="AB42" s="307"/>
      <c r="AC42" s="265"/>
      <c r="AD42" s="307"/>
      <c r="AE42" s="265"/>
      <c r="AF42" s="265"/>
      <c r="AG42" s="265"/>
      <c r="AH42" s="265"/>
      <c r="AI42" s="307"/>
      <c r="AJ42" s="265"/>
      <c r="AK42" s="265"/>
      <c r="AL42" s="265"/>
      <c r="AM42" s="265"/>
      <c r="AN42" s="307"/>
      <c r="AO42" s="309" t="s">
        <v>202</v>
      </c>
      <c r="AP42" s="236"/>
      <c r="AR42" s="237"/>
    </row>
    <row r="43" spans="1:44" s="199" customFormat="1" ht="12.75" customHeight="1" x14ac:dyDescent="0.2">
      <c r="A43" s="313"/>
      <c r="B43" s="317" t="s">
        <v>231</v>
      </c>
      <c r="C43" s="305"/>
      <c r="D43" s="306"/>
      <c r="E43" s="306"/>
      <c r="F43" s="265"/>
      <c r="G43" s="265"/>
      <c r="H43" s="265"/>
      <c r="I43" s="265"/>
      <c r="J43" s="307"/>
      <c r="K43" s="307"/>
      <c r="L43" s="307"/>
      <c r="M43" s="307"/>
      <c r="N43" s="265"/>
      <c r="O43" s="307"/>
      <c r="P43" s="307"/>
      <c r="Q43" s="307"/>
      <c r="R43" s="307"/>
      <c r="S43" s="265"/>
      <c r="T43" s="307"/>
      <c r="U43" s="307"/>
      <c r="V43" s="307"/>
      <c r="W43" s="307"/>
      <c r="X43" s="265"/>
      <c r="Y43" s="307"/>
      <c r="Z43" s="307"/>
      <c r="AA43" s="307"/>
      <c r="AB43" s="307"/>
      <c r="AC43" s="265"/>
      <c r="AD43" s="307"/>
      <c r="AE43" s="265"/>
      <c r="AF43" s="265"/>
      <c r="AG43" s="265"/>
      <c r="AH43" s="265"/>
      <c r="AI43" s="307"/>
      <c r="AJ43" s="265"/>
      <c r="AK43" s="265"/>
      <c r="AL43" s="265"/>
      <c r="AM43" s="265"/>
      <c r="AN43" s="307"/>
      <c r="AO43" s="309" t="s">
        <v>138</v>
      </c>
      <c r="AP43" s="236"/>
    </row>
    <row r="44" spans="1:44" s="199" customFormat="1" x14ac:dyDescent="0.2">
      <c r="A44" s="226"/>
      <c r="B44" s="227"/>
      <c r="C44" s="228"/>
      <c r="AP44" s="251"/>
    </row>
    <row r="45" spans="1:44" s="199" customFormat="1" x14ac:dyDescent="0.2">
      <c r="A45" s="226"/>
      <c r="B45" s="227"/>
      <c r="C45" s="228"/>
      <c r="AP45" s="251"/>
    </row>
    <row r="48" spans="1:44" ht="15.75" customHeight="1" x14ac:dyDescent="0.2"/>
    <row r="49" spans="14:42" ht="12.75" customHeight="1" x14ac:dyDescent="0.2">
      <c r="AP49" s="3"/>
    </row>
    <row r="50" spans="14:42" ht="13.5" customHeight="1" x14ac:dyDescent="0.2">
      <c r="AP50" s="3"/>
    </row>
    <row r="51" spans="14:42" x14ac:dyDescent="0.2">
      <c r="AP51" s="3"/>
    </row>
    <row r="52" spans="14:42" x14ac:dyDescent="0.2">
      <c r="N52" s="101"/>
      <c r="AP52" s="3"/>
    </row>
    <row r="53" spans="14:42" x14ac:dyDescent="0.2">
      <c r="AP53" s="3"/>
    </row>
    <row r="54" spans="14:42" x14ac:dyDescent="0.2">
      <c r="AP54" s="3"/>
    </row>
    <row r="55" spans="14:42" x14ac:dyDescent="0.2">
      <c r="AP55" s="3"/>
    </row>
    <row r="56" spans="14:42" x14ac:dyDescent="0.2">
      <c r="AP56" s="3"/>
    </row>
    <row r="57" spans="14:42" x14ac:dyDescent="0.2">
      <c r="AP57" s="3"/>
    </row>
    <row r="58" spans="14:42" x14ac:dyDescent="0.2">
      <c r="AP58" s="3"/>
    </row>
    <row r="59" spans="14:42" x14ac:dyDescent="0.2">
      <c r="AP59" s="3"/>
    </row>
    <row r="61" spans="14:42" ht="15" customHeight="1" x14ac:dyDescent="0.2"/>
    <row r="62" spans="14:42" ht="15" customHeight="1" x14ac:dyDescent="0.2"/>
    <row r="82" spans="5:18" ht="15.75" x14ac:dyDescent="0.2">
      <c r="E82" s="65"/>
      <c r="F82" s="65"/>
      <c r="G82" s="65"/>
      <c r="H82" s="65"/>
      <c r="I82" s="65"/>
      <c r="J82" s="65"/>
      <c r="K82" s="65"/>
      <c r="L82" s="65"/>
      <c r="M82" s="69"/>
      <c r="N82" s="69"/>
      <c r="O82" s="69"/>
      <c r="P82" s="69"/>
      <c r="Q82" s="69"/>
      <c r="R82" s="59"/>
    </row>
  </sheetData>
  <mergeCells count="16">
    <mergeCell ref="F7:AN7"/>
    <mergeCell ref="AI1:AR1"/>
    <mergeCell ref="AI2:AR2"/>
    <mergeCell ref="AI3:AR3"/>
    <mergeCell ref="N40:P40"/>
    <mergeCell ref="A6:AP6"/>
    <mergeCell ref="A7:A8"/>
    <mergeCell ref="B7:B8"/>
    <mergeCell ref="C7:C8"/>
    <mergeCell ref="E7:E8"/>
    <mergeCell ref="AO7:AO8"/>
    <mergeCell ref="A10:C10"/>
    <mergeCell ref="A21:C21"/>
    <mergeCell ref="A29:A33"/>
    <mergeCell ref="A34:A38"/>
    <mergeCell ref="AE38:AI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T82"/>
  <sheetViews>
    <sheetView showGridLines="0" topLeftCell="C1" zoomScale="60" zoomScaleNormal="60" zoomScaleSheetLayoutView="90" zoomScalePageLayoutView="85" workbookViewId="0">
      <selection activeCell="AO7" sqref="AO7:AO8"/>
    </sheetView>
  </sheetViews>
  <sheetFormatPr defaultColWidth="9.140625" defaultRowHeight="12.75" x14ac:dyDescent="0.2"/>
  <cols>
    <col min="1" max="1" width="5.140625" style="11" customWidth="1"/>
    <col min="2" max="2" width="22.5703125" style="4" customWidth="1"/>
    <col min="3" max="3" width="106.140625" style="5" customWidth="1"/>
    <col min="4" max="4" width="10" style="3" customWidth="1"/>
    <col min="5" max="5" width="9.85546875" style="3" customWidth="1"/>
    <col min="6" max="6" width="4.140625" style="3" bestFit="1" customWidth="1"/>
    <col min="7" max="7" width="4.5703125" style="3" bestFit="1" customWidth="1"/>
    <col min="8" max="8" width="3.140625" style="3" bestFit="1" customWidth="1"/>
    <col min="9" max="9" width="2.42578125" style="3" bestFit="1" customWidth="1"/>
    <col min="10" max="10" width="4.7109375" style="3" bestFit="1" customWidth="1"/>
    <col min="11" max="11" width="4.140625" style="3" bestFit="1" customWidth="1"/>
    <col min="12" max="12" width="4.85546875" style="3" customWidth="1"/>
    <col min="13" max="13" width="3.140625" style="3" bestFit="1" customWidth="1"/>
    <col min="14" max="14" width="4.5703125" style="3" customWidth="1"/>
    <col min="15" max="15" width="5.42578125" style="3" customWidth="1"/>
    <col min="16" max="16" width="4.140625" style="3" bestFit="1" customWidth="1"/>
    <col min="17" max="17" width="4.5703125" style="3" bestFit="1" customWidth="1"/>
    <col min="18" max="18" width="3.140625" style="3" bestFit="1" customWidth="1"/>
    <col min="19" max="19" width="4.42578125" style="3" customWidth="1"/>
    <col min="20" max="20" width="4.7109375" style="3" bestFit="1" customWidth="1"/>
    <col min="21" max="21" width="4.140625" style="3" bestFit="1" customWidth="1"/>
    <col min="22" max="22" width="7.140625" style="3" bestFit="1" customWidth="1"/>
    <col min="23" max="23" width="5.42578125" style="3" customWidth="1"/>
    <col min="24" max="24" width="3.85546875" style="3" customWidth="1"/>
    <col min="25" max="25" width="8.140625" style="3" bestFit="1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8" width="4.42578125" style="3" customWidth="1"/>
    <col min="39" max="39" width="4" style="3" customWidth="1"/>
    <col min="40" max="40" width="4.42578125" style="3" customWidth="1"/>
    <col min="41" max="41" width="25.140625" style="3" customWidth="1"/>
    <col min="42" max="42" width="2.85546875" style="10" customWidth="1"/>
    <col min="43" max="44" width="9.140625" style="3" hidden="1" customWidth="1"/>
    <col min="45" max="16384" width="9.140625" style="3"/>
  </cols>
  <sheetData>
    <row r="1" spans="1:150" s="203" customFormat="1" ht="18" x14ac:dyDescent="0.2">
      <c r="A1" s="400" t="s">
        <v>59</v>
      </c>
      <c r="B1" s="201"/>
      <c r="C1" s="202"/>
      <c r="F1" s="399"/>
      <c r="G1" s="399"/>
      <c r="H1" s="399"/>
      <c r="I1" s="399"/>
      <c r="J1" s="399"/>
      <c r="K1" s="399"/>
      <c r="S1" s="399"/>
      <c r="T1" s="399"/>
      <c r="U1" s="399"/>
      <c r="V1" s="399"/>
      <c r="W1" s="399"/>
      <c r="X1" s="399"/>
      <c r="Y1" s="399"/>
      <c r="Z1" s="399"/>
      <c r="AA1" s="399" t="s">
        <v>137</v>
      </c>
      <c r="AB1" s="399"/>
      <c r="AC1" s="399"/>
      <c r="AI1" s="568" t="s">
        <v>274</v>
      </c>
      <c r="AJ1" s="568"/>
      <c r="AK1" s="568"/>
      <c r="AL1" s="568"/>
      <c r="AM1" s="568"/>
      <c r="AN1" s="568"/>
      <c r="AO1" s="568"/>
      <c r="AP1" s="568"/>
      <c r="AQ1" s="568"/>
      <c r="AR1" s="568"/>
    </row>
    <row r="2" spans="1:150" s="203" customFormat="1" ht="18" x14ac:dyDescent="0.2">
      <c r="A2" s="400" t="s">
        <v>128</v>
      </c>
      <c r="B2" s="201"/>
      <c r="C2" s="202"/>
      <c r="F2" s="399"/>
      <c r="G2" s="399"/>
      <c r="H2" s="399"/>
      <c r="I2" s="399"/>
      <c r="J2" s="399"/>
      <c r="K2" s="399"/>
      <c r="L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 t="s">
        <v>60</v>
      </c>
      <c r="AB2" s="205"/>
      <c r="AC2" s="205"/>
      <c r="AD2" s="205"/>
      <c r="AE2" s="205"/>
      <c r="AF2" s="205"/>
      <c r="AI2" s="568" t="s">
        <v>275</v>
      </c>
      <c r="AJ2" s="568"/>
      <c r="AK2" s="568"/>
      <c r="AL2" s="568"/>
      <c r="AM2" s="568"/>
      <c r="AN2" s="568"/>
      <c r="AO2" s="568"/>
      <c r="AP2" s="568"/>
      <c r="AQ2" s="568"/>
      <c r="AR2" s="568"/>
    </row>
    <row r="3" spans="1:150" s="203" customFormat="1" ht="18" x14ac:dyDescent="0.2">
      <c r="A3" s="400"/>
      <c r="B3" s="201"/>
      <c r="C3" s="202"/>
      <c r="F3" s="399"/>
      <c r="G3" s="399"/>
      <c r="H3" s="399"/>
      <c r="I3" s="399"/>
      <c r="J3" s="399"/>
      <c r="K3" s="399"/>
      <c r="L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 t="s">
        <v>61</v>
      </c>
      <c r="AB3" s="205"/>
      <c r="AC3" s="205"/>
      <c r="AD3" s="205"/>
      <c r="AE3" s="205"/>
      <c r="AF3" s="205"/>
      <c r="AI3" s="568"/>
      <c r="AJ3" s="568"/>
      <c r="AK3" s="568"/>
      <c r="AL3" s="568"/>
      <c r="AM3" s="568"/>
      <c r="AN3" s="568"/>
      <c r="AO3" s="568"/>
      <c r="AP3" s="568"/>
      <c r="AQ3" s="568"/>
      <c r="AR3" s="568"/>
    </row>
    <row r="4" spans="1:150" s="203" customFormat="1" ht="18" x14ac:dyDescent="0.2">
      <c r="A4" s="400"/>
      <c r="B4" s="201"/>
      <c r="C4" s="202"/>
      <c r="E4" s="203" t="s">
        <v>272</v>
      </c>
      <c r="F4" s="399"/>
      <c r="G4" s="399"/>
      <c r="H4" s="399"/>
      <c r="I4" s="399"/>
      <c r="J4" s="399"/>
      <c r="K4" s="399"/>
      <c r="L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400"/>
      <c r="B5" s="201"/>
      <c r="C5" s="202"/>
      <c r="F5" s="399"/>
      <c r="G5" s="399"/>
      <c r="H5" s="399"/>
      <c r="I5" s="399"/>
      <c r="J5" s="399"/>
      <c r="K5" s="399"/>
      <c r="L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 t="s">
        <v>273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5.5" customHeight="1" thickBot="1" x14ac:dyDescent="0.25">
      <c r="A6" s="528" t="s">
        <v>111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</row>
    <row r="7" spans="1:150" s="65" customFormat="1" ht="20.25" customHeight="1" thickBot="1" x14ac:dyDescent="0.25">
      <c r="A7" s="530"/>
      <c r="B7" s="536" t="s">
        <v>62</v>
      </c>
      <c r="C7" s="532" t="s">
        <v>63</v>
      </c>
      <c r="D7" s="14" t="s">
        <v>64</v>
      </c>
      <c r="E7" s="523" t="s">
        <v>110</v>
      </c>
      <c r="F7" s="581" t="s">
        <v>66</v>
      </c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3"/>
      <c r="AO7" s="577" t="s">
        <v>67</v>
      </c>
    </row>
    <row r="8" spans="1:150" s="65" customFormat="1" ht="20.25" customHeight="1" thickBot="1" x14ac:dyDescent="0.25">
      <c r="A8" s="569"/>
      <c r="B8" s="575"/>
      <c r="C8" s="576"/>
      <c r="D8" s="19" t="s">
        <v>68</v>
      </c>
      <c r="E8" s="524"/>
      <c r="F8" s="138"/>
      <c r="G8" s="139"/>
      <c r="H8" s="139" t="s">
        <v>0</v>
      </c>
      <c r="I8" s="139"/>
      <c r="J8" s="140"/>
      <c r="K8" s="139"/>
      <c r="L8" s="139"/>
      <c r="M8" s="139" t="s">
        <v>1</v>
      </c>
      <c r="N8" s="139"/>
      <c r="O8" s="140"/>
      <c r="P8" s="139"/>
      <c r="Q8" s="139"/>
      <c r="R8" s="141" t="s">
        <v>2</v>
      </c>
      <c r="S8" s="139"/>
      <c r="T8" s="140"/>
      <c r="U8" s="139"/>
      <c r="V8" s="139"/>
      <c r="W8" s="141" t="s">
        <v>3</v>
      </c>
      <c r="X8" s="139"/>
      <c r="Y8" s="140"/>
      <c r="Z8" s="139"/>
      <c r="AA8" s="139"/>
      <c r="AB8" s="141" t="s">
        <v>4</v>
      </c>
      <c r="AC8" s="139"/>
      <c r="AD8" s="140"/>
      <c r="AE8" s="138"/>
      <c r="AF8" s="139"/>
      <c r="AG8" s="139" t="s">
        <v>5</v>
      </c>
      <c r="AH8" s="139"/>
      <c r="AI8" s="142"/>
      <c r="AJ8" s="138"/>
      <c r="AK8" s="139"/>
      <c r="AL8" s="139" t="s">
        <v>7</v>
      </c>
      <c r="AM8" s="139"/>
      <c r="AN8" s="140"/>
      <c r="AO8" s="578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s="8" customFormat="1" ht="18.75" customHeight="1" thickBot="1" x14ac:dyDescent="0.25">
      <c r="A9" s="143"/>
      <c r="B9" s="144"/>
      <c r="C9" s="15"/>
      <c r="D9" s="145"/>
      <c r="E9" s="146"/>
      <c r="F9" s="36" t="s">
        <v>69</v>
      </c>
      <c r="G9" s="37" t="s">
        <v>70</v>
      </c>
      <c r="H9" s="37" t="s">
        <v>71</v>
      </c>
      <c r="I9" s="37" t="s">
        <v>72</v>
      </c>
      <c r="J9" s="38" t="s">
        <v>73</v>
      </c>
      <c r="K9" s="36" t="s">
        <v>69</v>
      </c>
      <c r="L9" s="37" t="s">
        <v>70</v>
      </c>
      <c r="M9" s="37" t="s">
        <v>71</v>
      </c>
      <c r="N9" s="37" t="s">
        <v>72</v>
      </c>
      <c r="O9" s="38" t="s">
        <v>73</v>
      </c>
      <c r="P9" s="36" t="s">
        <v>69</v>
      </c>
      <c r="Q9" s="37" t="s">
        <v>70</v>
      </c>
      <c r="R9" s="37" t="s">
        <v>71</v>
      </c>
      <c r="S9" s="37" t="s">
        <v>72</v>
      </c>
      <c r="T9" s="38" t="s">
        <v>73</v>
      </c>
      <c r="U9" s="36" t="s">
        <v>69</v>
      </c>
      <c r="V9" s="37" t="s">
        <v>70</v>
      </c>
      <c r="W9" s="37" t="s">
        <v>71</v>
      </c>
      <c r="X9" s="37" t="s">
        <v>72</v>
      </c>
      <c r="Y9" s="38" t="s">
        <v>73</v>
      </c>
      <c r="Z9" s="36" t="s">
        <v>69</v>
      </c>
      <c r="AA9" s="37" t="s">
        <v>70</v>
      </c>
      <c r="AB9" s="37" t="s">
        <v>71</v>
      </c>
      <c r="AC9" s="37" t="s">
        <v>72</v>
      </c>
      <c r="AD9" s="38" t="s">
        <v>73</v>
      </c>
      <c r="AE9" s="36" t="s">
        <v>69</v>
      </c>
      <c r="AF9" s="37" t="s">
        <v>70</v>
      </c>
      <c r="AG9" s="37" t="s">
        <v>71</v>
      </c>
      <c r="AH9" s="37" t="s">
        <v>72</v>
      </c>
      <c r="AI9" s="38" t="s">
        <v>73</v>
      </c>
      <c r="AJ9" s="36" t="s">
        <v>69</v>
      </c>
      <c r="AK9" s="37" t="s">
        <v>70</v>
      </c>
      <c r="AL9" s="37" t="s">
        <v>71</v>
      </c>
      <c r="AM9" s="37" t="s">
        <v>72</v>
      </c>
      <c r="AN9" s="38" t="s">
        <v>73</v>
      </c>
      <c r="AO9" s="147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</row>
    <row r="10" spans="1:150" ht="15.75" customHeight="1" thickBot="1" x14ac:dyDescent="0.25">
      <c r="A10" s="570" t="s">
        <v>130</v>
      </c>
      <c r="B10" s="571"/>
      <c r="C10" s="571"/>
      <c r="D10" s="148">
        <f t="shared" ref="D10:AN10" si="0">SUM(D11:D20)</f>
        <v>29</v>
      </c>
      <c r="E10" s="149">
        <f t="shared" si="0"/>
        <v>40</v>
      </c>
      <c r="F10" s="148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49">
        <f t="shared" si="0"/>
        <v>0</v>
      </c>
      <c r="K10" s="153">
        <f t="shared" si="0"/>
        <v>0</v>
      </c>
      <c r="L10" s="150">
        <f t="shared" si="0"/>
        <v>0</v>
      </c>
      <c r="M10" s="150">
        <f t="shared" si="0"/>
        <v>0</v>
      </c>
      <c r="N10" s="150">
        <f t="shared" si="0"/>
        <v>0</v>
      </c>
      <c r="O10" s="149">
        <f t="shared" si="0"/>
        <v>0</v>
      </c>
      <c r="P10" s="148">
        <f t="shared" si="0"/>
        <v>0</v>
      </c>
      <c r="Q10" s="150">
        <f t="shared" si="0"/>
        <v>0</v>
      </c>
      <c r="R10" s="150">
        <f t="shared" si="0"/>
        <v>0</v>
      </c>
      <c r="S10" s="150">
        <f t="shared" si="0"/>
        <v>0</v>
      </c>
      <c r="T10" s="149">
        <f t="shared" si="0"/>
        <v>0</v>
      </c>
      <c r="U10" s="148">
        <f t="shared" si="0"/>
        <v>0</v>
      </c>
      <c r="V10" s="150">
        <f t="shared" si="0"/>
        <v>0</v>
      </c>
      <c r="W10" s="150">
        <f t="shared" si="0"/>
        <v>0</v>
      </c>
      <c r="X10" s="150">
        <f t="shared" si="0"/>
        <v>0</v>
      </c>
      <c r="Y10" s="149">
        <f t="shared" si="0"/>
        <v>0</v>
      </c>
      <c r="Z10" s="153">
        <f t="shared" si="0"/>
        <v>2</v>
      </c>
      <c r="AA10" s="150">
        <f t="shared" si="0"/>
        <v>2</v>
      </c>
      <c r="AB10" s="150">
        <f t="shared" si="0"/>
        <v>0</v>
      </c>
      <c r="AC10" s="150">
        <f t="shared" si="0"/>
        <v>0</v>
      </c>
      <c r="AD10" s="149">
        <f t="shared" si="0"/>
        <v>5</v>
      </c>
      <c r="AE10" s="148">
        <f t="shared" si="0"/>
        <v>8</v>
      </c>
      <c r="AF10" s="150">
        <f t="shared" si="0"/>
        <v>4</v>
      </c>
      <c r="AG10" s="150">
        <f t="shared" si="0"/>
        <v>4</v>
      </c>
      <c r="AH10" s="150">
        <f t="shared" si="0"/>
        <v>0</v>
      </c>
      <c r="AI10" s="149">
        <f t="shared" si="0"/>
        <v>20</v>
      </c>
      <c r="AJ10" s="148">
        <f t="shared" si="0"/>
        <v>6</v>
      </c>
      <c r="AK10" s="150">
        <f t="shared" si="0"/>
        <v>3</v>
      </c>
      <c r="AL10" s="150">
        <f t="shared" si="0"/>
        <v>0</v>
      </c>
      <c r="AM10" s="150">
        <f t="shared" si="0"/>
        <v>0</v>
      </c>
      <c r="AN10" s="151">
        <f t="shared" si="0"/>
        <v>15</v>
      </c>
      <c r="AO10" s="15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s="199" customFormat="1" ht="45" customHeight="1" x14ac:dyDescent="0.2">
      <c r="A11" s="373" t="s">
        <v>45</v>
      </c>
      <c r="B11" s="403" t="s">
        <v>276</v>
      </c>
      <c r="C11" s="409" t="s">
        <v>277</v>
      </c>
      <c r="D11" s="410">
        <v>4</v>
      </c>
      <c r="E11" s="411">
        <v>5</v>
      </c>
      <c r="F11" s="412"/>
      <c r="G11" s="413"/>
      <c r="H11" s="413"/>
      <c r="I11" s="413"/>
      <c r="J11" s="411"/>
      <c r="K11" s="412"/>
      <c r="L11" s="413"/>
      <c r="M11" s="413"/>
      <c r="N11" s="413"/>
      <c r="O11" s="411"/>
      <c r="P11" s="412"/>
      <c r="Q11" s="413"/>
      <c r="R11" s="413"/>
      <c r="S11" s="413"/>
      <c r="T11" s="411"/>
      <c r="U11" s="412"/>
      <c r="V11" s="413"/>
      <c r="W11" s="413"/>
      <c r="X11" s="413"/>
      <c r="Y11" s="411"/>
      <c r="Z11" s="412">
        <v>2</v>
      </c>
      <c r="AA11" s="413">
        <v>2</v>
      </c>
      <c r="AB11" s="413">
        <v>0</v>
      </c>
      <c r="AC11" s="413" t="s">
        <v>104</v>
      </c>
      <c r="AD11" s="411">
        <v>5</v>
      </c>
      <c r="AE11" s="410"/>
      <c r="AF11" s="413"/>
      <c r="AG11" s="413"/>
      <c r="AH11" s="413"/>
      <c r="AI11" s="411"/>
      <c r="AJ11" s="412"/>
      <c r="AK11" s="413"/>
      <c r="AL11" s="413"/>
      <c r="AM11" s="413"/>
      <c r="AN11" s="414"/>
      <c r="AO11" s="439" t="s">
        <v>286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</row>
    <row r="12" spans="1:150" s="199" customFormat="1" ht="21" customHeight="1" x14ac:dyDescent="0.2">
      <c r="A12" s="189" t="s">
        <v>37</v>
      </c>
      <c r="B12" s="404" t="s">
        <v>278</v>
      </c>
      <c r="C12" s="415" t="s">
        <v>284</v>
      </c>
      <c r="D12" s="416">
        <f>Z12+AA12+AB12+AE12+AF12+AG12+AJ12+AK12+AL12</f>
        <v>3</v>
      </c>
      <c r="E12" s="417">
        <v>4</v>
      </c>
      <c r="F12" s="418"/>
      <c r="G12" s="419"/>
      <c r="H12" s="419"/>
      <c r="I12" s="419"/>
      <c r="J12" s="420"/>
      <c r="K12" s="418"/>
      <c r="L12" s="419"/>
      <c r="M12" s="419"/>
      <c r="N12" s="419"/>
      <c r="O12" s="420"/>
      <c r="P12" s="418"/>
      <c r="Q12" s="419"/>
      <c r="R12" s="419"/>
      <c r="S12" s="419"/>
      <c r="T12" s="420"/>
      <c r="U12" s="418"/>
      <c r="V12" s="419"/>
      <c r="W12" s="419"/>
      <c r="X12" s="419"/>
      <c r="Y12" s="420"/>
      <c r="Z12" s="418"/>
      <c r="AA12" s="419"/>
      <c r="AB12" s="419"/>
      <c r="AC12" s="419"/>
      <c r="AD12" s="420"/>
      <c r="AE12" s="421">
        <v>2</v>
      </c>
      <c r="AF12" s="422">
        <v>0</v>
      </c>
      <c r="AG12" s="422">
        <v>1</v>
      </c>
      <c r="AH12" s="422" t="s">
        <v>104</v>
      </c>
      <c r="AI12" s="423">
        <v>4</v>
      </c>
      <c r="AJ12" s="424"/>
      <c r="AK12" s="425"/>
      <c r="AL12" s="425"/>
      <c r="AM12" s="425"/>
      <c r="AN12" s="426"/>
      <c r="AO12" s="427" t="s">
        <v>285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22.5" x14ac:dyDescent="0.2">
      <c r="A13" s="189" t="s">
        <v>38</v>
      </c>
      <c r="B13" s="405" t="s">
        <v>279</v>
      </c>
      <c r="C13" s="428" t="s">
        <v>287</v>
      </c>
      <c r="D13" s="262">
        <v>2</v>
      </c>
      <c r="E13" s="249">
        <v>3</v>
      </c>
      <c r="F13" s="263"/>
      <c r="G13" s="242"/>
      <c r="H13" s="242"/>
      <c r="I13" s="242"/>
      <c r="J13" s="249"/>
      <c r="K13" s="263"/>
      <c r="L13" s="242"/>
      <c r="M13" s="242"/>
      <c r="N13" s="242"/>
      <c r="O13" s="249"/>
      <c r="P13" s="263"/>
      <c r="Q13" s="242"/>
      <c r="R13" s="242"/>
      <c r="S13" s="242"/>
      <c r="T13" s="249"/>
      <c r="U13" s="263"/>
      <c r="V13" s="242"/>
      <c r="W13" s="242"/>
      <c r="X13" s="242"/>
      <c r="Y13" s="249"/>
      <c r="Z13" s="263"/>
      <c r="AA13" s="242"/>
      <c r="AB13" s="242"/>
      <c r="AC13" s="242"/>
      <c r="AD13" s="249"/>
      <c r="AE13" s="262"/>
      <c r="AF13" s="242"/>
      <c r="AG13" s="242"/>
      <c r="AH13" s="242"/>
      <c r="AI13" s="249"/>
      <c r="AJ13" s="263">
        <v>1</v>
      </c>
      <c r="AK13" s="242">
        <v>1</v>
      </c>
      <c r="AL13" s="242">
        <v>0</v>
      </c>
      <c r="AM13" s="242" t="s">
        <v>6</v>
      </c>
      <c r="AN13" s="340">
        <v>3</v>
      </c>
      <c r="AO13" s="440" t="s">
        <v>288</v>
      </c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33.75" customHeight="1" x14ac:dyDescent="0.2">
      <c r="A14" s="189" t="s">
        <v>39</v>
      </c>
      <c r="B14" s="406" t="s">
        <v>280</v>
      </c>
      <c r="C14" s="429" t="s">
        <v>290</v>
      </c>
      <c r="D14" s="262">
        <v>3</v>
      </c>
      <c r="E14" s="249">
        <f t="shared" ref="E14:E18" si="1">AD14+AI14+AN14</f>
        <v>4</v>
      </c>
      <c r="F14" s="263"/>
      <c r="G14" s="242"/>
      <c r="H14" s="242"/>
      <c r="I14" s="242"/>
      <c r="J14" s="249"/>
      <c r="K14" s="263"/>
      <c r="L14" s="242"/>
      <c r="M14" s="242"/>
      <c r="N14" s="242"/>
      <c r="O14" s="249"/>
      <c r="P14" s="263"/>
      <c r="Q14" s="242"/>
      <c r="R14" s="242"/>
      <c r="S14" s="242"/>
      <c r="T14" s="249"/>
      <c r="U14" s="263"/>
      <c r="V14" s="242"/>
      <c r="W14" s="242"/>
      <c r="X14" s="242"/>
      <c r="Y14" s="249"/>
      <c r="Z14" s="263"/>
      <c r="AA14" s="242"/>
      <c r="AB14" s="242"/>
      <c r="AC14" s="242"/>
      <c r="AD14" s="249"/>
      <c r="AE14" s="262">
        <v>1</v>
      </c>
      <c r="AF14" s="242">
        <v>2</v>
      </c>
      <c r="AG14" s="242">
        <v>0</v>
      </c>
      <c r="AH14" s="242" t="s">
        <v>6</v>
      </c>
      <c r="AI14" s="249">
        <v>4</v>
      </c>
      <c r="AJ14" s="263"/>
      <c r="AK14" s="242"/>
      <c r="AL14" s="242"/>
      <c r="AM14" s="242"/>
      <c r="AN14" s="340"/>
      <c r="AO14" s="430" t="s">
        <v>289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33" customHeight="1" x14ac:dyDescent="0.2">
      <c r="A15" s="189" t="s">
        <v>40</v>
      </c>
      <c r="B15" s="406" t="s">
        <v>247</v>
      </c>
      <c r="C15" s="429" t="s">
        <v>291</v>
      </c>
      <c r="D15" s="262">
        <f t="shared" ref="D15:D20" si="2">Z15+AA15+AB15+AE15+AF15+AG15+AJ15+AK15+AL15</f>
        <v>3</v>
      </c>
      <c r="E15" s="249">
        <f t="shared" si="1"/>
        <v>5</v>
      </c>
      <c r="F15" s="263"/>
      <c r="G15" s="242"/>
      <c r="H15" s="242"/>
      <c r="I15" s="242"/>
      <c r="J15" s="249"/>
      <c r="K15" s="263"/>
      <c r="L15" s="242"/>
      <c r="M15" s="242"/>
      <c r="N15" s="242"/>
      <c r="O15" s="249"/>
      <c r="P15" s="263"/>
      <c r="Q15" s="242"/>
      <c r="R15" s="242"/>
      <c r="S15" s="242"/>
      <c r="T15" s="249"/>
      <c r="U15" s="263"/>
      <c r="V15" s="242"/>
      <c r="W15" s="242"/>
      <c r="X15" s="242"/>
      <c r="Y15" s="249"/>
      <c r="Z15" s="263"/>
      <c r="AA15" s="242"/>
      <c r="AB15" s="242"/>
      <c r="AC15" s="242"/>
      <c r="AD15" s="249"/>
      <c r="AE15" s="262"/>
      <c r="AF15" s="242"/>
      <c r="AG15" s="242"/>
      <c r="AH15" s="242"/>
      <c r="AI15" s="249"/>
      <c r="AJ15" s="263">
        <v>1</v>
      </c>
      <c r="AK15" s="242">
        <v>2</v>
      </c>
      <c r="AL15" s="242">
        <v>0</v>
      </c>
      <c r="AM15" s="242" t="s">
        <v>104</v>
      </c>
      <c r="AN15" s="340">
        <v>5</v>
      </c>
      <c r="AO15" s="431" t="s">
        <v>292</v>
      </c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189" t="s">
        <v>41</v>
      </c>
      <c r="B16" s="406" t="s">
        <v>281</v>
      </c>
      <c r="C16" s="429" t="s">
        <v>293</v>
      </c>
      <c r="D16" s="262">
        <f t="shared" si="2"/>
        <v>4</v>
      </c>
      <c r="E16" s="249">
        <f t="shared" si="1"/>
        <v>5</v>
      </c>
      <c r="F16" s="263"/>
      <c r="G16" s="242"/>
      <c r="H16" s="242"/>
      <c r="I16" s="242"/>
      <c r="J16" s="249"/>
      <c r="K16" s="263"/>
      <c r="L16" s="242"/>
      <c r="M16" s="242"/>
      <c r="N16" s="242"/>
      <c r="O16" s="249"/>
      <c r="P16" s="263"/>
      <c r="Q16" s="242"/>
      <c r="R16" s="242"/>
      <c r="S16" s="242"/>
      <c r="T16" s="249"/>
      <c r="U16" s="263"/>
      <c r="V16" s="242"/>
      <c r="W16" s="242"/>
      <c r="X16" s="242"/>
      <c r="Y16" s="249"/>
      <c r="Z16" s="263"/>
      <c r="AA16" s="242"/>
      <c r="AB16" s="242"/>
      <c r="AC16" s="242"/>
      <c r="AD16" s="249"/>
      <c r="AE16" s="277">
        <v>2</v>
      </c>
      <c r="AF16" s="278">
        <v>2</v>
      </c>
      <c r="AG16" s="278">
        <v>0</v>
      </c>
      <c r="AH16" s="278" t="s">
        <v>6</v>
      </c>
      <c r="AI16" s="279">
        <v>5</v>
      </c>
      <c r="AJ16" s="263"/>
      <c r="AK16" s="242"/>
      <c r="AL16" s="242"/>
      <c r="AM16" s="242"/>
      <c r="AN16" s="340"/>
      <c r="AO16" s="432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150" s="188" customFormat="1" ht="39" customHeight="1" x14ac:dyDescent="0.2">
      <c r="A17" s="189" t="s">
        <v>42</v>
      </c>
      <c r="B17" s="406" t="s">
        <v>282</v>
      </c>
      <c r="C17" s="433" t="s">
        <v>294</v>
      </c>
      <c r="D17" s="262">
        <f t="shared" si="2"/>
        <v>2</v>
      </c>
      <c r="E17" s="249">
        <f t="shared" si="1"/>
        <v>3</v>
      </c>
      <c r="F17" s="263"/>
      <c r="G17" s="242"/>
      <c r="H17" s="242"/>
      <c r="I17" s="242"/>
      <c r="J17" s="249"/>
      <c r="K17" s="263"/>
      <c r="L17" s="242"/>
      <c r="M17" s="242"/>
      <c r="N17" s="242"/>
      <c r="O17" s="249"/>
      <c r="P17" s="263"/>
      <c r="Q17" s="242"/>
      <c r="R17" s="242"/>
      <c r="S17" s="242"/>
      <c r="T17" s="249"/>
      <c r="U17" s="263"/>
      <c r="V17" s="242"/>
      <c r="W17" s="242"/>
      <c r="X17" s="242"/>
      <c r="Y17" s="249"/>
      <c r="Z17" s="263"/>
      <c r="AA17" s="242"/>
      <c r="AB17" s="242"/>
      <c r="AC17" s="242"/>
      <c r="AD17" s="249"/>
      <c r="AE17" s="262"/>
      <c r="AF17" s="242"/>
      <c r="AG17" s="242"/>
      <c r="AH17" s="242"/>
      <c r="AI17" s="249"/>
      <c r="AJ17" s="263">
        <v>2</v>
      </c>
      <c r="AK17" s="242">
        <v>0</v>
      </c>
      <c r="AL17" s="242">
        <v>0</v>
      </c>
      <c r="AM17" s="242" t="s">
        <v>104</v>
      </c>
      <c r="AN17" s="340">
        <v>3</v>
      </c>
      <c r="AO17" s="431" t="s">
        <v>295</v>
      </c>
      <c r="AP17" s="197"/>
    </row>
    <row r="18" spans="1:150" s="188" customFormat="1" ht="15" customHeight="1" x14ac:dyDescent="0.2">
      <c r="A18" s="189" t="s">
        <v>43</v>
      </c>
      <c r="B18" s="406" t="s">
        <v>283</v>
      </c>
      <c r="C18" s="428" t="s">
        <v>297</v>
      </c>
      <c r="D18" s="262">
        <f t="shared" si="2"/>
        <v>4</v>
      </c>
      <c r="E18" s="249">
        <f t="shared" si="1"/>
        <v>5</v>
      </c>
      <c r="F18" s="263"/>
      <c r="G18" s="242"/>
      <c r="H18" s="242"/>
      <c r="I18" s="242" t="s">
        <v>8</v>
      </c>
      <c r="J18" s="249"/>
      <c r="K18" s="263"/>
      <c r="L18" s="242"/>
      <c r="M18" s="242"/>
      <c r="N18" s="242"/>
      <c r="O18" s="249"/>
      <c r="P18" s="263"/>
      <c r="Q18" s="242"/>
      <c r="R18" s="242"/>
      <c r="S18" s="242"/>
      <c r="T18" s="249"/>
      <c r="U18" s="263"/>
      <c r="V18" s="242"/>
      <c r="W18" s="242"/>
      <c r="X18" s="242"/>
      <c r="Y18" s="249"/>
      <c r="Z18" s="263"/>
      <c r="AA18" s="234"/>
      <c r="AB18" s="242"/>
      <c r="AC18" s="242"/>
      <c r="AD18" s="249"/>
      <c r="AE18" s="434">
        <v>2</v>
      </c>
      <c r="AF18" s="435">
        <v>0</v>
      </c>
      <c r="AG18" s="435">
        <v>2</v>
      </c>
      <c r="AH18" s="435" t="s">
        <v>104</v>
      </c>
      <c r="AI18" s="436">
        <v>5</v>
      </c>
      <c r="AJ18" s="263"/>
      <c r="AK18" s="242"/>
      <c r="AL18" s="242"/>
      <c r="AM18" s="242"/>
      <c r="AN18" s="340"/>
      <c r="AO18" s="431" t="s">
        <v>296</v>
      </c>
      <c r="AP18" s="197"/>
    </row>
    <row r="19" spans="1:150" s="199" customFormat="1" ht="18" customHeight="1" x14ac:dyDescent="0.2">
      <c r="A19" s="267" t="s">
        <v>51</v>
      </c>
      <c r="B19" s="407" t="s">
        <v>177</v>
      </c>
      <c r="C19" s="415" t="s">
        <v>153</v>
      </c>
      <c r="D19" s="416">
        <f t="shared" si="2"/>
        <v>2</v>
      </c>
      <c r="E19" s="417">
        <v>2</v>
      </c>
      <c r="F19" s="418"/>
      <c r="G19" s="419"/>
      <c r="H19" s="419"/>
      <c r="I19" s="419"/>
      <c r="J19" s="420"/>
      <c r="K19" s="418"/>
      <c r="L19" s="419"/>
      <c r="M19" s="419"/>
      <c r="N19" s="419"/>
      <c r="O19" s="420"/>
      <c r="P19" s="418"/>
      <c r="Q19" s="419"/>
      <c r="R19" s="419"/>
      <c r="S19" s="419"/>
      <c r="T19" s="420"/>
      <c r="U19" s="418"/>
      <c r="V19" s="419"/>
      <c r="W19" s="419"/>
      <c r="X19" s="419"/>
      <c r="Y19" s="420"/>
      <c r="Z19" s="418"/>
      <c r="AA19" s="419"/>
      <c r="AB19" s="419"/>
      <c r="AC19" s="419"/>
      <c r="AD19" s="420"/>
      <c r="AE19" s="421">
        <v>1</v>
      </c>
      <c r="AF19" s="422">
        <v>0</v>
      </c>
      <c r="AG19" s="422">
        <v>1</v>
      </c>
      <c r="AH19" s="422" t="s">
        <v>104</v>
      </c>
      <c r="AI19" s="423">
        <v>2</v>
      </c>
      <c r="AJ19" s="424"/>
      <c r="AK19" s="425"/>
      <c r="AL19" s="425"/>
      <c r="AM19" s="425"/>
      <c r="AN19" s="426"/>
      <c r="AO19" s="4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</row>
    <row r="20" spans="1:150" s="188" customFormat="1" ht="15" customHeight="1" thickBot="1" x14ac:dyDescent="0.25">
      <c r="A20" s="267" t="s">
        <v>52</v>
      </c>
      <c r="B20" s="408" t="s">
        <v>248</v>
      </c>
      <c r="C20" s="438" t="s">
        <v>136</v>
      </c>
      <c r="D20" s="291">
        <f t="shared" si="2"/>
        <v>2</v>
      </c>
      <c r="E20" s="284">
        <v>4</v>
      </c>
      <c r="F20" s="292"/>
      <c r="G20" s="293"/>
      <c r="H20" s="293"/>
      <c r="I20" s="293"/>
      <c r="J20" s="284"/>
      <c r="K20" s="292"/>
      <c r="L20" s="293"/>
      <c r="M20" s="293"/>
      <c r="N20" s="293"/>
      <c r="O20" s="284"/>
      <c r="P20" s="292"/>
      <c r="Q20" s="293"/>
      <c r="R20" s="293"/>
      <c r="S20" s="293"/>
      <c r="T20" s="284"/>
      <c r="U20" s="292"/>
      <c r="V20" s="293"/>
      <c r="W20" s="293"/>
      <c r="X20" s="293"/>
      <c r="Y20" s="284"/>
      <c r="Z20" s="292"/>
      <c r="AA20" s="293"/>
      <c r="AB20" s="293"/>
      <c r="AC20" s="293"/>
      <c r="AD20" s="284"/>
      <c r="AE20" s="351"/>
      <c r="AF20" s="338"/>
      <c r="AG20" s="338"/>
      <c r="AH20" s="338"/>
      <c r="AI20" s="352"/>
      <c r="AJ20" s="292">
        <v>2</v>
      </c>
      <c r="AK20" s="293">
        <v>0</v>
      </c>
      <c r="AL20" s="293">
        <v>0</v>
      </c>
      <c r="AM20" s="293" t="s">
        <v>104</v>
      </c>
      <c r="AN20" s="343">
        <v>4</v>
      </c>
      <c r="AO20" s="288"/>
      <c r="AP20" s="197"/>
    </row>
    <row r="21" spans="1:150" s="55" customFormat="1" ht="15" customHeight="1" thickBot="1" x14ac:dyDescent="0.25">
      <c r="A21" s="572" t="s">
        <v>131</v>
      </c>
      <c r="B21" s="573"/>
      <c r="C21" s="574"/>
      <c r="D21" s="148">
        <f t="shared" ref="D21" si="3">SUM(F21:H21,K21:M21,P21:R21,U21:W21,Z21:AB21,AE21:AG21,AJ21:AL21)</f>
        <v>10</v>
      </c>
      <c r="E21" s="149">
        <f t="shared" ref="E21" si="4">SUM(J21,O21,T21,Y21,AD21,AI21,AN21)</f>
        <v>10</v>
      </c>
      <c r="F21" s="153"/>
      <c r="G21" s="150"/>
      <c r="H21" s="150"/>
      <c r="I21" s="150"/>
      <c r="J21" s="149"/>
      <c r="K21" s="153"/>
      <c r="L21" s="150"/>
      <c r="M21" s="150"/>
      <c r="N21" s="150"/>
      <c r="O21" s="149"/>
      <c r="P21" s="153"/>
      <c r="Q21" s="150"/>
      <c r="R21" s="150"/>
      <c r="S21" s="150"/>
      <c r="T21" s="149"/>
      <c r="U21" s="153"/>
      <c r="V21" s="150"/>
      <c r="W21" s="150"/>
      <c r="X21" s="150"/>
      <c r="Y21" s="149"/>
      <c r="Z21" s="153">
        <f>SUM(Z22:Z27)</f>
        <v>0</v>
      </c>
      <c r="AA21" s="150">
        <f>SUM(AA22:AA27)</f>
        <v>2</v>
      </c>
      <c r="AB21" s="150">
        <f>SUM(AB22:AB27)</f>
        <v>0</v>
      </c>
      <c r="AC21" s="150" t="s">
        <v>104</v>
      </c>
      <c r="AD21" s="149">
        <f>SUM(AD22:AD27)</f>
        <v>2</v>
      </c>
      <c r="AE21" s="148">
        <f>SUM(AE22:AE27)</f>
        <v>0</v>
      </c>
      <c r="AF21" s="150">
        <f>SUM(AF22:AF27)</f>
        <v>8</v>
      </c>
      <c r="AG21" s="150">
        <f>SUM(AG22:AG27)</f>
        <v>0</v>
      </c>
      <c r="AH21" s="150" t="s">
        <v>104</v>
      </c>
      <c r="AI21" s="149">
        <f>SUM(AI22:AI27)</f>
        <v>8</v>
      </c>
      <c r="AJ21" s="153"/>
      <c r="AK21" s="150"/>
      <c r="AL21" s="150"/>
      <c r="AM21" s="150"/>
      <c r="AN21" s="149"/>
      <c r="AO21" s="177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</row>
    <row r="22" spans="1:150" s="199" customFormat="1" ht="15" customHeight="1" x14ac:dyDescent="0.2">
      <c r="A22" s="373" t="s">
        <v>53</v>
      </c>
      <c r="B22" s="378"/>
      <c r="C22" s="379" t="s">
        <v>123</v>
      </c>
      <c r="D22" s="233">
        <v>2</v>
      </c>
      <c r="E22" s="255">
        <v>2</v>
      </c>
      <c r="F22" s="256"/>
      <c r="G22" s="234"/>
      <c r="H22" s="234"/>
      <c r="I22" s="234"/>
      <c r="J22" s="255"/>
      <c r="K22" s="256"/>
      <c r="L22" s="234"/>
      <c r="M22" s="234"/>
      <c r="N22" s="234"/>
      <c r="O22" s="255"/>
      <c r="P22" s="256"/>
      <c r="Q22" s="234"/>
      <c r="R22" s="234"/>
      <c r="S22" s="234"/>
      <c r="T22" s="255"/>
      <c r="U22" s="256"/>
      <c r="V22" s="234"/>
      <c r="W22" s="234"/>
      <c r="X22" s="234"/>
      <c r="Y22" s="255"/>
      <c r="Z22" s="256">
        <v>0</v>
      </c>
      <c r="AA22" s="234">
        <v>2</v>
      </c>
      <c r="AB22" s="234">
        <v>0</v>
      </c>
      <c r="AC22" s="234" t="s">
        <v>104</v>
      </c>
      <c r="AD22" s="257">
        <v>2</v>
      </c>
      <c r="AE22" s="233"/>
      <c r="AF22" s="234"/>
      <c r="AG22" s="234"/>
      <c r="AH22" s="234"/>
      <c r="AI22" s="257"/>
      <c r="AJ22" s="256"/>
      <c r="AK22" s="234"/>
      <c r="AL22" s="234"/>
      <c r="AM22" s="234"/>
      <c r="AN22" s="257"/>
      <c r="AO22" s="380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</row>
    <row r="23" spans="1:150" s="199" customFormat="1" ht="15.75" x14ac:dyDescent="0.2">
      <c r="A23" s="189" t="s">
        <v>54</v>
      </c>
      <c r="B23" s="381"/>
      <c r="C23" s="398" t="s">
        <v>124</v>
      </c>
      <c r="D23" s="262">
        <v>2</v>
      </c>
      <c r="E23" s="249">
        <v>2</v>
      </c>
      <c r="F23" s="263"/>
      <c r="G23" s="242"/>
      <c r="H23" s="242"/>
      <c r="I23" s="242"/>
      <c r="J23" s="249"/>
      <c r="K23" s="263"/>
      <c r="L23" s="242"/>
      <c r="M23" s="242"/>
      <c r="N23" s="242"/>
      <c r="O23" s="249"/>
      <c r="P23" s="263"/>
      <c r="Q23" s="242"/>
      <c r="R23" s="242"/>
      <c r="S23" s="242"/>
      <c r="T23" s="249"/>
      <c r="U23" s="263"/>
      <c r="V23" s="242"/>
      <c r="W23" s="242"/>
      <c r="X23" s="242"/>
      <c r="Y23" s="249"/>
      <c r="Z23" s="263"/>
      <c r="AA23" s="242"/>
      <c r="AB23" s="242"/>
      <c r="AC23" s="242"/>
      <c r="AD23" s="264"/>
      <c r="AE23" s="262">
        <v>0</v>
      </c>
      <c r="AF23" s="242">
        <v>2</v>
      </c>
      <c r="AG23" s="242">
        <v>0</v>
      </c>
      <c r="AH23" s="242" t="s">
        <v>104</v>
      </c>
      <c r="AI23" s="264">
        <v>2</v>
      </c>
      <c r="AJ23" s="263"/>
      <c r="AK23" s="242"/>
      <c r="AL23" s="242"/>
      <c r="AM23" s="242"/>
      <c r="AN23" s="264"/>
      <c r="AO23" s="380"/>
      <c r="AP23" s="236"/>
      <c r="AR23" s="237"/>
    </row>
    <row r="24" spans="1:150" s="199" customFormat="1" ht="15.75" x14ac:dyDescent="0.2">
      <c r="A24" s="189" t="s">
        <v>55</v>
      </c>
      <c r="B24" s="381"/>
      <c r="C24" s="398" t="s">
        <v>125</v>
      </c>
      <c r="D24" s="262">
        <v>2</v>
      </c>
      <c r="E24" s="249">
        <v>2</v>
      </c>
      <c r="F24" s="263"/>
      <c r="G24" s="242"/>
      <c r="H24" s="242"/>
      <c r="I24" s="242"/>
      <c r="J24" s="249"/>
      <c r="K24" s="263"/>
      <c r="L24" s="242"/>
      <c r="M24" s="242"/>
      <c r="N24" s="242"/>
      <c r="O24" s="249"/>
      <c r="P24" s="263"/>
      <c r="Q24" s="242"/>
      <c r="R24" s="242"/>
      <c r="S24" s="242"/>
      <c r="T24" s="249"/>
      <c r="U24" s="263"/>
      <c r="V24" s="242"/>
      <c r="W24" s="242"/>
      <c r="X24" s="242"/>
      <c r="Y24" s="249"/>
      <c r="Z24" s="263"/>
      <c r="AA24" s="242"/>
      <c r="AB24" s="242"/>
      <c r="AC24" s="242"/>
      <c r="AD24" s="264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380"/>
      <c r="AP24" s="236"/>
      <c r="AR24" s="402"/>
    </row>
    <row r="25" spans="1:150" s="199" customFormat="1" ht="15.75" x14ac:dyDescent="0.2">
      <c r="A25" s="189" t="s">
        <v>56</v>
      </c>
      <c r="B25" s="381"/>
      <c r="C25" s="398" t="s">
        <v>126</v>
      </c>
      <c r="D25" s="262">
        <v>2</v>
      </c>
      <c r="E25" s="249">
        <v>2</v>
      </c>
      <c r="F25" s="263"/>
      <c r="G25" s="242"/>
      <c r="H25" s="242"/>
      <c r="I25" s="242"/>
      <c r="J25" s="249"/>
      <c r="K25" s="263"/>
      <c r="L25" s="242"/>
      <c r="M25" s="242"/>
      <c r="N25" s="242"/>
      <c r="O25" s="249"/>
      <c r="P25" s="263"/>
      <c r="Q25" s="242"/>
      <c r="R25" s="242"/>
      <c r="S25" s="242"/>
      <c r="T25" s="249"/>
      <c r="U25" s="263"/>
      <c r="V25" s="242"/>
      <c r="W25" s="242"/>
      <c r="X25" s="242"/>
      <c r="Y25" s="249"/>
      <c r="Z25" s="263"/>
      <c r="AA25" s="242"/>
      <c r="AB25" s="242"/>
      <c r="AC25" s="242"/>
      <c r="AD25" s="264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380"/>
      <c r="AP25" s="236"/>
      <c r="AR25" s="237"/>
    </row>
    <row r="26" spans="1:150" s="199" customFormat="1" ht="15.75" x14ac:dyDescent="0.2">
      <c r="A26" s="189" t="s">
        <v>58</v>
      </c>
      <c r="B26" s="381"/>
      <c r="C26" s="398" t="s">
        <v>127</v>
      </c>
      <c r="D26" s="262">
        <v>2</v>
      </c>
      <c r="E26" s="249">
        <v>2</v>
      </c>
      <c r="F26" s="263"/>
      <c r="G26" s="242"/>
      <c r="H26" s="242"/>
      <c r="I26" s="242"/>
      <c r="J26" s="249"/>
      <c r="K26" s="263"/>
      <c r="L26" s="242"/>
      <c r="M26" s="242"/>
      <c r="N26" s="242"/>
      <c r="O26" s="249"/>
      <c r="P26" s="263"/>
      <c r="Q26" s="242"/>
      <c r="R26" s="242"/>
      <c r="S26" s="242"/>
      <c r="T26" s="249"/>
      <c r="U26" s="263"/>
      <c r="V26" s="242"/>
      <c r="W26" s="242"/>
      <c r="X26" s="242"/>
      <c r="Y26" s="249"/>
      <c r="Z26" s="263"/>
      <c r="AA26" s="242"/>
      <c r="AB26" s="242"/>
      <c r="AC26" s="242"/>
      <c r="AD26" s="264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380"/>
      <c r="AP26" s="236"/>
    </row>
    <row r="27" spans="1:150" s="199" customFormat="1" ht="16.5" thickBot="1" x14ac:dyDescent="0.25">
      <c r="A27" s="298"/>
      <c r="B27" s="392" t="s">
        <v>256</v>
      </c>
      <c r="C27" s="393" t="s">
        <v>112</v>
      </c>
      <c r="D27" s="336">
        <v>13</v>
      </c>
      <c r="E27" s="299">
        <f>SUM(J27,O27,T27:U27,Y27,AD27,AI27:AJ27,AN27)</f>
        <v>15</v>
      </c>
      <c r="F27" s="300"/>
      <c r="G27" s="301"/>
      <c r="H27" s="301"/>
      <c r="I27" s="301"/>
      <c r="J27" s="299"/>
      <c r="K27" s="300"/>
      <c r="L27" s="301"/>
      <c r="M27" s="301"/>
      <c r="N27" s="301"/>
      <c r="O27" s="299"/>
      <c r="P27" s="300"/>
      <c r="Q27" s="301"/>
      <c r="R27" s="301"/>
      <c r="S27" s="301"/>
      <c r="T27" s="299"/>
      <c r="U27" s="300"/>
      <c r="V27" s="301"/>
      <c r="W27" s="301"/>
      <c r="X27" s="301"/>
      <c r="Y27" s="299"/>
      <c r="Z27" s="300"/>
      <c r="AA27" s="301"/>
      <c r="AB27" s="301"/>
      <c r="AC27" s="301"/>
      <c r="AD27" s="299"/>
      <c r="AE27" s="298"/>
      <c r="AF27" s="301"/>
      <c r="AG27" s="301"/>
      <c r="AH27" s="301"/>
      <c r="AI27" s="299"/>
      <c r="AJ27" s="300"/>
      <c r="AK27" s="301"/>
      <c r="AL27" s="301">
        <v>13</v>
      </c>
      <c r="AM27" s="301" t="s">
        <v>217</v>
      </c>
      <c r="AN27" s="299">
        <v>15</v>
      </c>
      <c r="AO27" s="383"/>
      <c r="AP27" s="251"/>
    </row>
    <row r="28" spans="1:150" ht="17.25" thickTop="1" thickBot="1" x14ac:dyDescent="0.25">
      <c r="A28" s="155"/>
      <c r="B28" s="156"/>
      <c r="C28" s="157" t="s">
        <v>117</v>
      </c>
      <c r="D28" s="158">
        <f>'Envir.eng. basic'!F59+D10+D21+D27</f>
        <v>179</v>
      </c>
      <c r="E28" s="159">
        <f>'Envir.eng. basic'!G59+E10+E21+E27</f>
        <v>210</v>
      </c>
      <c r="F28" s="310">
        <f>'Envir.eng. basic'!H59</f>
        <v>15</v>
      </c>
      <c r="G28" s="162">
        <f>'Envir.eng. basic'!I59</f>
        <v>5</v>
      </c>
      <c r="H28" s="162">
        <f>'Envir.eng. basic'!J59</f>
        <v>6</v>
      </c>
      <c r="I28" s="150"/>
      <c r="J28" s="159">
        <f>'Envir.eng. basic'!L59</f>
        <v>31</v>
      </c>
      <c r="K28" s="310">
        <f>'Envir.eng. basic'!M59</f>
        <v>11</v>
      </c>
      <c r="L28" s="162">
        <f>'Envir.eng. basic'!N59</f>
        <v>8</v>
      </c>
      <c r="M28" s="162">
        <f>'Envir.eng. basic'!O59</f>
        <v>5</v>
      </c>
      <c r="N28" s="150"/>
      <c r="O28" s="159">
        <f>'Envir.eng. basic'!Q59</f>
        <v>29</v>
      </c>
      <c r="P28" s="310">
        <f>'Envir.eng. basic'!R59</f>
        <v>11</v>
      </c>
      <c r="Q28" s="162">
        <f>'Envir.eng. basic'!S59</f>
        <v>9</v>
      </c>
      <c r="R28" s="162">
        <f>'Envir.eng. basic'!T59</f>
        <v>5</v>
      </c>
      <c r="S28" s="150"/>
      <c r="T28" s="159">
        <f>'Envir.eng. basic'!V59</f>
        <v>27</v>
      </c>
      <c r="U28" s="310">
        <f>'Envir.eng. basic'!W59</f>
        <v>12</v>
      </c>
      <c r="V28" s="162">
        <f>'Envir.eng. basic'!X59</f>
        <v>7</v>
      </c>
      <c r="W28" s="162">
        <f>'Envir.eng. basic'!Y59</f>
        <v>11</v>
      </c>
      <c r="X28" s="150"/>
      <c r="Y28" s="159">
        <f>'Envir.eng. basic'!AA59</f>
        <v>34</v>
      </c>
      <c r="Z28" s="354">
        <f>'Envir.eng. basic'!AB59+'Municipal water management'!Z10+'Municipal water management'!Z21</f>
        <v>13</v>
      </c>
      <c r="AA28" s="171">
        <f>'Envir.eng. basic'!AC59+'Municipal water management'!AA10+'Municipal water management'!AA21</f>
        <v>9</v>
      </c>
      <c r="AB28" s="171">
        <f>'Envir.eng. basic'!AD59+'Municipal water management'!AB10+'Municipal water management'!AB21</f>
        <v>4</v>
      </c>
      <c r="AC28" s="170"/>
      <c r="AD28" s="159">
        <f>'Envir.eng. basic'!AF59+'Municipal water management'!AD10+'Municipal water management'!AD21</f>
        <v>29</v>
      </c>
      <c r="AE28" s="158">
        <f>'Envir.eng. basic'!AG59+'Municipal water management'!AE10+'Municipal water management'!AE21</f>
        <v>9</v>
      </c>
      <c r="AF28" s="162">
        <f>'Envir.eng. basic'!AH59+'Municipal water management'!AF10+'Municipal water management'!AF21</f>
        <v>13</v>
      </c>
      <c r="AG28" s="162">
        <f>'Envir.eng. basic'!AI59+'Municipal water management'!AG10+'Municipal water management'!AG21</f>
        <v>4</v>
      </c>
      <c r="AH28" s="150"/>
      <c r="AI28" s="159">
        <f>'Envir.eng. basic'!AK59+'Municipal water management'!AI10+'Municipal water management'!AI21</f>
        <v>30</v>
      </c>
      <c r="AJ28" s="153">
        <f>AJ10</f>
        <v>6</v>
      </c>
      <c r="AK28" s="162">
        <f>AK10</f>
        <v>3</v>
      </c>
      <c r="AL28" s="150">
        <f>AL10+AL21+AL27</f>
        <v>13</v>
      </c>
      <c r="AM28" s="150"/>
      <c r="AN28" s="159">
        <f>AN10+AN21+AN27</f>
        <v>30</v>
      </c>
      <c r="AO28" s="63"/>
    </row>
    <row r="29" spans="1:150" s="199" customFormat="1" ht="12.75" customHeight="1" x14ac:dyDescent="0.2">
      <c r="A29" s="591" t="s">
        <v>135</v>
      </c>
      <c r="B29" s="384"/>
      <c r="C29" s="385" t="s">
        <v>188</v>
      </c>
      <c r="D29" s="319">
        <f>D28</f>
        <v>179</v>
      </c>
      <c r="E29" s="320"/>
      <c r="F29" s="178"/>
      <c r="G29" s="169">
        <f>F28+G28+H28</f>
        <v>26</v>
      </c>
      <c r="H29" s="169"/>
      <c r="I29" s="168"/>
      <c r="J29" s="183"/>
      <c r="K29" s="178"/>
      <c r="L29" s="169">
        <f>K28+L28+M28</f>
        <v>24</v>
      </c>
      <c r="M29" s="169"/>
      <c r="N29" s="169"/>
      <c r="O29" s="183"/>
      <c r="P29" s="178"/>
      <c r="Q29" s="169">
        <f>P28+Q28+R28</f>
        <v>25</v>
      </c>
      <c r="R29" s="169"/>
      <c r="S29" s="169"/>
      <c r="T29" s="183"/>
      <c r="U29" s="178"/>
      <c r="V29" s="169">
        <f>U28+V28+W28</f>
        <v>30</v>
      </c>
      <c r="W29" s="169"/>
      <c r="X29" s="169"/>
      <c r="Y29" s="180"/>
      <c r="Z29" s="178"/>
      <c r="AA29" s="168">
        <f>SUM(Z28:AB28)</f>
        <v>26</v>
      </c>
      <c r="AB29" s="169"/>
      <c r="AC29" s="168"/>
      <c r="AD29" s="180"/>
      <c r="AE29" s="182"/>
      <c r="AF29" s="168">
        <f>SUM(AE28:AG28)</f>
        <v>26</v>
      </c>
      <c r="AG29" s="169"/>
      <c r="AH29" s="169"/>
      <c r="AI29" s="183"/>
      <c r="AJ29" s="178"/>
      <c r="AK29" s="168">
        <f>SUM(AJ28:AL28)</f>
        <v>22</v>
      </c>
      <c r="AL29" s="169"/>
      <c r="AM29" s="169"/>
      <c r="AN29" s="183"/>
      <c r="AO29" s="386"/>
      <c r="AP29" s="236"/>
      <c r="AR29" s="237"/>
    </row>
    <row r="30" spans="1:150" s="199" customFormat="1" ht="12.75" customHeight="1" x14ac:dyDescent="0.2">
      <c r="A30" s="592"/>
      <c r="B30" s="387"/>
      <c r="C30" s="388" t="s">
        <v>132</v>
      </c>
      <c r="D30" s="321">
        <f>'Envir.eng. basic'!I62+'Envir.eng. basic'!N62+'Envir.eng. basic'!S62+'Envir.eng. basic'!X62+'Envir.eng. basic'!AC62+'Envir.eng. basic'!AH62+'Envir.eng. basic'!AM62+'Municipal water management'!AA10+'Municipal water management'!AF10+'Municipal water management'!AG10+'Municipal water management'!AK10+'Municipal water management'!AA21+'Municipal water management'!AF21+'Municipal water management'!AL27</f>
        <v>102</v>
      </c>
      <c r="E30" s="322"/>
      <c r="F30" s="179"/>
      <c r="G30" s="112">
        <f>G28+H28</f>
        <v>11</v>
      </c>
      <c r="H30" s="110"/>
      <c r="I30" s="109"/>
      <c r="J30" s="185"/>
      <c r="K30" s="179"/>
      <c r="L30" s="112">
        <f>L28+M28</f>
        <v>13</v>
      </c>
      <c r="M30" s="110"/>
      <c r="N30" s="110"/>
      <c r="O30" s="185"/>
      <c r="P30" s="179"/>
      <c r="Q30" s="112">
        <f>Q28+R28</f>
        <v>14</v>
      </c>
      <c r="R30" s="110"/>
      <c r="S30" s="110"/>
      <c r="T30" s="185"/>
      <c r="U30" s="179"/>
      <c r="V30" s="112">
        <f>V28+W28</f>
        <v>18</v>
      </c>
      <c r="W30" s="110"/>
      <c r="X30" s="110"/>
      <c r="Y30" s="181"/>
      <c r="Z30" s="179"/>
      <c r="AA30" s="111">
        <f>AA28+AB28</f>
        <v>13</v>
      </c>
      <c r="AB30" s="110"/>
      <c r="AC30" s="109"/>
      <c r="AD30" s="181"/>
      <c r="AE30" s="184"/>
      <c r="AF30" s="112">
        <f>AF28+AG28</f>
        <v>17</v>
      </c>
      <c r="AG30" s="110"/>
      <c r="AH30" s="110"/>
      <c r="AI30" s="185"/>
      <c r="AJ30" s="179"/>
      <c r="AK30" s="112">
        <f>AK28+AL28</f>
        <v>16</v>
      </c>
      <c r="AL30" s="110"/>
      <c r="AM30" s="110"/>
      <c r="AN30" s="185"/>
      <c r="AO30" s="386"/>
      <c r="AP30" s="236"/>
      <c r="AR30" s="237"/>
    </row>
    <row r="31" spans="1:150" s="199" customFormat="1" ht="12.75" customHeight="1" x14ac:dyDescent="0.2">
      <c r="A31" s="592"/>
      <c r="B31" s="387"/>
      <c r="C31" s="388" t="s">
        <v>133</v>
      </c>
      <c r="D31" s="321">
        <f>(D30/D28)*100</f>
        <v>56.983240223463682</v>
      </c>
      <c r="E31" s="322"/>
      <c r="F31" s="179"/>
      <c r="G31" s="111"/>
      <c r="H31" s="110"/>
      <c r="I31" s="109"/>
      <c r="J31" s="185"/>
      <c r="K31" s="179"/>
      <c r="L31" s="112"/>
      <c r="M31" s="110"/>
      <c r="N31" s="110"/>
      <c r="O31" s="185"/>
      <c r="P31" s="179"/>
      <c r="Q31" s="112"/>
      <c r="R31" s="110"/>
      <c r="S31" s="110"/>
      <c r="T31" s="185"/>
      <c r="U31" s="179"/>
      <c r="V31" s="112"/>
      <c r="W31" s="110"/>
      <c r="X31" s="110"/>
      <c r="Y31" s="181"/>
      <c r="Z31" s="179"/>
      <c r="AA31" s="111"/>
      <c r="AB31" s="110"/>
      <c r="AC31" s="109"/>
      <c r="AD31" s="181"/>
      <c r="AE31" s="184"/>
      <c r="AF31" s="112"/>
      <c r="AG31" s="110"/>
      <c r="AH31" s="110"/>
      <c r="AI31" s="185"/>
      <c r="AJ31" s="179"/>
      <c r="AK31" s="112"/>
      <c r="AL31" s="110"/>
      <c r="AM31" s="110"/>
      <c r="AN31" s="185"/>
      <c r="AO31" s="386"/>
      <c r="AP31" s="236"/>
      <c r="AR31" s="237"/>
    </row>
    <row r="32" spans="1:150" s="199" customFormat="1" ht="12.75" customHeight="1" x14ac:dyDescent="0.2">
      <c r="A32" s="592"/>
      <c r="B32" s="387"/>
      <c r="C32" s="388" t="s">
        <v>113</v>
      </c>
      <c r="D32" s="323"/>
      <c r="E32" s="322"/>
      <c r="F32" s="324"/>
      <c r="G32" s="325"/>
      <c r="H32" s="325"/>
      <c r="I32" s="112">
        <v>3</v>
      </c>
      <c r="J32" s="246"/>
      <c r="K32" s="244"/>
      <c r="L32" s="245"/>
      <c r="M32" s="245"/>
      <c r="N32" s="112">
        <v>4</v>
      </c>
      <c r="O32" s="246"/>
      <c r="P32" s="244"/>
      <c r="Q32" s="245"/>
      <c r="R32" s="245"/>
      <c r="S32" s="112">
        <v>2</v>
      </c>
      <c r="T32" s="246"/>
      <c r="U32" s="244"/>
      <c r="V32" s="245"/>
      <c r="W32" s="245"/>
      <c r="X32" s="112">
        <v>6</v>
      </c>
      <c r="Y32" s="248"/>
      <c r="Z32" s="324"/>
      <c r="AA32" s="325"/>
      <c r="AB32" s="325"/>
      <c r="AC32" s="112">
        <v>3</v>
      </c>
      <c r="AD32" s="248"/>
      <c r="AE32" s="241"/>
      <c r="AF32" s="245"/>
      <c r="AG32" s="245"/>
      <c r="AH32" s="112">
        <v>4</v>
      </c>
      <c r="AI32" s="246"/>
      <c r="AJ32" s="244"/>
      <c r="AK32" s="245"/>
      <c r="AL32" s="245"/>
      <c r="AM32" s="112">
        <v>2</v>
      </c>
      <c r="AN32" s="246"/>
      <c r="AO32" s="386"/>
      <c r="AP32" s="236"/>
      <c r="AR32" s="237"/>
    </row>
    <row r="33" spans="1:44" s="199" customFormat="1" ht="12.75" customHeight="1" x14ac:dyDescent="0.2">
      <c r="A33" s="592"/>
      <c r="B33" s="387"/>
      <c r="C33" s="388" t="s">
        <v>114</v>
      </c>
      <c r="D33" s="323"/>
      <c r="E33" s="322"/>
      <c r="F33" s="324"/>
      <c r="G33" s="325"/>
      <c r="H33" s="325"/>
      <c r="I33" s="112">
        <v>5</v>
      </c>
      <c r="J33" s="246"/>
      <c r="K33" s="244"/>
      <c r="L33" s="245"/>
      <c r="M33" s="245"/>
      <c r="N33" s="112">
        <v>3</v>
      </c>
      <c r="O33" s="246"/>
      <c r="P33" s="244"/>
      <c r="Q33" s="245"/>
      <c r="R33" s="245"/>
      <c r="S33" s="112">
        <v>7</v>
      </c>
      <c r="T33" s="246"/>
      <c r="U33" s="244"/>
      <c r="V33" s="245"/>
      <c r="W33" s="245"/>
      <c r="X33" s="112">
        <v>4</v>
      </c>
      <c r="Y33" s="248"/>
      <c r="Z33" s="324"/>
      <c r="AA33" s="325"/>
      <c r="AB33" s="325"/>
      <c r="AC33" s="112">
        <v>9</v>
      </c>
      <c r="AD33" s="248"/>
      <c r="AE33" s="241"/>
      <c r="AF33" s="245"/>
      <c r="AG33" s="245"/>
      <c r="AH33" s="112">
        <v>6</v>
      </c>
      <c r="AI33" s="246"/>
      <c r="AJ33" s="244"/>
      <c r="AK33" s="245"/>
      <c r="AL33" s="245"/>
      <c r="AM33" s="112">
        <v>0</v>
      </c>
      <c r="AN33" s="246"/>
      <c r="AO33" s="386"/>
      <c r="AP33" s="236"/>
      <c r="AR33" s="237"/>
    </row>
    <row r="34" spans="1:44" s="199" customFormat="1" ht="12.75" customHeight="1" x14ac:dyDescent="0.2">
      <c r="A34" s="593" t="s">
        <v>134</v>
      </c>
      <c r="B34" s="387"/>
      <c r="C34" s="389" t="s">
        <v>115</v>
      </c>
      <c r="D34" s="241">
        <v>2</v>
      </c>
      <c r="E34" s="246">
        <v>0</v>
      </c>
      <c r="F34" s="244"/>
      <c r="G34" s="245"/>
      <c r="H34" s="245"/>
      <c r="I34" s="245"/>
      <c r="J34" s="246"/>
      <c r="K34" s="244">
        <v>0</v>
      </c>
      <c r="L34" s="245">
        <v>2</v>
      </c>
      <c r="M34" s="245">
        <v>0</v>
      </c>
      <c r="N34" s="245" t="s">
        <v>104</v>
      </c>
      <c r="O34" s="246">
        <v>0</v>
      </c>
      <c r="P34" s="244"/>
      <c r="Q34" s="245"/>
      <c r="R34" s="245"/>
      <c r="S34" s="245"/>
      <c r="T34" s="246"/>
      <c r="U34" s="244"/>
      <c r="V34" s="245"/>
      <c r="W34" s="245"/>
      <c r="X34" s="245"/>
      <c r="Y34" s="248"/>
      <c r="Z34" s="244"/>
      <c r="AA34" s="245"/>
      <c r="AB34" s="245"/>
      <c r="AC34" s="245"/>
      <c r="AD34" s="248"/>
      <c r="AE34" s="241"/>
      <c r="AF34" s="245"/>
      <c r="AG34" s="245"/>
      <c r="AH34" s="245"/>
      <c r="AI34" s="246"/>
      <c r="AJ34" s="244"/>
      <c r="AK34" s="245"/>
      <c r="AL34" s="245"/>
      <c r="AM34" s="245"/>
      <c r="AN34" s="246"/>
      <c r="AO34" s="386"/>
      <c r="AP34" s="236"/>
      <c r="AR34" s="237"/>
    </row>
    <row r="35" spans="1:44" s="199" customFormat="1" ht="12.75" customHeight="1" x14ac:dyDescent="0.2">
      <c r="A35" s="593"/>
      <c r="B35" s="387"/>
      <c r="C35" s="389" t="s">
        <v>116</v>
      </c>
      <c r="D35" s="241">
        <v>2</v>
      </c>
      <c r="E35" s="246">
        <v>0</v>
      </c>
      <c r="F35" s="244"/>
      <c r="G35" s="245"/>
      <c r="H35" s="245"/>
      <c r="I35" s="245"/>
      <c r="J35" s="246"/>
      <c r="K35" s="244"/>
      <c r="L35" s="245"/>
      <c r="M35" s="245"/>
      <c r="N35" s="245"/>
      <c r="O35" s="246"/>
      <c r="P35" s="244">
        <v>0</v>
      </c>
      <c r="Q35" s="245">
        <v>2</v>
      </c>
      <c r="R35" s="245">
        <v>0</v>
      </c>
      <c r="S35" s="245" t="s">
        <v>104</v>
      </c>
      <c r="T35" s="246">
        <v>0</v>
      </c>
      <c r="U35" s="244"/>
      <c r="V35" s="245"/>
      <c r="W35" s="245"/>
      <c r="X35" s="245"/>
      <c r="Y35" s="248"/>
      <c r="Z35" s="244"/>
      <c r="AA35" s="245"/>
      <c r="AB35" s="245"/>
      <c r="AC35" s="245"/>
      <c r="AD35" s="24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386"/>
      <c r="AP35" s="236"/>
      <c r="AR35" s="237"/>
    </row>
    <row r="36" spans="1:44" s="199" customFormat="1" ht="15.75" x14ac:dyDescent="0.2">
      <c r="A36" s="593"/>
      <c r="B36" s="387"/>
      <c r="C36" s="389" t="s">
        <v>121</v>
      </c>
      <c r="D36" s="241">
        <v>2</v>
      </c>
      <c r="E36" s="246">
        <v>2</v>
      </c>
      <c r="F36" s="244"/>
      <c r="G36" s="245"/>
      <c r="H36" s="245"/>
      <c r="I36" s="245"/>
      <c r="J36" s="246"/>
      <c r="K36" s="244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249">
        <v>2</v>
      </c>
      <c r="U36" s="250" t="s">
        <v>46</v>
      </c>
      <c r="V36" s="245"/>
      <c r="W36" s="245"/>
      <c r="X36" s="245"/>
      <c r="Y36" s="248"/>
      <c r="Z36" s="244"/>
      <c r="AA36" s="245"/>
      <c r="AB36" s="245"/>
      <c r="AC36" s="245"/>
      <c r="AD36" s="24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386"/>
      <c r="AP36" s="251"/>
    </row>
    <row r="37" spans="1:44" s="199" customFormat="1" ht="15.75" x14ac:dyDescent="0.2">
      <c r="A37" s="593"/>
      <c r="B37" s="387"/>
      <c r="C37" s="389" t="s">
        <v>122</v>
      </c>
      <c r="D37" s="241">
        <v>2</v>
      </c>
      <c r="E37" s="246">
        <v>2</v>
      </c>
      <c r="F37" s="244"/>
      <c r="G37" s="245"/>
      <c r="H37" s="245"/>
      <c r="I37" s="245"/>
      <c r="J37" s="246"/>
      <c r="K37" s="244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249">
        <v>2</v>
      </c>
      <c r="U37" s="250" t="s">
        <v>46</v>
      </c>
      <c r="V37" s="245"/>
      <c r="W37" s="245"/>
      <c r="X37" s="245"/>
      <c r="Y37" s="248"/>
      <c r="Z37" s="244"/>
      <c r="AA37" s="245"/>
      <c r="AB37" s="245"/>
      <c r="AC37" s="245"/>
      <c r="AD37" s="24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386"/>
      <c r="AP37" s="251"/>
    </row>
    <row r="38" spans="1:44" s="199" customFormat="1" ht="24.75" customHeight="1" thickBot="1" x14ac:dyDescent="0.25">
      <c r="A38" s="594"/>
      <c r="B38" s="390"/>
      <c r="C38" s="391" t="s">
        <v>226</v>
      </c>
      <c r="D38" s="328" t="s">
        <v>139</v>
      </c>
      <c r="E38" s="329">
        <v>0</v>
      </c>
      <c r="F38" s="330"/>
      <c r="G38" s="331"/>
      <c r="H38" s="331"/>
      <c r="I38" s="331"/>
      <c r="J38" s="332"/>
      <c r="K38" s="330"/>
      <c r="L38" s="331"/>
      <c r="M38" s="331"/>
      <c r="N38" s="331"/>
      <c r="O38" s="332"/>
      <c r="P38" s="330"/>
      <c r="Q38" s="331"/>
      <c r="R38" s="331"/>
      <c r="S38" s="331"/>
      <c r="T38" s="332"/>
      <c r="U38" s="330"/>
      <c r="V38" s="331"/>
      <c r="W38" s="331"/>
      <c r="X38" s="331"/>
      <c r="Y38" s="365"/>
      <c r="Z38" s="330"/>
      <c r="AA38" s="331"/>
      <c r="AB38" s="331"/>
      <c r="AC38" s="331"/>
      <c r="AD38" s="365"/>
      <c r="AE38" s="586" t="s">
        <v>139</v>
      </c>
      <c r="AF38" s="587"/>
      <c r="AG38" s="587"/>
      <c r="AH38" s="587"/>
      <c r="AI38" s="588"/>
      <c r="AJ38" s="330"/>
      <c r="AK38" s="331"/>
      <c r="AL38" s="331"/>
      <c r="AM38" s="331"/>
      <c r="AN38" s="332"/>
      <c r="AO38" s="386"/>
      <c r="AP38" s="251"/>
    </row>
    <row r="40" spans="1:44" s="199" customFormat="1" ht="18" customHeight="1" x14ac:dyDescent="0.2">
      <c r="A40" s="313"/>
      <c r="B40" s="302" t="s">
        <v>119</v>
      </c>
      <c r="C40" s="401"/>
      <c r="D40" s="401"/>
      <c r="E40" s="401"/>
      <c r="F40" s="401"/>
      <c r="G40" s="401"/>
      <c r="H40" s="401"/>
      <c r="I40" s="401"/>
      <c r="J40" s="401"/>
      <c r="K40" s="401"/>
      <c r="L40" s="307"/>
      <c r="M40" s="307"/>
      <c r="N40" s="589"/>
      <c r="O40" s="590"/>
      <c r="P40" s="590"/>
      <c r="Q40" s="307"/>
      <c r="R40" s="307"/>
      <c r="S40" s="402"/>
      <c r="T40" s="307"/>
      <c r="U40" s="307"/>
      <c r="V40" s="307"/>
      <c r="W40" s="307"/>
      <c r="X40" s="402"/>
      <c r="Y40" s="307"/>
      <c r="Z40" s="307"/>
      <c r="AA40" s="307"/>
      <c r="AB40" s="307"/>
      <c r="AC40" s="402"/>
      <c r="AD40" s="307"/>
      <c r="AE40" s="402"/>
      <c r="AF40" s="402"/>
      <c r="AG40" s="402"/>
      <c r="AH40" s="402"/>
      <c r="AI40" s="307"/>
      <c r="AJ40" s="402"/>
      <c r="AK40" s="402"/>
      <c r="AL40" s="402"/>
      <c r="AM40" s="402"/>
      <c r="AN40" s="307"/>
      <c r="AO40" s="236"/>
      <c r="AP40" s="236"/>
      <c r="AR40" s="237"/>
    </row>
    <row r="41" spans="1:44" s="199" customFormat="1" ht="15" customHeight="1" x14ac:dyDescent="0.2">
      <c r="B41" s="315"/>
      <c r="C41" s="401"/>
      <c r="D41" s="401"/>
      <c r="E41" s="401"/>
      <c r="F41" s="401"/>
      <c r="G41" s="401"/>
      <c r="H41" s="401"/>
      <c r="I41" s="401"/>
      <c r="J41" s="401"/>
      <c r="K41" s="316"/>
      <c r="L41" s="316"/>
      <c r="M41" s="316"/>
      <c r="N41" s="316"/>
      <c r="O41" s="316"/>
      <c r="P41" s="316"/>
      <c r="Q41" s="307"/>
      <c r="R41" s="307"/>
      <c r="S41" s="402"/>
      <c r="T41" s="307"/>
      <c r="U41" s="307"/>
      <c r="V41" s="307"/>
      <c r="W41" s="307"/>
      <c r="X41" s="402"/>
      <c r="Y41" s="307"/>
      <c r="Z41" s="307"/>
      <c r="AA41" s="307"/>
      <c r="AB41" s="307"/>
      <c r="AC41" s="402"/>
      <c r="AD41" s="307"/>
      <c r="AE41" s="402"/>
      <c r="AF41" s="402"/>
      <c r="AG41" s="402"/>
      <c r="AH41" s="402"/>
      <c r="AI41" s="307"/>
      <c r="AJ41" s="402"/>
      <c r="AK41" s="402"/>
      <c r="AL41" s="402"/>
      <c r="AM41" s="402"/>
      <c r="AN41" s="307"/>
      <c r="AO41" s="236"/>
      <c r="AP41" s="236"/>
      <c r="AR41" s="402"/>
    </row>
    <row r="42" spans="1:44" s="199" customFormat="1" ht="15" customHeight="1" x14ac:dyDescent="0.2">
      <c r="B42" s="302" t="s">
        <v>120</v>
      </c>
      <c r="C42" s="401"/>
      <c r="D42" s="401"/>
      <c r="E42" s="401"/>
      <c r="F42" s="401"/>
      <c r="G42" s="401"/>
      <c r="H42" s="401"/>
      <c r="I42" s="401"/>
      <c r="J42" s="401"/>
      <c r="K42" s="316"/>
      <c r="L42" s="316"/>
      <c r="M42" s="316"/>
      <c r="N42" s="316"/>
      <c r="O42" s="307"/>
      <c r="P42" s="307"/>
      <c r="Q42" s="307"/>
      <c r="R42" s="307"/>
      <c r="S42" s="307"/>
      <c r="T42" s="307"/>
      <c r="U42" s="307"/>
      <c r="V42" s="307"/>
      <c r="W42" s="307"/>
      <c r="X42" s="402"/>
      <c r="Y42" s="307"/>
      <c r="Z42" s="307"/>
      <c r="AA42" s="307"/>
      <c r="AB42" s="307"/>
      <c r="AC42" s="402"/>
      <c r="AD42" s="307"/>
      <c r="AE42" s="402"/>
      <c r="AF42" s="402"/>
      <c r="AG42" s="402"/>
      <c r="AH42" s="402"/>
      <c r="AI42" s="307"/>
      <c r="AJ42" s="402"/>
      <c r="AK42" s="402"/>
      <c r="AL42" s="402"/>
      <c r="AM42" s="402"/>
      <c r="AN42" s="307"/>
      <c r="AO42" s="309" t="s">
        <v>202</v>
      </c>
      <c r="AP42" s="236"/>
      <c r="AR42" s="237"/>
    </row>
    <row r="43" spans="1:44" s="199" customFormat="1" ht="12.75" customHeight="1" x14ac:dyDescent="0.2">
      <c r="A43" s="313"/>
      <c r="B43" s="317" t="s">
        <v>231</v>
      </c>
      <c r="C43" s="305"/>
      <c r="D43" s="306"/>
      <c r="E43" s="306"/>
      <c r="F43" s="402"/>
      <c r="G43" s="402"/>
      <c r="H43" s="402"/>
      <c r="I43" s="402"/>
      <c r="J43" s="307"/>
      <c r="K43" s="307"/>
      <c r="L43" s="307"/>
      <c r="M43" s="307"/>
      <c r="N43" s="402"/>
      <c r="O43" s="307"/>
      <c r="P43" s="307"/>
      <c r="Q43" s="307"/>
      <c r="R43" s="307"/>
      <c r="S43" s="402"/>
      <c r="T43" s="307"/>
      <c r="U43" s="307"/>
      <c r="V43" s="307"/>
      <c r="W43" s="307"/>
      <c r="X43" s="402"/>
      <c r="Y43" s="307"/>
      <c r="Z43" s="307"/>
      <c r="AA43" s="307"/>
      <c r="AB43" s="307"/>
      <c r="AC43" s="402"/>
      <c r="AD43" s="307"/>
      <c r="AE43" s="402"/>
      <c r="AF43" s="402"/>
      <c r="AG43" s="402"/>
      <c r="AH43" s="402"/>
      <c r="AI43" s="307"/>
      <c r="AJ43" s="402"/>
      <c r="AK43" s="402"/>
      <c r="AL43" s="402"/>
      <c r="AM43" s="402"/>
      <c r="AN43" s="307"/>
      <c r="AO43" s="309" t="s">
        <v>138</v>
      </c>
      <c r="AP43" s="236"/>
    </row>
    <row r="44" spans="1:44" s="199" customFormat="1" x14ac:dyDescent="0.2">
      <c r="A44" s="226"/>
      <c r="B44" s="227"/>
      <c r="C44" s="228"/>
      <c r="AP44" s="251"/>
    </row>
    <row r="45" spans="1:44" s="199" customFormat="1" x14ac:dyDescent="0.2">
      <c r="A45" s="226"/>
      <c r="B45" s="227"/>
      <c r="C45" s="228"/>
      <c r="AP45" s="251"/>
    </row>
    <row r="48" spans="1:44" ht="15.75" customHeight="1" x14ac:dyDescent="0.2"/>
    <row r="49" spans="14:42" ht="12.75" customHeight="1" x14ac:dyDescent="0.2">
      <c r="AP49" s="3"/>
    </row>
    <row r="50" spans="14:42" ht="13.5" customHeight="1" x14ac:dyDescent="0.2">
      <c r="AP50" s="3"/>
    </row>
    <row r="51" spans="14:42" x14ac:dyDescent="0.2">
      <c r="AP51" s="3"/>
    </row>
    <row r="52" spans="14:42" x14ac:dyDescent="0.2">
      <c r="N52" s="101"/>
      <c r="AP52" s="3"/>
    </row>
    <row r="53" spans="14:42" x14ac:dyDescent="0.2">
      <c r="AP53" s="3"/>
    </row>
    <row r="54" spans="14:42" x14ac:dyDescent="0.2">
      <c r="AP54" s="3"/>
    </row>
    <row r="55" spans="14:42" x14ac:dyDescent="0.2">
      <c r="AP55" s="3"/>
    </row>
    <row r="56" spans="14:42" x14ac:dyDescent="0.2">
      <c r="AP56" s="3"/>
    </row>
    <row r="57" spans="14:42" x14ac:dyDescent="0.2">
      <c r="AP57" s="3"/>
    </row>
    <row r="58" spans="14:42" x14ac:dyDescent="0.2">
      <c r="AP58" s="3"/>
    </row>
    <row r="59" spans="14:42" x14ac:dyDescent="0.2">
      <c r="AP59" s="3"/>
    </row>
    <row r="61" spans="14:42" ht="15" customHeight="1" x14ac:dyDescent="0.2"/>
    <row r="62" spans="14:42" ht="15" customHeight="1" x14ac:dyDescent="0.2"/>
    <row r="82" spans="5:18" ht="15.75" x14ac:dyDescent="0.2">
      <c r="E82" s="65"/>
      <c r="F82" s="65"/>
      <c r="G82" s="65"/>
      <c r="H82" s="65"/>
      <c r="I82" s="65"/>
      <c r="J82" s="65"/>
      <c r="K82" s="65"/>
      <c r="L82" s="65"/>
      <c r="M82" s="69"/>
      <c r="N82" s="69"/>
      <c r="O82" s="69"/>
      <c r="P82" s="69"/>
      <c r="Q82" s="69"/>
      <c r="R82" s="59"/>
    </row>
  </sheetData>
  <mergeCells count="16">
    <mergeCell ref="N40:P40"/>
    <mergeCell ref="AI1:AR1"/>
    <mergeCell ref="AI2:AR2"/>
    <mergeCell ref="AI3:AR3"/>
    <mergeCell ref="A6:AP6"/>
    <mergeCell ref="A7:A8"/>
    <mergeCell ref="B7:B8"/>
    <mergeCell ref="C7:C8"/>
    <mergeCell ref="E7:E8"/>
    <mergeCell ref="F7:AN7"/>
    <mergeCell ref="AO7:AO8"/>
    <mergeCell ref="A10:C10"/>
    <mergeCell ref="A21:C21"/>
    <mergeCell ref="A29:A33"/>
    <mergeCell ref="A34:A38"/>
    <mergeCell ref="AE38:AI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2"/>
  <sheetViews>
    <sheetView tabSelected="1" topLeftCell="A22" zoomScaleNormal="100" workbookViewId="0">
      <selection activeCell="A32" sqref="A32"/>
    </sheetView>
  </sheetViews>
  <sheetFormatPr defaultRowHeight="12.75" x14ac:dyDescent="0.2"/>
  <cols>
    <col min="2" max="2" width="25.85546875" customWidth="1"/>
    <col min="3" max="3" width="37.42578125" customWidth="1"/>
    <col min="40" max="40" width="11.7109375" customWidth="1"/>
  </cols>
  <sheetData>
    <row r="1" spans="1:40" ht="18" x14ac:dyDescent="0.2">
      <c r="A1" s="442"/>
      <c r="B1" s="443"/>
      <c r="C1" s="444"/>
      <c r="D1" s="444"/>
      <c r="E1" s="444"/>
      <c r="F1" s="445"/>
      <c r="G1" s="445"/>
      <c r="H1" s="445"/>
      <c r="I1" s="445"/>
      <c r="J1" s="445"/>
      <c r="K1" s="599" t="s">
        <v>347</v>
      </c>
      <c r="L1" s="599"/>
      <c r="M1" s="599"/>
      <c r="N1" s="599"/>
      <c r="O1" s="599"/>
      <c r="P1" s="599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6"/>
    </row>
    <row r="2" spans="1:40" ht="18" x14ac:dyDescent="0.2">
      <c r="A2" s="442"/>
      <c r="B2" s="443"/>
      <c r="C2" s="444"/>
      <c r="D2" s="444"/>
      <c r="E2" s="444"/>
      <c r="F2" s="445"/>
      <c r="G2" s="445"/>
      <c r="H2" s="445"/>
      <c r="I2" s="445"/>
      <c r="J2" s="445"/>
      <c r="K2" s="445"/>
      <c r="L2" s="445"/>
      <c r="M2" s="445" t="s">
        <v>131</v>
      </c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6"/>
      <c r="AC2" s="446"/>
      <c r="AD2" s="446"/>
      <c r="AE2" s="446"/>
      <c r="AF2" s="446"/>
      <c r="AG2" s="444"/>
      <c r="AH2" s="444"/>
      <c r="AI2" s="444"/>
      <c r="AJ2" s="444"/>
      <c r="AK2" s="444"/>
      <c r="AL2" s="444"/>
      <c r="AM2" s="444"/>
      <c r="AN2" s="444"/>
    </row>
    <row r="3" spans="1:40" ht="16.5" thickBot="1" x14ac:dyDescent="0.25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</row>
    <row r="4" spans="1:40" ht="15.75" x14ac:dyDescent="0.2">
      <c r="A4" s="536"/>
      <c r="B4" s="601" t="s">
        <v>62</v>
      </c>
      <c r="C4" s="597" t="s">
        <v>63</v>
      </c>
      <c r="D4" s="523" t="s">
        <v>110</v>
      </c>
      <c r="E4" s="525" t="s">
        <v>298</v>
      </c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15"/>
      <c r="AJ4" s="15"/>
      <c r="AK4" s="15"/>
      <c r="AL4" s="16"/>
      <c r="AM4" s="17"/>
      <c r="AN4" s="603" t="s">
        <v>67</v>
      </c>
    </row>
    <row r="5" spans="1:40" ht="16.5" thickBot="1" x14ac:dyDescent="0.25">
      <c r="A5" s="575"/>
      <c r="B5" s="602"/>
      <c r="C5" s="598"/>
      <c r="D5" s="524"/>
      <c r="E5" s="20"/>
      <c r="F5" s="21"/>
      <c r="G5" s="21" t="s">
        <v>0</v>
      </c>
      <c r="H5" s="21"/>
      <c r="I5" s="22"/>
      <c r="J5" s="21"/>
      <c r="K5" s="21"/>
      <c r="L5" s="21" t="s">
        <v>1</v>
      </c>
      <c r="M5" s="21"/>
      <c r="N5" s="22"/>
      <c r="O5" s="21"/>
      <c r="P5" s="21"/>
      <c r="Q5" s="447" t="s">
        <v>2</v>
      </c>
      <c r="R5" s="21"/>
      <c r="S5" s="22"/>
      <c r="T5" s="21"/>
      <c r="U5" s="21"/>
      <c r="V5" s="447" t="s">
        <v>3</v>
      </c>
      <c r="W5" s="21"/>
      <c r="X5" s="22"/>
      <c r="Y5" s="21"/>
      <c r="Z5" s="21"/>
      <c r="AA5" s="447" t="s">
        <v>4</v>
      </c>
      <c r="AB5" s="21"/>
      <c r="AC5" s="22"/>
      <c r="AD5" s="20"/>
      <c r="AE5" s="21"/>
      <c r="AF5" s="21" t="s">
        <v>5</v>
      </c>
      <c r="AG5" s="21"/>
      <c r="AH5" s="23"/>
      <c r="AI5" s="20"/>
      <c r="AJ5" s="21"/>
      <c r="AK5" s="21" t="s">
        <v>7</v>
      </c>
      <c r="AL5" s="21"/>
      <c r="AM5" s="22"/>
      <c r="AN5" s="604"/>
    </row>
    <row r="6" spans="1:40" ht="16.5" thickBot="1" x14ac:dyDescent="0.25">
      <c r="A6" s="27"/>
      <c r="B6" s="28"/>
      <c r="C6" s="448"/>
      <c r="D6" s="449"/>
      <c r="E6" s="36" t="s">
        <v>69</v>
      </c>
      <c r="F6" s="37" t="s">
        <v>70</v>
      </c>
      <c r="G6" s="37" t="s">
        <v>71</v>
      </c>
      <c r="H6" s="37" t="s">
        <v>72</v>
      </c>
      <c r="I6" s="38" t="s">
        <v>73</v>
      </c>
      <c r="J6" s="36" t="s">
        <v>69</v>
      </c>
      <c r="K6" s="37" t="s">
        <v>70</v>
      </c>
      <c r="L6" s="37" t="s">
        <v>71</v>
      </c>
      <c r="M6" s="37" t="s">
        <v>72</v>
      </c>
      <c r="N6" s="38" t="s">
        <v>73</v>
      </c>
      <c r="O6" s="36" t="s">
        <v>69</v>
      </c>
      <c r="P6" s="37" t="s">
        <v>70</v>
      </c>
      <c r="Q6" s="37" t="s">
        <v>71</v>
      </c>
      <c r="R6" s="37" t="s">
        <v>72</v>
      </c>
      <c r="S6" s="38" t="s">
        <v>73</v>
      </c>
      <c r="T6" s="36" t="s">
        <v>69</v>
      </c>
      <c r="U6" s="37" t="s">
        <v>70</v>
      </c>
      <c r="V6" s="37" t="s">
        <v>71</v>
      </c>
      <c r="W6" s="37" t="s">
        <v>72</v>
      </c>
      <c r="X6" s="38" t="s">
        <v>73</v>
      </c>
      <c r="Y6" s="36" t="s">
        <v>69</v>
      </c>
      <c r="Z6" s="37" t="s">
        <v>70</v>
      </c>
      <c r="AA6" s="37" t="s">
        <v>71</v>
      </c>
      <c r="AB6" s="37" t="s">
        <v>72</v>
      </c>
      <c r="AC6" s="38" t="s">
        <v>73</v>
      </c>
      <c r="AD6" s="36" t="s">
        <v>69</v>
      </c>
      <c r="AE6" s="37" t="s">
        <v>70</v>
      </c>
      <c r="AF6" s="37" t="s">
        <v>71</v>
      </c>
      <c r="AG6" s="37" t="s">
        <v>72</v>
      </c>
      <c r="AH6" s="38" t="s">
        <v>73</v>
      </c>
      <c r="AI6" s="36" t="s">
        <v>69</v>
      </c>
      <c r="AJ6" s="37" t="s">
        <v>70</v>
      </c>
      <c r="AK6" s="37" t="s">
        <v>71</v>
      </c>
      <c r="AL6" s="37" t="s">
        <v>72</v>
      </c>
      <c r="AM6" s="38" t="s">
        <v>73</v>
      </c>
      <c r="AN6" s="450" t="s">
        <v>348</v>
      </c>
    </row>
    <row r="7" spans="1:40" ht="16.5" thickBot="1" x14ac:dyDescent="0.25">
      <c r="A7" s="595"/>
      <c r="B7" s="596"/>
      <c r="C7" s="451"/>
      <c r="D7" s="452"/>
      <c r="E7" s="451"/>
      <c r="F7" s="453"/>
      <c r="G7" s="453"/>
      <c r="H7" s="453"/>
      <c r="I7" s="454"/>
      <c r="J7" s="455"/>
      <c r="K7" s="453"/>
      <c r="L7" s="453"/>
      <c r="M7" s="453"/>
      <c r="N7" s="452"/>
      <c r="O7" s="456"/>
      <c r="P7" s="457"/>
      <c r="Q7" s="457"/>
      <c r="R7" s="457"/>
      <c r="S7" s="458"/>
      <c r="T7" s="455"/>
      <c r="U7" s="453"/>
      <c r="V7" s="453"/>
      <c r="W7" s="453"/>
      <c r="X7" s="454"/>
      <c r="Y7" s="451"/>
      <c r="Z7" s="453"/>
      <c r="AA7" s="453"/>
      <c r="AB7" s="453"/>
      <c r="AC7" s="454"/>
      <c r="AD7" s="451"/>
      <c r="AE7" s="453"/>
      <c r="AF7" s="453"/>
      <c r="AG7" s="453"/>
      <c r="AH7" s="454"/>
      <c r="AI7" s="451"/>
      <c r="AJ7" s="453"/>
      <c r="AK7" s="453"/>
      <c r="AL7" s="453"/>
      <c r="AM7" s="452"/>
      <c r="AN7" s="459"/>
    </row>
    <row r="8" spans="1:40" ht="26.25" customHeight="1" x14ac:dyDescent="0.2">
      <c r="A8" s="460" t="s">
        <v>0</v>
      </c>
      <c r="B8" s="461" t="s">
        <v>299</v>
      </c>
      <c r="C8" s="462" t="s">
        <v>300</v>
      </c>
      <c r="D8" s="463">
        <v>2</v>
      </c>
      <c r="E8" s="464"/>
      <c r="F8" s="441"/>
      <c r="G8" s="441"/>
      <c r="H8" s="441"/>
      <c r="I8" s="465"/>
      <c r="J8" s="466"/>
      <c r="K8" s="467"/>
      <c r="L8" s="467"/>
      <c r="M8" s="467"/>
      <c r="N8" s="468"/>
      <c r="O8" s="262">
        <v>2</v>
      </c>
      <c r="P8" s="242">
        <v>0</v>
      </c>
      <c r="Q8" s="242">
        <v>0</v>
      </c>
      <c r="R8" s="242" t="s">
        <v>301</v>
      </c>
      <c r="S8" s="249">
        <v>2</v>
      </c>
      <c r="T8" s="469" t="s">
        <v>46</v>
      </c>
      <c r="U8" s="467"/>
      <c r="V8" s="467"/>
      <c r="W8" s="467"/>
      <c r="X8" s="468"/>
      <c r="Y8" s="262"/>
      <c r="Z8" s="242"/>
      <c r="AA8" s="242"/>
      <c r="AB8" s="242"/>
      <c r="AC8" s="249"/>
      <c r="AD8" s="469"/>
      <c r="AE8" s="470"/>
      <c r="AF8" s="470"/>
      <c r="AG8" s="470"/>
      <c r="AH8" s="471"/>
      <c r="AI8" s="464"/>
      <c r="AJ8" s="441"/>
      <c r="AK8" s="441"/>
      <c r="AL8" s="441"/>
      <c r="AM8" s="472"/>
      <c r="AN8" s="473"/>
    </row>
    <row r="9" spans="1:40" ht="28.5" customHeight="1" x14ac:dyDescent="0.2">
      <c r="A9" s="189" t="s">
        <v>1</v>
      </c>
      <c r="B9" s="474" t="s">
        <v>302</v>
      </c>
      <c r="C9" s="475" t="s">
        <v>303</v>
      </c>
      <c r="D9" s="476">
        <v>2</v>
      </c>
      <c r="E9" s="464"/>
      <c r="F9" s="441"/>
      <c r="G9" s="441"/>
      <c r="H9" s="441"/>
      <c r="I9" s="465"/>
      <c r="J9" s="477"/>
      <c r="K9" s="441"/>
      <c r="L9" s="441"/>
      <c r="M9" s="441"/>
      <c r="N9" s="472"/>
      <c r="O9" s="262">
        <v>2</v>
      </c>
      <c r="P9" s="242">
        <v>0</v>
      </c>
      <c r="Q9" s="242">
        <v>0</v>
      </c>
      <c r="R9" s="242" t="s">
        <v>301</v>
      </c>
      <c r="S9" s="249">
        <v>2</v>
      </c>
      <c r="T9" s="250" t="s">
        <v>46</v>
      </c>
      <c r="U9" s="441"/>
      <c r="V9" s="441"/>
      <c r="W9" s="441"/>
      <c r="X9" s="472"/>
      <c r="Y9" s="262"/>
      <c r="Z9" s="242"/>
      <c r="AA9" s="242"/>
      <c r="AB9" s="242"/>
      <c r="AC9" s="249"/>
      <c r="AD9" s="250"/>
      <c r="AE9" s="441"/>
      <c r="AF9" s="441"/>
      <c r="AG9" s="441"/>
      <c r="AH9" s="472"/>
      <c r="AI9" s="262"/>
      <c r="AJ9" s="242"/>
      <c r="AK9" s="242"/>
      <c r="AL9" s="242"/>
      <c r="AM9" s="340"/>
      <c r="AN9" s="275"/>
    </row>
    <row r="10" spans="1:40" ht="24" customHeight="1" x14ac:dyDescent="0.2">
      <c r="A10" s="189" t="s">
        <v>2</v>
      </c>
      <c r="B10" s="478" t="s">
        <v>304</v>
      </c>
      <c r="C10" s="475" t="s">
        <v>305</v>
      </c>
      <c r="D10" s="476">
        <v>2</v>
      </c>
      <c r="E10" s="464"/>
      <c r="F10" s="441"/>
      <c r="G10" s="441"/>
      <c r="H10" s="441"/>
      <c r="I10" s="465"/>
      <c r="J10" s="477"/>
      <c r="K10" s="441"/>
      <c r="L10" s="441"/>
      <c r="M10" s="441"/>
      <c r="N10" s="472"/>
      <c r="O10" s="262">
        <v>2</v>
      </c>
      <c r="P10" s="242">
        <v>0</v>
      </c>
      <c r="Q10" s="242">
        <v>0</v>
      </c>
      <c r="R10" s="242" t="s">
        <v>301</v>
      </c>
      <c r="S10" s="249">
        <v>2</v>
      </c>
      <c r="T10" s="250" t="s">
        <v>46</v>
      </c>
      <c r="U10" s="242"/>
      <c r="V10" s="242"/>
      <c r="W10" s="242"/>
      <c r="X10" s="340"/>
      <c r="Y10" s="364"/>
      <c r="Z10" s="242"/>
      <c r="AA10" s="242"/>
      <c r="AB10" s="242"/>
      <c r="AC10" s="249"/>
      <c r="AD10" s="250"/>
      <c r="AE10" s="242"/>
      <c r="AF10" s="242"/>
      <c r="AG10" s="242"/>
      <c r="AH10" s="340"/>
      <c r="AI10" s="464"/>
      <c r="AJ10" s="441"/>
      <c r="AK10" s="441"/>
      <c r="AL10" s="441"/>
      <c r="AM10" s="472"/>
      <c r="AN10" s="275"/>
    </row>
    <row r="11" spans="1:40" ht="19.5" customHeight="1" x14ac:dyDescent="0.2">
      <c r="A11" s="479">
        <v>4</v>
      </c>
      <c r="B11" s="480" t="s">
        <v>306</v>
      </c>
      <c r="C11" s="481" t="s">
        <v>307</v>
      </c>
      <c r="D11" s="482">
        <v>2</v>
      </c>
      <c r="E11" s="483"/>
      <c r="F11" s="484"/>
      <c r="G11" s="484"/>
      <c r="H11" s="484"/>
      <c r="I11" s="485"/>
      <c r="J11" s="486"/>
      <c r="K11" s="484"/>
      <c r="L11" s="484"/>
      <c r="M11" s="484"/>
      <c r="N11" s="487"/>
      <c r="O11" s="488">
        <v>2</v>
      </c>
      <c r="P11" s="489">
        <v>0</v>
      </c>
      <c r="Q11" s="489">
        <v>0</v>
      </c>
      <c r="R11" s="489" t="s">
        <v>301</v>
      </c>
      <c r="S11" s="490">
        <v>2</v>
      </c>
      <c r="T11" s="491" t="s">
        <v>46</v>
      </c>
      <c r="U11" s="492"/>
      <c r="V11" s="484"/>
      <c r="W11" s="484"/>
      <c r="X11" s="484"/>
      <c r="Y11" s="493"/>
      <c r="Z11" s="484"/>
      <c r="AA11" s="484"/>
      <c r="AB11" s="484"/>
      <c r="AC11" s="484"/>
      <c r="AD11" s="493"/>
      <c r="AE11" s="484"/>
      <c r="AF11" s="484"/>
      <c r="AG11" s="484"/>
      <c r="AH11" s="484"/>
      <c r="AI11" s="493"/>
      <c r="AJ11" s="484"/>
      <c r="AK11" s="484"/>
      <c r="AL11" s="484"/>
      <c r="AM11" s="487"/>
      <c r="AN11" s="494"/>
    </row>
    <row r="12" spans="1:40" ht="15.75" x14ac:dyDescent="0.2">
      <c r="A12" s="189">
        <v>5</v>
      </c>
      <c r="B12" s="474" t="s">
        <v>308</v>
      </c>
      <c r="C12" s="475" t="s">
        <v>309</v>
      </c>
      <c r="D12" s="476">
        <v>2</v>
      </c>
      <c r="E12" s="464"/>
      <c r="F12" s="441"/>
      <c r="G12" s="441"/>
      <c r="H12" s="441"/>
      <c r="I12" s="465"/>
      <c r="J12" s="477"/>
      <c r="K12" s="441"/>
      <c r="L12" s="441"/>
      <c r="M12" s="441"/>
      <c r="N12" s="472"/>
      <c r="O12" s="262">
        <v>2</v>
      </c>
      <c r="P12" s="242">
        <v>0</v>
      </c>
      <c r="Q12" s="242">
        <v>0</v>
      </c>
      <c r="R12" s="242" t="s">
        <v>301</v>
      </c>
      <c r="S12" s="249">
        <v>2</v>
      </c>
      <c r="T12" s="250" t="s">
        <v>46</v>
      </c>
      <c r="U12" s="441"/>
      <c r="V12" s="441"/>
      <c r="W12" s="441"/>
      <c r="X12" s="472"/>
      <c r="Y12" s="464"/>
      <c r="Z12" s="441"/>
      <c r="AA12" s="441"/>
      <c r="AB12" s="441"/>
      <c r="AC12" s="465"/>
      <c r="AD12" s="477"/>
      <c r="AE12" s="441"/>
      <c r="AF12" s="441"/>
      <c r="AG12" s="441"/>
      <c r="AH12" s="472"/>
      <c r="AI12" s="464"/>
      <c r="AJ12" s="441"/>
      <c r="AK12" s="441"/>
      <c r="AL12" s="441"/>
      <c r="AM12" s="472"/>
      <c r="AN12" s="275"/>
    </row>
    <row r="13" spans="1:40" ht="26.25" customHeight="1" x14ac:dyDescent="0.2">
      <c r="A13" s="189">
        <v>6</v>
      </c>
      <c r="B13" s="478" t="s">
        <v>310</v>
      </c>
      <c r="C13" s="475" t="s">
        <v>311</v>
      </c>
      <c r="D13" s="476">
        <v>2</v>
      </c>
      <c r="E13" s="464"/>
      <c r="F13" s="441"/>
      <c r="G13" s="441"/>
      <c r="H13" s="441"/>
      <c r="I13" s="465"/>
      <c r="J13" s="477"/>
      <c r="K13" s="441"/>
      <c r="L13" s="441"/>
      <c r="M13" s="441"/>
      <c r="N13" s="472"/>
      <c r="O13" s="262">
        <v>2</v>
      </c>
      <c r="P13" s="242">
        <v>0</v>
      </c>
      <c r="Q13" s="242">
        <v>0</v>
      </c>
      <c r="R13" s="242" t="s">
        <v>301</v>
      </c>
      <c r="S13" s="249">
        <v>2</v>
      </c>
      <c r="T13" s="250" t="s">
        <v>46</v>
      </c>
      <c r="U13" s="441"/>
      <c r="V13" s="441"/>
      <c r="W13" s="441"/>
      <c r="X13" s="472"/>
      <c r="Y13" s="464"/>
      <c r="Z13" s="441"/>
      <c r="AA13" s="441"/>
      <c r="AB13" s="441"/>
      <c r="AC13" s="465"/>
      <c r="AD13" s="477"/>
      <c r="AE13" s="441"/>
      <c r="AF13" s="441"/>
      <c r="AG13" s="441"/>
      <c r="AH13" s="472"/>
      <c r="AI13" s="464"/>
      <c r="AJ13" s="441"/>
      <c r="AK13" s="441"/>
      <c r="AL13" s="441"/>
      <c r="AM13" s="472"/>
      <c r="AN13" s="275"/>
    </row>
    <row r="14" spans="1:40" ht="21" customHeight="1" x14ac:dyDescent="0.2">
      <c r="A14" s="189">
        <v>7</v>
      </c>
      <c r="B14" s="478" t="s">
        <v>312</v>
      </c>
      <c r="C14" s="475" t="s">
        <v>313</v>
      </c>
      <c r="D14" s="476">
        <v>2</v>
      </c>
      <c r="E14" s="464"/>
      <c r="F14" s="441"/>
      <c r="G14" s="441"/>
      <c r="H14" s="441"/>
      <c r="I14" s="465"/>
      <c r="J14" s="477"/>
      <c r="K14" s="441"/>
      <c r="L14" s="441"/>
      <c r="M14" s="441"/>
      <c r="N14" s="472"/>
      <c r="O14" s="262">
        <v>2</v>
      </c>
      <c r="P14" s="242">
        <v>0</v>
      </c>
      <c r="Q14" s="242">
        <v>0</v>
      </c>
      <c r="R14" s="242" t="s">
        <v>301</v>
      </c>
      <c r="S14" s="249">
        <v>2</v>
      </c>
      <c r="T14" s="250" t="s">
        <v>46</v>
      </c>
      <c r="U14" s="242"/>
      <c r="V14" s="242"/>
      <c r="W14" s="242"/>
      <c r="X14" s="340"/>
      <c r="Y14" s="464"/>
      <c r="Z14" s="441"/>
      <c r="AA14" s="441"/>
      <c r="AB14" s="441"/>
      <c r="AC14" s="465"/>
      <c r="AD14" s="477"/>
      <c r="AE14" s="441"/>
      <c r="AF14" s="441"/>
      <c r="AG14" s="441"/>
      <c r="AH14" s="472"/>
      <c r="AI14" s="262"/>
      <c r="AJ14" s="242"/>
      <c r="AK14" s="242"/>
      <c r="AL14" s="242"/>
      <c r="AM14" s="340"/>
      <c r="AN14" s="275"/>
    </row>
    <row r="15" spans="1:40" ht="21" customHeight="1" x14ac:dyDescent="0.2">
      <c r="A15" s="189">
        <v>8</v>
      </c>
      <c r="B15" s="478" t="s">
        <v>314</v>
      </c>
      <c r="C15" s="475" t="s">
        <v>315</v>
      </c>
      <c r="D15" s="476">
        <v>2</v>
      </c>
      <c r="E15" s="464"/>
      <c r="F15" s="441"/>
      <c r="G15" s="441"/>
      <c r="H15" s="441"/>
      <c r="I15" s="465"/>
      <c r="J15" s="477"/>
      <c r="K15" s="441"/>
      <c r="L15" s="441"/>
      <c r="M15" s="441"/>
      <c r="N15" s="472"/>
      <c r="O15" s="262">
        <v>1</v>
      </c>
      <c r="P15" s="242">
        <v>0</v>
      </c>
      <c r="Q15" s="242">
        <v>1</v>
      </c>
      <c r="R15" s="242" t="s">
        <v>301</v>
      </c>
      <c r="S15" s="249">
        <v>2</v>
      </c>
      <c r="T15" s="250" t="s">
        <v>46</v>
      </c>
      <c r="U15" s="242"/>
      <c r="V15" s="242"/>
      <c r="W15" s="242"/>
      <c r="X15" s="340"/>
      <c r="Y15" s="464"/>
      <c r="Z15" s="441"/>
      <c r="AA15" s="441"/>
      <c r="AB15" s="441"/>
      <c r="AC15" s="465"/>
      <c r="AD15" s="477"/>
      <c r="AE15" s="441"/>
      <c r="AF15" s="441"/>
      <c r="AG15" s="441"/>
      <c r="AH15" s="472"/>
      <c r="AI15" s="262"/>
      <c r="AJ15" s="242"/>
      <c r="AK15" s="242"/>
      <c r="AL15" s="242"/>
      <c r="AM15" s="340"/>
      <c r="AN15" s="495" t="s">
        <v>316</v>
      </c>
    </row>
    <row r="16" spans="1:40" ht="30" customHeight="1" x14ac:dyDescent="0.2">
      <c r="A16" s="189">
        <v>9</v>
      </c>
      <c r="B16" s="474" t="s">
        <v>317</v>
      </c>
      <c r="C16" s="475" t="s">
        <v>318</v>
      </c>
      <c r="D16" s="476">
        <v>2</v>
      </c>
      <c r="E16" s="464"/>
      <c r="F16" s="441"/>
      <c r="G16" s="441"/>
      <c r="H16" s="441"/>
      <c r="I16" s="465"/>
      <c r="J16" s="477"/>
      <c r="K16" s="441"/>
      <c r="L16" s="441"/>
      <c r="M16" s="441"/>
      <c r="N16" s="472"/>
      <c r="O16" s="262">
        <v>2</v>
      </c>
      <c r="P16" s="242">
        <v>0</v>
      </c>
      <c r="Q16" s="242">
        <v>0</v>
      </c>
      <c r="R16" s="242" t="s">
        <v>301</v>
      </c>
      <c r="S16" s="249">
        <v>2</v>
      </c>
      <c r="T16" s="250" t="s">
        <v>46</v>
      </c>
      <c r="U16" s="441"/>
      <c r="V16" s="441"/>
      <c r="W16" s="441"/>
      <c r="X16" s="472"/>
      <c r="Y16" s="464"/>
      <c r="Z16" s="441"/>
      <c r="AA16" s="441"/>
      <c r="AB16" s="441"/>
      <c r="AC16" s="465"/>
      <c r="AD16" s="477"/>
      <c r="AE16" s="441"/>
      <c r="AF16" s="441"/>
      <c r="AG16" s="441"/>
      <c r="AH16" s="472"/>
      <c r="AI16" s="464"/>
      <c r="AJ16" s="441"/>
      <c r="AK16" s="441"/>
      <c r="AL16" s="441"/>
      <c r="AM16" s="472"/>
      <c r="AN16" s="275"/>
    </row>
    <row r="17" spans="1:40" ht="41.25" customHeight="1" x14ac:dyDescent="0.2">
      <c r="A17" s="189">
        <v>10</v>
      </c>
      <c r="B17" s="478" t="s">
        <v>319</v>
      </c>
      <c r="C17" s="475" t="s">
        <v>320</v>
      </c>
      <c r="D17" s="476">
        <v>2</v>
      </c>
      <c r="E17" s="464"/>
      <c r="F17" s="441"/>
      <c r="G17" s="441"/>
      <c r="H17" s="441"/>
      <c r="I17" s="465"/>
      <c r="J17" s="477"/>
      <c r="K17" s="441"/>
      <c r="L17" s="441"/>
      <c r="M17" s="441"/>
      <c r="N17" s="472"/>
      <c r="O17" s="262">
        <v>2</v>
      </c>
      <c r="P17" s="242">
        <v>0</v>
      </c>
      <c r="Q17" s="242">
        <v>0</v>
      </c>
      <c r="R17" s="242" t="s">
        <v>301</v>
      </c>
      <c r="S17" s="249">
        <v>2</v>
      </c>
      <c r="T17" s="250" t="s">
        <v>46</v>
      </c>
      <c r="U17" s="441"/>
      <c r="V17" s="441"/>
      <c r="W17" s="441"/>
      <c r="X17" s="472"/>
      <c r="Y17" s="464"/>
      <c r="Z17" s="441"/>
      <c r="AA17" s="441"/>
      <c r="AB17" s="441"/>
      <c r="AC17" s="465"/>
      <c r="AD17" s="477"/>
      <c r="AE17" s="441"/>
      <c r="AF17" s="441"/>
      <c r="AG17" s="441"/>
      <c r="AH17" s="472"/>
      <c r="AI17" s="464"/>
      <c r="AJ17" s="441"/>
      <c r="AK17" s="441"/>
      <c r="AL17" s="441"/>
      <c r="AM17" s="472"/>
      <c r="AN17" s="275"/>
    </row>
    <row r="18" spans="1:40" ht="36.75" customHeight="1" x14ac:dyDescent="0.2">
      <c r="A18" s="189">
        <v>11</v>
      </c>
      <c r="B18" s="474" t="s">
        <v>321</v>
      </c>
      <c r="C18" s="475" t="s">
        <v>322</v>
      </c>
      <c r="D18" s="476">
        <v>2</v>
      </c>
      <c r="E18" s="464"/>
      <c r="F18" s="441"/>
      <c r="G18" s="441"/>
      <c r="H18" s="441"/>
      <c r="I18" s="465"/>
      <c r="J18" s="477"/>
      <c r="K18" s="441"/>
      <c r="L18" s="441"/>
      <c r="M18" s="441"/>
      <c r="N18" s="472"/>
      <c r="O18" s="262">
        <v>2</v>
      </c>
      <c r="P18" s="242">
        <v>0</v>
      </c>
      <c r="Q18" s="242">
        <v>0</v>
      </c>
      <c r="R18" s="242" t="s">
        <v>301</v>
      </c>
      <c r="S18" s="249">
        <v>2</v>
      </c>
      <c r="T18" s="250" t="s">
        <v>46</v>
      </c>
      <c r="U18" s="242"/>
      <c r="V18" s="242"/>
      <c r="W18" s="242"/>
      <c r="X18" s="340"/>
      <c r="Y18" s="464"/>
      <c r="Z18" s="441"/>
      <c r="AA18" s="441"/>
      <c r="AB18" s="441"/>
      <c r="AC18" s="465"/>
      <c r="AD18" s="477"/>
      <c r="AE18" s="441"/>
      <c r="AF18" s="441"/>
      <c r="AG18" s="441"/>
      <c r="AH18" s="472"/>
      <c r="AI18" s="262"/>
      <c r="AJ18" s="242"/>
      <c r="AK18" s="242"/>
      <c r="AL18" s="242"/>
      <c r="AM18" s="340"/>
      <c r="AN18" s="275"/>
    </row>
    <row r="19" spans="1:40" ht="23.25" customHeight="1" x14ac:dyDescent="0.2">
      <c r="A19" s="189">
        <v>12</v>
      </c>
      <c r="B19" s="478" t="s">
        <v>323</v>
      </c>
      <c r="C19" s="475" t="s">
        <v>324</v>
      </c>
      <c r="D19" s="476">
        <v>2</v>
      </c>
      <c r="E19" s="464"/>
      <c r="F19" s="441"/>
      <c r="G19" s="441"/>
      <c r="H19" s="441"/>
      <c r="I19" s="465"/>
      <c r="J19" s="477"/>
      <c r="K19" s="441"/>
      <c r="L19" s="441"/>
      <c r="M19" s="441"/>
      <c r="N19" s="472"/>
      <c r="O19" s="262">
        <v>2</v>
      </c>
      <c r="P19" s="242">
        <v>0</v>
      </c>
      <c r="Q19" s="242">
        <v>0</v>
      </c>
      <c r="R19" s="242" t="s">
        <v>301</v>
      </c>
      <c r="S19" s="249">
        <v>2</v>
      </c>
      <c r="T19" s="250" t="s">
        <v>46</v>
      </c>
      <c r="U19" s="441"/>
      <c r="V19" s="441"/>
      <c r="W19" s="441"/>
      <c r="X19" s="472"/>
      <c r="Y19" s="464"/>
      <c r="Z19" s="441"/>
      <c r="AA19" s="441"/>
      <c r="AB19" s="441"/>
      <c r="AC19" s="465"/>
      <c r="AD19" s="477"/>
      <c r="AE19" s="441"/>
      <c r="AF19" s="441"/>
      <c r="AG19" s="441"/>
      <c r="AH19" s="472"/>
      <c r="AI19" s="464"/>
      <c r="AJ19" s="441"/>
      <c r="AK19" s="441"/>
      <c r="AL19" s="441"/>
      <c r="AM19" s="472"/>
      <c r="AN19" s="275"/>
    </row>
    <row r="20" spans="1:40" ht="36.75" customHeight="1" x14ac:dyDescent="0.2">
      <c r="A20" s="189">
        <v>13</v>
      </c>
      <c r="B20" s="478" t="s">
        <v>325</v>
      </c>
      <c r="C20" s="475" t="s">
        <v>326</v>
      </c>
      <c r="D20" s="476">
        <v>2</v>
      </c>
      <c r="E20" s="464"/>
      <c r="F20" s="441"/>
      <c r="G20" s="441"/>
      <c r="H20" s="441"/>
      <c r="I20" s="465"/>
      <c r="J20" s="477"/>
      <c r="K20" s="441"/>
      <c r="L20" s="441"/>
      <c r="M20" s="441"/>
      <c r="N20" s="472"/>
      <c r="O20" s="262">
        <v>2</v>
      </c>
      <c r="P20" s="242">
        <v>0</v>
      </c>
      <c r="Q20" s="242">
        <v>0</v>
      </c>
      <c r="R20" s="242" t="s">
        <v>301</v>
      </c>
      <c r="S20" s="249">
        <v>2</v>
      </c>
      <c r="T20" s="250" t="s">
        <v>46</v>
      </c>
      <c r="U20" s="441"/>
      <c r="V20" s="441"/>
      <c r="W20" s="441"/>
      <c r="X20" s="472"/>
      <c r="Y20" s="464"/>
      <c r="Z20" s="441"/>
      <c r="AA20" s="441"/>
      <c r="AB20" s="441"/>
      <c r="AC20" s="465"/>
      <c r="AD20" s="477"/>
      <c r="AE20" s="441"/>
      <c r="AF20" s="441"/>
      <c r="AG20" s="441"/>
      <c r="AH20" s="472"/>
      <c r="AI20" s="464"/>
      <c r="AJ20" s="441"/>
      <c r="AK20" s="441"/>
      <c r="AL20" s="441"/>
      <c r="AM20" s="472"/>
      <c r="AN20" s="275"/>
    </row>
    <row r="21" spans="1:40" ht="31.5" customHeight="1" x14ac:dyDescent="0.2">
      <c r="A21" s="189">
        <v>14</v>
      </c>
      <c r="B21" s="478" t="s">
        <v>327</v>
      </c>
      <c r="C21" s="475" t="s">
        <v>328</v>
      </c>
      <c r="D21" s="476">
        <v>2</v>
      </c>
      <c r="E21" s="464"/>
      <c r="F21" s="441"/>
      <c r="G21" s="441"/>
      <c r="H21" s="441"/>
      <c r="I21" s="465"/>
      <c r="J21" s="477"/>
      <c r="K21" s="441"/>
      <c r="L21" s="441"/>
      <c r="M21" s="441"/>
      <c r="N21" s="472"/>
      <c r="O21" s="262">
        <v>2</v>
      </c>
      <c r="P21" s="242">
        <v>0</v>
      </c>
      <c r="Q21" s="242">
        <v>0</v>
      </c>
      <c r="R21" s="242" t="s">
        <v>301</v>
      </c>
      <c r="S21" s="249">
        <v>2</v>
      </c>
      <c r="T21" s="250" t="s">
        <v>46</v>
      </c>
      <c r="U21" s="441"/>
      <c r="V21" s="441"/>
      <c r="W21" s="441"/>
      <c r="X21" s="472"/>
      <c r="Y21" s="464"/>
      <c r="Z21" s="441"/>
      <c r="AA21" s="441"/>
      <c r="AB21" s="441"/>
      <c r="AC21" s="465"/>
      <c r="AD21" s="477"/>
      <c r="AE21" s="441"/>
      <c r="AF21" s="441"/>
      <c r="AG21" s="441"/>
      <c r="AH21" s="472"/>
      <c r="AI21" s="464"/>
      <c r="AJ21" s="441"/>
      <c r="AK21" s="441"/>
      <c r="AL21" s="441"/>
      <c r="AM21" s="472"/>
      <c r="AN21" s="275"/>
    </row>
    <row r="22" spans="1:40" ht="20.25" customHeight="1" x14ac:dyDescent="0.2">
      <c r="A22" s="189">
        <v>15</v>
      </c>
      <c r="B22" s="478" t="s">
        <v>329</v>
      </c>
      <c r="C22" s="475" t="s">
        <v>330</v>
      </c>
      <c r="D22" s="476">
        <v>2</v>
      </c>
      <c r="E22" s="464"/>
      <c r="F22" s="441"/>
      <c r="G22" s="441"/>
      <c r="H22" s="441"/>
      <c r="I22" s="465"/>
      <c r="J22" s="477"/>
      <c r="K22" s="441"/>
      <c r="L22" s="441"/>
      <c r="M22" s="441"/>
      <c r="N22" s="472"/>
      <c r="O22" s="262">
        <v>2</v>
      </c>
      <c r="P22" s="242">
        <v>0</v>
      </c>
      <c r="Q22" s="242">
        <v>0</v>
      </c>
      <c r="R22" s="242" t="s">
        <v>301</v>
      </c>
      <c r="S22" s="249">
        <v>2</v>
      </c>
      <c r="T22" s="250" t="s">
        <v>46</v>
      </c>
      <c r="U22" s="242"/>
      <c r="V22" s="242"/>
      <c r="W22" s="242"/>
      <c r="X22" s="340"/>
      <c r="Y22" s="464"/>
      <c r="Z22" s="441"/>
      <c r="AA22" s="441"/>
      <c r="AB22" s="441"/>
      <c r="AC22" s="465"/>
      <c r="AD22" s="477"/>
      <c r="AE22" s="441"/>
      <c r="AF22" s="441"/>
      <c r="AG22" s="441"/>
      <c r="AH22" s="472"/>
      <c r="AI22" s="262"/>
      <c r="AJ22" s="242"/>
      <c r="AK22" s="242"/>
      <c r="AL22" s="242"/>
      <c r="AM22" s="340"/>
      <c r="AN22" s="275"/>
    </row>
    <row r="23" spans="1:40" ht="23.25" customHeight="1" x14ac:dyDescent="0.2">
      <c r="A23" s="189">
        <v>16</v>
      </c>
      <c r="B23" s="478" t="s">
        <v>331</v>
      </c>
      <c r="C23" s="475" t="s">
        <v>332</v>
      </c>
      <c r="D23" s="476">
        <v>2</v>
      </c>
      <c r="E23" s="464"/>
      <c r="F23" s="441"/>
      <c r="G23" s="441"/>
      <c r="H23" s="441"/>
      <c r="I23" s="465"/>
      <c r="J23" s="477"/>
      <c r="K23" s="441"/>
      <c r="L23" s="441"/>
      <c r="M23" s="441"/>
      <c r="N23" s="472"/>
      <c r="O23" s="262">
        <v>2</v>
      </c>
      <c r="P23" s="242">
        <v>0</v>
      </c>
      <c r="Q23" s="242">
        <v>0</v>
      </c>
      <c r="R23" s="242" t="s">
        <v>301</v>
      </c>
      <c r="S23" s="249">
        <v>2</v>
      </c>
      <c r="T23" s="250" t="s">
        <v>46</v>
      </c>
      <c r="U23" s="441"/>
      <c r="V23" s="441"/>
      <c r="W23" s="441"/>
      <c r="X23" s="472"/>
      <c r="Y23" s="464"/>
      <c r="Z23" s="441"/>
      <c r="AA23" s="441"/>
      <c r="AB23" s="441"/>
      <c r="AC23" s="465"/>
      <c r="AD23" s="477"/>
      <c r="AE23" s="441"/>
      <c r="AF23" s="441"/>
      <c r="AG23" s="441"/>
      <c r="AH23" s="472"/>
      <c r="AI23" s="464"/>
      <c r="AJ23" s="441"/>
      <c r="AK23" s="441"/>
      <c r="AL23" s="441"/>
      <c r="AM23" s="472"/>
      <c r="AN23" s="275"/>
    </row>
    <row r="24" spans="1:40" ht="33" customHeight="1" x14ac:dyDescent="0.2">
      <c r="A24" s="189">
        <v>17</v>
      </c>
      <c r="B24" s="478" t="s">
        <v>333</v>
      </c>
      <c r="C24" s="475" t="s">
        <v>334</v>
      </c>
      <c r="D24" s="476">
        <v>2</v>
      </c>
      <c r="E24" s="464"/>
      <c r="F24" s="441"/>
      <c r="G24" s="441"/>
      <c r="H24" s="441"/>
      <c r="I24" s="465"/>
      <c r="J24" s="477"/>
      <c r="K24" s="441"/>
      <c r="L24" s="441"/>
      <c r="M24" s="441"/>
      <c r="N24" s="472"/>
      <c r="O24" s="262">
        <v>2</v>
      </c>
      <c r="P24" s="242">
        <v>0</v>
      </c>
      <c r="Q24" s="242">
        <v>0</v>
      </c>
      <c r="R24" s="242" t="s">
        <v>301</v>
      </c>
      <c r="S24" s="249">
        <v>2</v>
      </c>
      <c r="T24" s="250" t="s">
        <v>46</v>
      </c>
      <c r="U24" s="441"/>
      <c r="V24" s="441"/>
      <c r="W24" s="441"/>
      <c r="X24" s="472"/>
      <c r="Y24" s="464"/>
      <c r="Z24" s="441"/>
      <c r="AA24" s="441"/>
      <c r="AB24" s="441"/>
      <c r="AC24" s="465"/>
      <c r="AD24" s="477"/>
      <c r="AE24" s="441"/>
      <c r="AF24" s="441"/>
      <c r="AG24" s="441"/>
      <c r="AH24" s="472"/>
      <c r="AI24" s="464"/>
      <c r="AJ24" s="441"/>
      <c r="AK24" s="441"/>
      <c r="AL24" s="441"/>
      <c r="AM24" s="472"/>
      <c r="AN24" s="275"/>
    </row>
    <row r="25" spans="1:40" ht="25.5" customHeight="1" x14ac:dyDescent="0.2">
      <c r="A25" s="189">
        <v>18</v>
      </c>
      <c r="B25" s="478" t="s">
        <v>335</v>
      </c>
      <c r="C25" s="475" t="s">
        <v>336</v>
      </c>
      <c r="D25" s="476">
        <v>2</v>
      </c>
      <c r="E25" s="464"/>
      <c r="F25" s="441"/>
      <c r="G25" s="441"/>
      <c r="H25" s="441"/>
      <c r="I25" s="465"/>
      <c r="J25" s="477"/>
      <c r="K25" s="441"/>
      <c r="L25" s="441"/>
      <c r="M25" s="441"/>
      <c r="N25" s="472"/>
      <c r="O25" s="262">
        <v>2</v>
      </c>
      <c r="P25" s="242">
        <v>0</v>
      </c>
      <c r="Q25" s="242">
        <v>0</v>
      </c>
      <c r="R25" s="242" t="s">
        <v>301</v>
      </c>
      <c r="S25" s="249">
        <v>2</v>
      </c>
      <c r="T25" s="250" t="s">
        <v>46</v>
      </c>
      <c r="U25" s="441"/>
      <c r="V25" s="441"/>
      <c r="W25" s="441"/>
      <c r="X25" s="472"/>
      <c r="Y25" s="464"/>
      <c r="Z25" s="441"/>
      <c r="AA25" s="441"/>
      <c r="AB25" s="441"/>
      <c r="AC25" s="465"/>
      <c r="AD25" s="477"/>
      <c r="AE25" s="441"/>
      <c r="AF25" s="441"/>
      <c r="AG25" s="441"/>
      <c r="AH25" s="472"/>
      <c r="AI25" s="464"/>
      <c r="AJ25" s="441"/>
      <c r="AK25" s="441"/>
      <c r="AL25" s="441"/>
      <c r="AM25" s="472"/>
      <c r="AN25" s="275"/>
    </row>
    <row r="26" spans="1:40" ht="29.25" customHeight="1" x14ac:dyDescent="0.2">
      <c r="A26" s="189">
        <v>19</v>
      </c>
      <c r="B26" s="478" t="s">
        <v>337</v>
      </c>
      <c r="C26" s="475" t="s">
        <v>338</v>
      </c>
      <c r="D26" s="476">
        <v>2</v>
      </c>
      <c r="E26" s="464"/>
      <c r="F26" s="441"/>
      <c r="G26" s="441"/>
      <c r="H26" s="441"/>
      <c r="I26" s="465"/>
      <c r="J26" s="477"/>
      <c r="K26" s="441"/>
      <c r="L26" s="441"/>
      <c r="M26" s="441"/>
      <c r="N26" s="472"/>
      <c r="O26" s="262">
        <v>2</v>
      </c>
      <c r="P26" s="242">
        <v>0</v>
      </c>
      <c r="Q26" s="242">
        <v>0</v>
      </c>
      <c r="R26" s="242" t="s">
        <v>301</v>
      </c>
      <c r="S26" s="249">
        <v>2</v>
      </c>
      <c r="T26" s="250" t="s">
        <v>46</v>
      </c>
      <c r="U26" s="242"/>
      <c r="V26" s="242"/>
      <c r="W26" s="242"/>
      <c r="X26" s="340"/>
      <c r="Y26" s="464"/>
      <c r="Z26" s="441"/>
      <c r="AA26" s="441"/>
      <c r="AB26" s="441"/>
      <c r="AC26" s="465"/>
      <c r="AD26" s="477"/>
      <c r="AE26" s="441"/>
      <c r="AF26" s="441"/>
      <c r="AG26" s="441"/>
      <c r="AH26" s="472"/>
      <c r="AI26" s="262"/>
      <c r="AJ26" s="242"/>
      <c r="AK26" s="242"/>
      <c r="AL26" s="242"/>
      <c r="AM26" s="340"/>
      <c r="AN26" s="275"/>
    </row>
    <row r="27" spans="1:40" ht="24" customHeight="1" x14ac:dyDescent="0.2">
      <c r="A27" s="189">
        <v>20</v>
      </c>
      <c r="B27" s="478" t="s">
        <v>339</v>
      </c>
      <c r="C27" s="475" t="s">
        <v>340</v>
      </c>
      <c r="D27" s="476">
        <v>2</v>
      </c>
      <c r="E27" s="464"/>
      <c r="F27" s="441"/>
      <c r="G27" s="441"/>
      <c r="H27" s="441"/>
      <c r="I27" s="465"/>
      <c r="J27" s="477"/>
      <c r="K27" s="441"/>
      <c r="L27" s="441"/>
      <c r="M27" s="441"/>
      <c r="N27" s="472"/>
      <c r="O27" s="262">
        <v>2</v>
      </c>
      <c r="P27" s="242">
        <v>0</v>
      </c>
      <c r="Q27" s="242">
        <v>0</v>
      </c>
      <c r="R27" s="242" t="s">
        <v>301</v>
      </c>
      <c r="S27" s="249">
        <v>2</v>
      </c>
      <c r="T27" s="250" t="s">
        <v>46</v>
      </c>
      <c r="U27" s="441"/>
      <c r="V27" s="441"/>
      <c r="W27" s="441"/>
      <c r="X27" s="472"/>
      <c r="Y27" s="464"/>
      <c r="Z27" s="441"/>
      <c r="AA27" s="441"/>
      <c r="AB27" s="441"/>
      <c r="AC27" s="465"/>
      <c r="AD27" s="477"/>
      <c r="AE27" s="441"/>
      <c r="AF27" s="441"/>
      <c r="AG27" s="441"/>
      <c r="AH27" s="472"/>
      <c r="AI27" s="464"/>
      <c r="AJ27" s="441"/>
      <c r="AK27" s="441"/>
      <c r="AL27" s="441"/>
      <c r="AM27" s="472"/>
      <c r="AN27" s="275"/>
    </row>
    <row r="28" spans="1:40" ht="25.5" customHeight="1" x14ac:dyDescent="0.2">
      <c r="A28" s="189">
        <v>21</v>
      </c>
      <c r="B28" s="478" t="s">
        <v>352</v>
      </c>
      <c r="C28" s="475" t="s">
        <v>353</v>
      </c>
      <c r="D28" s="476">
        <v>2</v>
      </c>
      <c r="E28" s="464"/>
      <c r="F28" s="518"/>
      <c r="G28" s="518"/>
      <c r="H28" s="518"/>
      <c r="I28" s="465"/>
      <c r="J28" s="477">
        <v>2</v>
      </c>
      <c r="K28" s="518">
        <v>0</v>
      </c>
      <c r="L28" s="518">
        <v>0</v>
      </c>
      <c r="M28" s="518" t="s">
        <v>301</v>
      </c>
      <c r="N28" s="465">
        <v>2</v>
      </c>
      <c r="O28" s="250" t="s">
        <v>46</v>
      </c>
      <c r="P28" s="242"/>
      <c r="Q28" s="242"/>
      <c r="R28" s="242"/>
      <c r="S28" s="249"/>
      <c r="T28" s="250"/>
      <c r="U28" s="518"/>
      <c r="V28" s="518"/>
      <c r="W28" s="518"/>
      <c r="X28" s="472"/>
      <c r="Y28" s="464"/>
      <c r="Z28" s="518"/>
      <c r="AA28" s="518"/>
      <c r="AB28" s="518"/>
      <c r="AC28" s="465"/>
      <c r="AD28" s="477"/>
      <c r="AE28" s="518"/>
      <c r="AF28" s="518"/>
      <c r="AG28" s="518"/>
      <c r="AH28" s="472"/>
      <c r="AI28" s="464"/>
      <c r="AJ28" s="518"/>
      <c r="AK28" s="518"/>
      <c r="AL28" s="518"/>
      <c r="AM28" s="472"/>
      <c r="AN28" s="275"/>
    </row>
    <row r="29" spans="1:40" ht="18.75" customHeight="1" x14ac:dyDescent="0.2">
      <c r="A29" s="189">
        <v>22</v>
      </c>
      <c r="B29" s="478" t="s">
        <v>354</v>
      </c>
      <c r="C29" s="475" t="s">
        <v>355</v>
      </c>
      <c r="D29" s="476">
        <v>2</v>
      </c>
      <c r="E29" s="464"/>
      <c r="F29" s="518"/>
      <c r="G29" s="518"/>
      <c r="H29" s="518"/>
      <c r="I29" s="465"/>
      <c r="J29" s="477"/>
      <c r="K29" s="518"/>
      <c r="L29" s="518"/>
      <c r="M29" s="518"/>
      <c r="N29" s="465"/>
      <c r="O29" s="250"/>
      <c r="P29" s="242"/>
      <c r="Q29" s="242"/>
      <c r="R29" s="242"/>
      <c r="S29" s="249"/>
      <c r="T29" s="250"/>
      <c r="U29" s="518"/>
      <c r="V29" s="518"/>
      <c r="W29" s="518"/>
      <c r="X29" s="472"/>
      <c r="Y29" s="464">
        <v>0</v>
      </c>
      <c r="Z29" s="518">
        <v>0</v>
      </c>
      <c r="AA29" s="518">
        <v>2</v>
      </c>
      <c r="AB29" s="518" t="s">
        <v>301</v>
      </c>
      <c r="AC29" s="465">
        <v>2</v>
      </c>
      <c r="AD29" s="250" t="s">
        <v>46</v>
      </c>
      <c r="AE29" s="518"/>
      <c r="AF29" s="518"/>
      <c r="AG29" s="518"/>
      <c r="AH29" s="472"/>
      <c r="AI29" s="464"/>
      <c r="AJ29" s="518"/>
      <c r="AK29" s="518"/>
      <c r="AL29" s="518"/>
      <c r="AM29" s="472"/>
      <c r="AN29" s="275" t="s">
        <v>258</v>
      </c>
    </row>
    <row r="30" spans="1:40" ht="24" customHeight="1" x14ac:dyDescent="0.2">
      <c r="A30" s="189">
        <v>23</v>
      </c>
      <c r="B30" s="474" t="s">
        <v>341</v>
      </c>
      <c r="C30" s="475" t="s">
        <v>342</v>
      </c>
      <c r="D30" s="476">
        <v>2</v>
      </c>
      <c r="E30" s="464"/>
      <c r="F30" s="441"/>
      <c r="G30" s="441"/>
      <c r="H30" s="441"/>
      <c r="I30" s="465"/>
      <c r="J30" s="477"/>
      <c r="K30" s="441"/>
      <c r="L30" s="441"/>
      <c r="M30" s="441"/>
      <c r="N30" s="472"/>
      <c r="O30" s="262">
        <v>2</v>
      </c>
      <c r="P30" s="242">
        <v>0</v>
      </c>
      <c r="Q30" s="242">
        <v>0</v>
      </c>
      <c r="R30" s="242" t="s">
        <v>301</v>
      </c>
      <c r="S30" s="249">
        <v>2</v>
      </c>
      <c r="T30" s="250" t="s">
        <v>46</v>
      </c>
      <c r="U30" s="242"/>
      <c r="V30" s="242"/>
      <c r="W30" s="242"/>
      <c r="X30" s="340"/>
      <c r="Y30" s="464"/>
      <c r="Z30" s="441"/>
      <c r="AA30" s="441"/>
      <c r="AB30" s="441"/>
      <c r="AC30" s="465"/>
      <c r="AD30" s="477"/>
      <c r="AE30" s="441"/>
      <c r="AF30" s="441"/>
      <c r="AG30" s="441"/>
      <c r="AH30" s="472"/>
      <c r="AI30" s="262"/>
      <c r="AJ30" s="242"/>
      <c r="AK30" s="242"/>
      <c r="AL30" s="242"/>
      <c r="AM30" s="340"/>
      <c r="AN30" s="275"/>
    </row>
    <row r="31" spans="1:40" ht="15.75" x14ac:dyDescent="0.2">
      <c r="A31" s="267">
        <v>24</v>
      </c>
      <c r="B31" s="496" t="s">
        <v>343</v>
      </c>
      <c r="C31" s="497" t="s">
        <v>344</v>
      </c>
      <c r="D31" s="498">
        <v>2</v>
      </c>
      <c r="E31" s="499"/>
      <c r="F31" s="500"/>
      <c r="G31" s="500"/>
      <c r="H31" s="500"/>
      <c r="I31" s="501"/>
      <c r="J31" s="502"/>
      <c r="K31" s="500"/>
      <c r="L31" s="500"/>
      <c r="M31" s="500"/>
      <c r="N31" s="503"/>
      <c r="O31" s="291">
        <v>2</v>
      </c>
      <c r="P31" s="293">
        <v>0</v>
      </c>
      <c r="Q31" s="293">
        <v>0</v>
      </c>
      <c r="R31" s="293" t="s">
        <v>301</v>
      </c>
      <c r="S31" s="284">
        <v>2</v>
      </c>
      <c r="T31" s="504" t="s">
        <v>46</v>
      </c>
      <c r="U31" s="500"/>
      <c r="V31" s="500"/>
      <c r="W31" s="500"/>
      <c r="X31" s="503"/>
      <c r="Y31" s="499"/>
      <c r="Z31" s="500"/>
      <c r="AA31" s="500"/>
      <c r="AB31" s="500"/>
      <c r="AC31" s="501"/>
      <c r="AD31" s="502"/>
      <c r="AE31" s="500"/>
      <c r="AF31" s="500"/>
      <c r="AG31" s="500"/>
      <c r="AH31" s="503"/>
      <c r="AI31" s="499"/>
      <c r="AJ31" s="500"/>
      <c r="AK31" s="500"/>
      <c r="AL31" s="500"/>
      <c r="AM31" s="503"/>
      <c r="AN31" s="294"/>
    </row>
    <row r="32" spans="1:40" ht="16.5" thickBot="1" x14ac:dyDescent="0.25">
      <c r="A32" s="212">
        <v>25</v>
      </c>
      <c r="B32" s="505" t="s">
        <v>345</v>
      </c>
      <c r="C32" s="506" t="s">
        <v>346</v>
      </c>
      <c r="D32" s="507">
        <v>2</v>
      </c>
      <c r="E32" s="508"/>
      <c r="F32" s="509"/>
      <c r="G32" s="509"/>
      <c r="H32" s="509"/>
      <c r="I32" s="510"/>
      <c r="J32" s="511"/>
      <c r="K32" s="509"/>
      <c r="L32" s="509"/>
      <c r="M32" s="509"/>
      <c r="N32" s="512"/>
      <c r="O32" s="508"/>
      <c r="P32" s="509"/>
      <c r="Q32" s="509"/>
      <c r="R32" s="509"/>
      <c r="S32" s="510"/>
      <c r="T32" s="511">
        <v>2</v>
      </c>
      <c r="U32" s="509">
        <v>0</v>
      </c>
      <c r="V32" s="509">
        <v>0</v>
      </c>
      <c r="W32" s="509" t="s">
        <v>301</v>
      </c>
      <c r="X32" s="510">
        <v>2</v>
      </c>
      <c r="Y32" s="513" t="s">
        <v>46</v>
      </c>
      <c r="Z32" s="509"/>
      <c r="AA32" s="509"/>
      <c r="AB32" s="509"/>
      <c r="AC32" s="514"/>
      <c r="AD32" s="508"/>
      <c r="AE32" s="509"/>
      <c r="AF32" s="509"/>
      <c r="AG32" s="509"/>
      <c r="AH32" s="515"/>
      <c r="AI32" s="511"/>
      <c r="AJ32" s="509"/>
      <c r="AK32" s="509"/>
      <c r="AL32" s="509"/>
      <c r="AM32" s="514"/>
      <c r="AN32" s="516"/>
    </row>
  </sheetData>
  <mergeCells count="9">
    <mergeCell ref="A7:B7"/>
    <mergeCell ref="C4:C5"/>
    <mergeCell ref="K1:P1"/>
    <mergeCell ref="A3:AN3"/>
    <mergeCell ref="A4:A5"/>
    <mergeCell ref="B4:B5"/>
    <mergeCell ref="D4:D5"/>
    <mergeCell ref="E4:AH4"/>
    <mergeCell ref="AN4:A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Envir.eng. basic</vt:lpstr>
      <vt:lpstr>Env. management systems</vt:lpstr>
      <vt:lpstr>Env Public Administration</vt:lpstr>
      <vt:lpstr>Green energy</vt:lpstr>
      <vt:lpstr>Municipal water management</vt:lpstr>
      <vt:lpstr>optional subjects</vt:lpstr>
      <vt:lpstr>'Envir.eng. basic'!Nyomtatási_cím</vt:lpstr>
      <vt:lpstr>'Env Public Administration'!Nyomtatási_terület</vt:lpstr>
      <vt:lpstr>'Env. management systems'!Nyomtatási_terület</vt:lpstr>
      <vt:lpstr>'Envir.eng. basic'!Nyomtatási_terület</vt:lpstr>
      <vt:lpstr>'Green energy'!Nyomtatási_terület</vt:lpstr>
      <vt:lpstr>'Municipal water management'!Nyomtatási_terület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2019-11-26T12:06:44Z</cp:lastPrinted>
  <dcterms:created xsi:type="dcterms:W3CDTF">2001-09-27T10:36:13Z</dcterms:created>
  <dcterms:modified xsi:type="dcterms:W3CDTF">2022-07-01T16:28:35Z</dcterms:modified>
</cp:coreProperties>
</file>