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2020 tantervmódostások\"/>
    </mc:Choice>
  </mc:AlternateContent>
  <xr:revisionPtr revIDLastSave="0" documentId="8_{6097AFE4-18D2-4CC1-91E3-0253ACB39107}" xr6:coauthVersionLast="45" xr6:coauthVersionMax="45" xr10:uidLastSave="{00000000-0000-0000-0000-000000000000}"/>
  <bookViews>
    <workbookView xWindow="-120" yWindow="-120" windowWidth="20730" windowHeight="11160" tabRatio="621" xr2:uid="{00000000-000D-0000-FFFF-FFFF00000000}"/>
  </bookViews>
  <sheets>
    <sheet name="BSc  ALAP" sheetId="36" r:id="rId1"/>
    <sheet name=" Környezetirányít specializáció" sheetId="14" r:id="rId2"/>
    <sheet name="Környezetvédelem a közigazgatás" sheetId="42" r:id="rId3"/>
    <sheet name="Zöldenergia specializáció" sheetId="43" r:id="rId4"/>
  </sheets>
  <definedNames>
    <definedName name="_xlnm._FilterDatabase" localSheetId="1" hidden="1">' Környezetirányít specializáció'!#REF!</definedName>
    <definedName name="_xlnm._FilterDatabase" localSheetId="0" hidden="1">'BSc  ALAP'!$B$6:$AT$58</definedName>
    <definedName name="_xlnm._FilterDatabase" localSheetId="2" hidden="1">'Környezetvédelem a közigazgatás'!#REF!</definedName>
    <definedName name="_xlnm._FilterDatabase" localSheetId="3" hidden="1">'Zöldenergia specializáció'!#REF!</definedName>
    <definedName name="_xlnm.Print_Titles" localSheetId="0">'BSc  ALAP'!$2:$9</definedName>
    <definedName name="_xlnm.Print_Area" localSheetId="1">' Környezetirányít specializáció'!$A$1:$AP$34</definedName>
    <definedName name="_xlnm.Print_Area" localSheetId="0">'BSc  ALAP'!$A$1:$AR$81</definedName>
    <definedName name="_xlnm.Print_Area" localSheetId="2">'Környezetvédelem a közigazgatás'!$A$1:$AP$34</definedName>
    <definedName name="_xlnm.Print_Area" localSheetId="3">'Zöldenergia specializáció'!$A$1:$AP$34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43" l="1"/>
  <c r="G57" i="36"/>
  <c r="F57" i="36"/>
  <c r="AJ11" i="14" l="1"/>
  <c r="O50" i="36" l="1"/>
  <c r="W30" i="36" l="1"/>
  <c r="X30" i="36"/>
  <c r="Y30" i="36"/>
  <c r="AA30" i="36"/>
  <c r="AF30" i="36" l="1"/>
  <c r="AE30" i="36"/>
  <c r="AD30" i="36"/>
  <c r="AC30" i="36"/>
  <c r="AB30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F44" i="36"/>
  <c r="F45" i="36"/>
  <c r="F46" i="36"/>
  <c r="G46" i="36"/>
  <c r="F48" i="36"/>
  <c r="G48" i="36"/>
  <c r="H50" i="36"/>
  <c r="I50" i="36"/>
  <c r="J50" i="36"/>
  <c r="K50" i="36"/>
  <c r="L50" i="36"/>
  <c r="M50" i="36"/>
  <c r="N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AH50" i="36"/>
  <c r="AI50" i="36"/>
  <c r="AJ50" i="36"/>
  <c r="AK50" i="36"/>
  <c r="AL50" i="36"/>
  <c r="AM50" i="36"/>
  <c r="AN50" i="36"/>
  <c r="AO50" i="36"/>
  <c r="AP50" i="36"/>
  <c r="F51" i="36"/>
  <c r="G51" i="36"/>
  <c r="G52" i="36"/>
  <c r="G43" i="36" l="1"/>
  <c r="F43" i="36"/>
  <c r="F32" i="36" l="1"/>
  <c r="F33" i="36"/>
  <c r="F34" i="36"/>
  <c r="F35" i="36"/>
  <c r="F36" i="36"/>
  <c r="F37" i="36"/>
  <c r="F38" i="36"/>
  <c r="F39" i="36"/>
  <c r="F40" i="36"/>
  <c r="F41" i="36"/>
  <c r="D18" i="43" l="1"/>
  <c r="E18" i="43"/>
  <c r="D19" i="42"/>
  <c r="E19" i="42"/>
  <c r="AD22" i="43" l="1"/>
  <c r="AB22" i="43"/>
  <c r="AA22" i="43"/>
  <c r="Z22" i="43"/>
  <c r="AE22" i="43"/>
  <c r="AF22" i="43"/>
  <c r="AG22" i="43"/>
  <c r="AI22" i="43"/>
  <c r="D13" i="43"/>
  <c r="D14" i="43"/>
  <c r="D15" i="43"/>
  <c r="E13" i="43"/>
  <c r="E14" i="43"/>
  <c r="E28" i="43"/>
  <c r="AN11" i="43"/>
  <c r="AN29" i="43" s="1"/>
  <c r="AM11" i="43"/>
  <c r="AL11" i="43"/>
  <c r="AL29" i="43" s="1"/>
  <c r="AK11" i="43"/>
  <c r="AK29" i="43" s="1"/>
  <c r="AJ11" i="43"/>
  <c r="AJ29" i="43" s="1"/>
  <c r="AI11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28" i="42"/>
  <c r="AI22" i="42"/>
  <c r="AG22" i="42"/>
  <c r="AF22" i="42"/>
  <c r="AE22" i="42"/>
  <c r="AD22" i="42"/>
  <c r="AB22" i="42"/>
  <c r="AA22" i="42"/>
  <c r="Z22" i="42"/>
  <c r="E22" i="42"/>
  <c r="E18" i="42"/>
  <c r="E17" i="42"/>
  <c r="D17" i="42"/>
  <c r="E16" i="42"/>
  <c r="D16" i="42"/>
  <c r="E15" i="42"/>
  <c r="E13" i="42"/>
  <c r="D12" i="42"/>
  <c r="AN11" i="42"/>
  <c r="AN29" i="42" s="1"/>
  <c r="AM11" i="42"/>
  <c r="AL11" i="42"/>
  <c r="AL29" i="42" s="1"/>
  <c r="AK11" i="42"/>
  <c r="AK29" i="42" s="1"/>
  <c r="AJ11" i="42"/>
  <c r="AJ29" i="42" s="1"/>
  <c r="AI11" i="42"/>
  <c r="AH11" i="42"/>
  <c r="AG11" i="42"/>
  <c r="AF11" i="42"/>
  <c r="AE11" i="42"/>
  <c r="AD11" i="42"/>
  <c r="AC11" i="42"/>
  <c r="AB11" i="42"/>
  <c r="AA11" i="42"/>
  <c r="Z11" i="42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28" i="14"/>
  <c r="AI22" i="14"/>
  <c r="AG22" i="14"/>
  <c r="AF22" i="14"/>
  <c r="AE22" i="14"/>
  <c r="AD22" i="14"/>
  <c r="E22" i="14" s="1"/>
  <c r="AB22" i="14"/>
  <c r="AA22" i="14"/>
  <c r="Z22" i="14"/>
  <c r="D16" i="14"/>
  <c r="D17" i="14"/>
  <c r="D18" i="14"/>
  <c r="D21" i="14"/>
  <c r="D12" i="14"/>
  <c r="E15" i="14"/>
  <c r="E16" i="14"/>
  <c r="E17" i="14"/>
  <c r="E21" i="14"/>
  <c r="G58" i="36"/>
  <c r="F56" i="36"/>
  <c r="F58" i="36"/>
  <c r="F55" i="36"/>
  <c r="G53" i="36"/>
  <c r="G50" i="36" s="1"/>
  <c r="F53" i="36"/>
  <c r="F50" i="36" s="1"/>
  <c r="F31" i="36"/>
  <c r="F30" i="36" s="1"/>
  <c r="G32" i="36"/>
  <c r="G33" i="36"/>
  <c r="G34" i="36"/>
  <c r="G35" i="36"/>
  <c r="G37" i="36"/>
  <c r="G38" i="36"/>
  <c r="G39" i="36"/>
  <c r="G40" i="36"/>
  <c r="G41" i="36"/>
  <c r="G31" i="36"/>
  <c r="F13" i="36"/>
  <c r="F14" i="36"/>
  <c r="F15" i="36"/>
  <c r="F16" i="36"/>
  <c r="F17" i="36"/>
  <c r="F18" i="36"/>
  <c r="F19" i="36"/>
  <c r="F21" i="36"/>
  <c r="F22" i="36"/>
  <c r="F23" i="36"/>
  <c r="G12" i="36"/>
  <c r="G13" i="36"/>
  <c r="G14" i="36"/>
  <c r="G15" i="36"/>
  <c r="G16" i="36"/>
  <c r="G17" i="36"/>
  <c r="G22" i="36"/>
  <c r="G23" i="36"/>
  <c r="AK31" i="42" l="1"/>
  <c r="G30" i="36"/>
  <c r="AK31" i="43"/>
  <c r="E22" i="43"/>
  <c r="AK30" i="42"/>
  <c r="AK30" i="43"/>
  <c r="D22" i="42"/>
  <c r="D22" i="14"/>
  <c r="D11" i="42"/>
  <c r="D22" i="43"/>
  <c r="E11" i="14"/>
  <c r="D11" i="14"/>
  <c r="D11" i="43"/>
  <c r="E11" i="43"/>
  <c r="E11" i="42"/>
  <c r="H54" i="36" l="1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AG54" i="36"/>
  <c r="AH54" i="36"/>
  <c r="AI54" i="36"/>
  <c r="AJ54" i="36"/>
  <c r="AK54" i="36"/>
  <c r="AL54" i="36"/>
  <c r="AM54" i="36"/>
  <c r="AN54" i="36"/>
  <c r="AO54" i="36"/>
  <c r="AP54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Z30" i="36"/>
  <c r="AG30" i="36"/>
  <c r="AH30" i="36"/>
  <c r="AI30" i="36"/>
  <c r="AJ30" i="36"/>
  <c r="AK30" i="36"/>
  <c r="AL30" i="36"/>
  <c r="AM30" i="36"/>
  <c r="AN30" i="36"/>
  <c r="AO30" i="36"/>
  <c r="AP30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H10" i="36"/>
  <c r="I10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AO59" i="36" l="1"/>
  <c r="AM59" i="36"/>
  <c r="AK59" i="36"/>
  <c r="AI59" i="36"/>
  <c r="AG59" i="36"/>
  <c r="AE59" i="36"/>
  <c r="AC59" i="36"/>
  <c r="AA59" i="36"/>
  <c r="Y59" i="36"/>
  <c r="U59" i="36"/>
  <c r="Q59" i="36"/>
  <c r="O59" i="36"/>
  <c r="M59" i="36"/>
  <c r="K59" i="36"/>
  <c r="I59" i="36"/>
  <c r="S59" i="36"/>
  <c r="W59" i="36"/>
  <c r="AP59" i="36"/>
  <c r="AN59" i="36"/>
  <c r="AL59" i="36"/>
  <c r="AJ59" i="36"/>
  <c r="AH59" i="36"/>
  <c r="AF59" i="36"/>
  <c r="AD59" i="36"/>
  <c r="AB59" i="36"/>
  <c r="Z59" i="36"/>
  <c r="X59" i="36"/>
  <c r="V59" i="36"/>
  <c r="T59" i="36"/>
  <c r="R59" i="36"/>
  <c r="P59" i="36"/>
  <c r="N59" i="36"/>
  <c r="L59" i="36"/>
  <c r="J59" i="36"/>
  <c r="H59" i="36"/>
  <c r="H29" i="14" l="1"/>
  <c r="H29" i="43"/>
  <c r="H29" i="42"/>
  <c r="L29" i="43"/>
  <c r="L29" i="42"/>
  <c r="L29" i="14"/>
  <c r="P29" i="43"/>
  <c r="P29" i="42"/>
  <c r="P29" i="14"/>
  <c r="T29" i="43"/>
  <c r="T29" i="42"/>
  <c r="T29" i="14"/>
  <c r="AB29" i="43"/>
  <c r="AB29" i="42"/>
  <c r="AF29" i="43"/>
  <c r="AF29" i="42"/>
  <c r="Q29" i="43"/>
  <c r="Q29" i="42"/>
  <c r="Q29" i="14"/>
  <c r="M29" i="43"/>
  <c r="M29" i="42"/>
  <c r="M29" i="14"/>
  <c r="Y29" i="43"/>
  <c r="Y29" i="42"/>
  <c r="Y29" i="14"/>
  <c r="AG29" i="43"/>
  <c r="AG29" i="42"/>
  <c r="F29" i="43"/>
  <c r="F29" i="42"/>
  <c r="F29" i="14"/>
  <c r="J29" i="43"/>
  <c r="J29" i="42"/>
  <c r="J29" i="14"/>
  <c r="R29" i="43"/>
  <c r="R29" i="42"/>
  <c r="R29" i="14"/>
  <c r="V29" i="43"/>
  <c r="V29" i="42"/>
  <c r="V29" i="14"/>
  <c r="Z29" i="43"/>
  <c r="Z29" i="42"/>
  <c r="AD29" i="43"/>
  <c r="AD29" i="42"/>
  <c r="U29" i="43"/>
  <c r="U29" i="42"/>
  <c r="U29" i="14"/>
  <c r="G29" i="43"/>
  <c r="G31" i="43" s="1"/>
  <c r="G29" i="42"/>
  <c r="G29" i="14"/>
  <c r="G31" i="14" s="1"/>
  <c r="K29" i="14"/>
  <c r="K29" i="43"/>
  <c r="K29" i="42"/>
  <c r="L30" i="42" s="1"/>
  <c r="O29" i="43"/>
  <c r="O29" i="42"/>
  <c r="O29" i="14"/>
  <c r="W29" i="43"/>
  <c r="W29" i="42"/>
  <c r="W29" i="14"/>
  <c r="AA29" i="43"/>
  <c r="AA31" i="43" s="1"/>
  <c r="AA29" i="42"/>
  <c r="AE29" i="43"/>
  <c r="AE29" i="42"/>
  <c r="AI29" i="43"/>
  <c r="AI29" i="42"/>
  <c r="AM63" i="36"/>
  <c r="I63" i="36"/>
  <c r="AH62" i="36"/>
  <c r="AM62" i="36"/>
  <c r="N62" i="36"/>
  <c r="S63" i="36"/>
  <c r="S62" i="36"/>
  <c r="AC63" i="36"/>
  <c r="I62" i="36"/>
  <c r="N63" i="36"/>
  <c r="AC62" i="36"/>
  <c r="AH63" i="36"/>
  <c r="X62" i="36"/>
  <c r="X63" i="36"/>
  <c r="AN11" i="14"/>
  <c r="AN29" i="14" s="1"/>
  <c r="AM11" i="14"/>
  <c r="AL11" i="14"/>
  <c r="AL29" i="14" s="1"/>
  <c r="AK11" i="14"/>
  <c r="AK29" i="14" s="1"/>
  <c r="AJ29" i="14"/>
  <c r="AI11" i="14"/>
  <c r="AI29" i="14" s="1"/>
  <c r="AH11" i="14"/>
  <c r="AG11" i="14"/>
  <c r="AG29" i="14" s="1"/>
  <c r="AF11" i="14"/>
  <c r="AF29" i="14" s="1"/>
  <c r="AE11" i="14"/>
  <c r="AE29" i="14" s="1"/>
  <c r="AD11" i="14"/>
  <c r="AD29" i="14" s="1"/>
  <c r="AC11" i="14"/>
  <c r="AB11" i="14"/>
  <c r="AB29" i="14" s="1"/>
  <c r="AA11" i="14"/>
  <c r="AA29" i="14" s="1"/>
  <c r="Z11" i="14"/>
  <c r="Z29" i="14" s="1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AO61" i="36"/>
  <c r="AO60" i="36"/>
  <c r="AJ61" i="36"/>
  <c r="AJ60" i="36"/>
  <c r="AE61" i="36"/>
  <c r="AE60" i="36"/>
  <c r="Z61" i="36"/>
  <c r="Z60" i="36"/>
  <c r="U61" i="36"/>
  <c r="U60" i="36"/>
  <c r="K61" i="36"/>
  <c r="K60" i="36"/>
  <c r="P61" i="36"/>
  <c r="P60" i="36"/>
  <c r="G54" i="36"/>
  <c r="F54" i="36"/>
  <c r="G25" i="36"/>
  <c r="G28" i="36"/>
  <c r="G29" i="36"/>
  <c r="F25" i="36"/>
  <c r="F26" i="36"/>
  <c r="F28" i="36"/>
  <c r="F29" i="36"/>
  <c r="G11" i="36"/>
  <c r="F11" i="36"/>
  <c r="F10" i="36" s="1"/>
  <c r="G26" i="36"/>
  <c r="G31" i="42" l="1"/>
  <c r="AF30" i="42"/>
  <c r="L30" i="43"/>
  <c r="AF30" i="43"/>
  <c r="AA31" i="42"/>
  <c r="L30" i="14"/>
  <c r="V30" i="42"/>
  <c r="AA30" i="42"/>
  <c r="V31" i="14"/>
  <c r="V31" i="43"/>
  <c r="G30" i="42"/>
  <c r="Q31" i="42"/>
  <c r="AF31" i="43"/>
  <c r="D31" i="43" s="1"/>
  <c r="Q30" i="42"/>
  <c r="L31" i="14"/>
  <c r="L31" i="43"/>
  <c r="V30" i="14"/>
  <c r="V30" i="43"/>
  <c r="AA30" i="43"/>
  <c r="V31" i="42"/>
  <c r="G30" i="14"/>
  <c r="G30" i="43"/>
  <c r="Q31" i="14"/>
  <c r="Q31" i="43"/>
  <c r="AF31" i="42"/>
  <c r="Q30" i="14"/>
  <c r="Q30" i="43"/>
  <c r="L31" i="42"/>
  <c r="D31" i="14"/>
  <c r="AA30" i="14"/>
  <c r="AA31" i="14"/>
  <c r="AK31" i="14"/>
  <c r="D31" i="42"/>
  <c r="AF30" i="14"/>
  <c r="AF31" i="14"/>
  <c r="AK30" i="14"/>
  <c r="F24" i="36"/>
  <c r="G10" i="36"/>
  <c r="G24" i="36"/>
  <c r="G59" i="36" l="1"/>
  <c r="F59" i="36"/>
  <c r="D29" i="14" s="1"/>
  <c r="E29" i="14" l="1"/>
  <c r="E29" i="42"/>
  <c r="E29" i="43"/>
  <c r="D29" i="42"/>
  <c r="D29" i="43"/>
  <c r="D30" i="43" l="1"/>
  <c r="D32" i="43"/>
  <c r="D30" i="14"/>
  <c r="D32" i="14"/>
  <c r="D30" i="42"/>
  <c r="D32" i="42"/>
</calcChain>
</file>

<file path=xl/sharedStrings.xml><?xml version="1.0" encoding="utf-8"?>
<sst xmlns="http://schemas.openxmlformats.org/spreadsheetml/2006/main" count="711" uniqueCount="280">
  <si>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</si>
  <si>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</si>
  <si>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</si>
  <si>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</si>
  <si>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</si>
  <si>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</si>
  <si>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</si>
  <si>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</si>
  <si>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</si>
  <si>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</si>
  <si>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</si>
  <si>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</si>
  <si>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</si>
  <si>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</si>
  <si>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</si>
  <si>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</si>
  <si>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</si>
  <si>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</si>
  <si>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</si>
  <si>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</si>
  <si>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 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</si>
  <si>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</si>
  <si>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</si>
  <si>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</si>
  <si>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</si>
  <si>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</si>
  <si>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</si>
  <si>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</si>
  <si>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</si>
  <si>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</si>
  <si>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</si>
  <si>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</si>
  <si>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</si>
  <si>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</si>
  <si>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</si>
  <si>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</si>
  <si>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</si>
  <si>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</si>
  <si>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</si>
  <si>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</si>
  <si>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</si>
  <si>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</si>
  <si>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</si>
  <si>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</si>
  <si>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</si>
  <si>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</si>
  <si>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</si>
  <si>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</si>
  <si>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</si>
  <si>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</si>
  <si>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</si>
  <si>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</si>
  <si>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</si>
  <si>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</si>
  <si>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</si>
  <si>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</si>
  <si>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</si>
  <si>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</si>
  <si>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</si>
  <si>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Matematika I.</t>
  </si>
  <si>
    <t>Matematika II.</t>
  </si>
  <si>
    <t>Fizika II.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</si>
  <si>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</si>
  <si>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</si>
  <si>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</si>
  <si>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</si>
  <si>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</si>
  <si>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</si>
  <si>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</si>
  <si>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</si>
  <si>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</si>
  <si>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</si>
  <si>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</si>
  <si>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</si>
  <si>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</si>
  <si>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</si>
  <si>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</si>
  <si>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</si>
  <si>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</si>
  <si>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</si>
  <si>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Makroökonómia</t>
  </si>
  <si>
    <t>Mikroökonómia</t>
  </si>
  <si>
    <t>Összesen:</t>
  </si>
  <si>
    <t>Differenciált szakmai tárgyak</t>
  </si>
  <si>
    <t>Félév</t>
  </si>
  <si>
    <t>Választható tárgy I.</t>
  </si>
  <si>
    <t>Választható tárgy II.</t>
  </si>
  <si>
    <t>Választható tárgy III.</t>
  </si>
  <si>
    <t>Választható tárgy IV.</t>
  </si>
  <si>
    <t>Ökológia</t>
  </si>
  <si>
    <t>Környezetmérnök szak</t>
  </si>
  <si>
    <t>Analítikai kémia</t>
  </si>
  <si>
    <t>Közegészségügy</t>
  </si>
  <si>
    <t>Környezeti elemek védelme II. (Levegőmin. védelem)</t>
  </si>
  <si>
    <t>Térinformatika</t>
  </si>
  <si>
    <t>Természet és tájvédelem</t>
  </si>
  <si>
    <t>Környezeti elemek védelme III. (Talajvédelem)</t>
  </si>
  <si>
    <t>Kémia I.</t>
  </si>
  <si>
    <t>Kémia II.</t>
  </si>
  <si>
    <t>Környezeti ártalmak I. (Zaj, rezgésvédelem)</t>
  </si>
  <si>
    <t>Környezeti ártalmak II. (Környezeti sugárvédelem)</t>
  </si>
  <si>
    <t>Környezeti ártalmak III. (Hulladékgazdálkodás)</t>
  </si>
  <si>
    <t>Környezetvédelmi analítika</t>
  </si>
  <si>
    <t>Mérések adatfeldolgozása</t>
  </si>
  <si>
    <t>Kockázatelemzés</t>
  </si>
  <si>
    <t>Földtudományi ismeretek</t>
  </si>
  <si>
    <t>Elektrotechnika</t>
  </si>
  <si>
    <t>Természettudományos alapismeretek (40-60kr.)</t>
  </si>
  <si>
    <t>Gazdasági és Humán ismeretek   (10-30kr.)                                                        összesen:</t>
  </si>
  <si>
    <t>Környezeti elemek védelme (30-70kr.)                                                                         összesen:</t>
  </si>
  <si>
    <t>Műszaki mérnöki ismeretek (20-50kr.)</t>
  </si>
  <si>
    <t>Környezetelemzés,környezeti informatika (10-30kr.)</t>
  </si>
  <si>
    <t>Környezetmenedzsment (10-30kr.)</t>
  </si>
  <si>
    <t>Menedzsment alapjai</t>
  </si>
  <si>
    <t>Biotechnológia alapjai</t>
  </si>
  <si>
    <t>Előtanulmány kód</t>
  </si>
  <si>
    <t>Integrált irányítási rendszerek</t>
  </si>
  <si>
    <t>Menedzsment rendszerek építése és fejlesztése I.</t>
  </si>
  <si>
    <t>Menedzsment rendszerek építése és fejlesztése II.</t>
  </si>
  <si>
    <t>Fizika I.</t>
  </si>
  <si>
    <t>Település üzemeltetés környezeti aspektusai I.</t>
  </si>
  <si>
    <t>Település üzemeltetés környezeti aspektusai II</t>
  </si>
  <si>
    <t>Környezeti minőségbiztosítási rendszer</t>
  </si>
  <si>
    <t>Katasztrófavédelem</t>
  </si>
  <si>
    <t>Pályázatok elmélete és gyakorlata</t>
  </si>
  <si>
    <t>Zöldenergia specializáció</t>
  </si>
  <si>
    <t>Projektmunka</t>
  </si>
  <si>
    <t>Környezetvédelmi közigazgatási ismeretek</t>
  </si>
  <si>
    <t>Környezeti szimulációk</t>
  </si>
  <si>
    <t>Gyakorlati órák:</t>
  </si>
  <si>
    <t>Összóra:</t>
  </si>
  <si>
    <t>Alap összesen:</t>
  </si>
  <si>
    <t>BSc (E) Mintatanterv</t>
  </si>
  <si>
    <t>a</t>
  </si>
  <si>
    <t>Alap+spec.</t>
  </si>
  <si>
    <t>Össszes gyakorlati óra</t>
  </si>
  <si>
    <t>Gyakorlati órák aránya (%)</t>
  </si>
  <si>
    <t>52.</t>
  </si>
  <si>
    <t>53.</t>
  </si>
  <si>
    <t>54.</t>
  </si>
  <si>
    <t>55.</t>
  </si>
  <si>
    <t>56.</t>
  </si>
  <si>
    <t>57.</t>
  </si>
  <si>
    <t>félévi</t>
  </si>
  <si>
    <t>Levelező tagozat</t>
  </si>
  <si>
    <t xml:space="preserve">      félévi óraszámokkal (ea. tgy. l). ; követelményekkel (k.); kreditekkel (kr.)</t>
  </si>
  <si>
    <t>félévi óra</t>
  </si>
  <si>
    <t xml:space="preserve">Összes félévi óra </t>
  </si>
  <si>
    <t xml:space="preserve">     félévi óraszámokkal (ea. tgy. l). ; követelményekkel (k.); kreditekkel (kr.)</t>
  </si>
  <si>
    <t>37.</t>
  </si>
  <si>
    <t>58.</t>
  </si>
  <si>
    <t>felelőse: Dr. Mészárosné Dr. Bálint Ágnes</t>
  </si>
  <si>
    <t xml:space="preserve">BSc (E) Mintatanterv </t>
  </si>
  <si>
    <t>A kooperatív képzés tanterve</t>
  </si>
  <si>
    <t>Megjegyzés: A kooperatív képzés tantárgyait a Kari Tanács évente fogadja el.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</si>
  <si>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</si>
  <si>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</si>
  <si>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</si>
  <si>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</si>
  <si>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</si>
  <si>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1. Természet-, táj-, és környezeti elemek védelme</t>
  </si>
  <si>
    <t>RKXMA2MBLE</t>
  </si>
  <si>
    <t>RMXKE1KBLE</t>
  </si>
  <si>
    <t>RMXKE2KBLE</t>
  </si>
  <si>
    <t>RKXAK1MBLE</t>
  </si>
  <si>
    <t>RKXFI1MBLE</t>
  </si>
  <si>
    <t>RKXFI2MBLE</t>
  </si>
  <si>
    <t>RKXBI1MBLE</t>
  </si>
  <si>
    <t>RKXFT1MBLE</t>
  </si>
  <si>
    <t>RKEKT1MBLE</t>
  </si>
  <si>
    <t>RKXKE1MBLE</t>
  </si>
  <si>
    <t>RKXKE2MBLE</t>
  </si>
  <si>
    <t>RKXKE3MBLE</t>
  </si>
  <si>
    <t>RKXKU1MBLE</t>
  </si>
  <si>
    <t>RKXTT1MBLE</t>
  </si>
  <si>
    <t>RKPPR1MBLE</t>
  </si>
  <si>
    <t>RKXHV1MBLE</t>
  </si>
  <si>
    <t>RKXMF1MBLE</t>
  </si>
  <si>
    <t>RMEIN1KBLE</t>
  </si>
  <si>
    <t>RKXTI1MBLE</t>
  </si>
  <si>
    <t>RKEKJ1MBLE</t>
  </si>
  <si>
    <t>RMWMS1KBLE</t>
  </si>
  <si>
    <t>RKWSI1MBLE</t>
  </si>
  <si>
    <t>RKWBI1MBLE</t>
  </si>
  <si>
    <t>RMWMI1KBLE</t>
  </si>
  <si>
    <t>RKWMF1MBLE</t>
  </si>
  <si>
    <t>RKWMF2MBLE</t>
  </si>
  <si>
    <t>GGXKG1RBLE</t>
  </si>
  <si>
    <t>GGXKG2RBLE</t>
  </si>
  <si>
    <t>RMEII1KBLE</t>
  </si>
  <si>
    <t>RKEMF3MBLE</t>
  </si>
  <si>
    <t>NMXAN1HBLE</t>
  </si>
  <si>
    <t>RMWMS2KBLE</t>
  </si>
  <si>
    <t xml:space="preserve">                  Környezetmérnök szak</t>
  </si>
  <si>
    <t xml:space="preserve">                                                                                                                           felelőse: Dr. Takács Áron</t>
  </si>
  <si>
    <t xml:space="preserve">Műszaki mechanika </t>
  </si>
  <si>
    <t xml:space="preserve">Környezeti műv. és techn. II.(Megújuló energiák) </t>
  </si>
  <si>
    <t>NMXAN1HBLE aláírás</t>
  </si>
  <si>
    <t>RKXKM2MBLE</t>
  </si>
  <si>
    <t>RKXKM1MBLE</t>
  </si>
  <si>
    <t xml:space="preserve">Környezeti műveletek és techn. I. (Víz-, Szennyvíztisztítás) </t>
  </si>
  <si>
    <t>RKEGZ1MBLE</t>
  </si>
  <si>
    <t>Dr. habil Koltai László</t>
  </si>
  <si>
    <t>Vállalkozás gazdaságtan (blended)</t>
  </si>
  <si>
    <t>Környezet- és természetvédelmi terepi gyakorlatok</t>
  </si>
  <si>
    <t>Környezetgazdálkodás</t>
  </si>
  <si>
    <t xml:space="preserve"> Környezetirányítási rendszer specializáció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</si>
  <si>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Környezetirányítási rendszer specializáció</t>
  </si>
  <si>
    <t>Ipari alapanyagok és hulladékok</t>
  </si>
  <si>
    <t>Településfejlesztés</t>
  </si>
  <si>
    <t>Biomassza előállítás és hasznosítás</t>
  </si>
  <si>
    <t xml:space="preserve">Biotechnológia alapjai      </t>
  </si>
  <si>
    <t>Energetika alapismeretek</t>
  </si>
  <si>
    <t>Érvényes 2019. szeptemberétől</t>
  </si>
  <si>
    <t>Környezetvédelem a közigazgatásban specializáció</t>
  </si>
  <si>
    <t>Elfogadta az RKK tanácsa 2019. június 13-án</t>
  </si>
  <si>
    <t>2. Menedzsment rendszerek építése és fejlesztése I.-II.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</si>
  <si>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felelőse: Bodáné Dr. Kendrovics Rita</t>
  </si>
  <si>
    <t xml:space="preserve">2. Megújuló energiák forrásai I.-III. </t>
  </si>
  <si>
    <t xml:space="preserve">                                                                                                                 felelőse: Dr. Biczó Imre</t>
  </si>
  <si>
    <t>féléves óraszám</t>
  </si>
  <si>
    <t xml:space="preserve">                                                                                   Félévek</t>
  </si>
  <si>
    <t>Munkavédelem (blended)</t>
  </si>
  <si>
    <t>Környezettan (online)</t>
  </si>
  <si>
    <t>Környezetjogi ismeretek (online)</t>
  </si>
  <si>
    <t>Műszaki rajz és dokumentáció, CAD (blended)</t>
  </si>
  <si>
    <t>Gépszerkezetek (blended)</t>
  </si>
  <si>
    <t>Szabályozás és vezérlés (blended)</t>
  </si>
  <si>
    <t>Informatika I. (blended)</t>
  </si>
  <si>
    <t>Környezeti hatásvizsgálat</t>
  </si>
  <si>
    <t>38.</t>
  </si>
  <si>
    <t>Irányítási rendszerek informatikai támogatása (blended)</t>
  </si>
  <si>
    <t xml:space="preserve">2. Környezetvédelmi közigazgatási alapismeretek és Településfejlesztés </t>
  </si>
  <si>
    <t>Megújuló energiák forrásai I. (Napenergia alkalmazása) (blended)</t>
  </si>
  <si>
    <t>Megújuló energiák forrásai II.(Szélenergia alkalmazása) (blended)</t>
  </si>
  <si>
    <t>Megújuló energiák forrásai III.(Geotermia, vízenergia és hidrogén cellák) (blended)</t>
  </si>
  <si>
    <t>határozat száma: RKK-KT-LXX/76/2019</t>
  </si>
  <si>
    <t>RKXMA2HBLE</t>
  </si>
  <si>
    <t>RKXBI1HBLE</t>
  </si>
  <si>
    <t>RKXBI2HBLE</t>
  </si>
  <si>
    <t>RKXEL1HBLE</t>
  </si>
  <si>
    <t>Biológia I.</t>
  </si>
  <si>
    <t>Biológia II.</t>
  </si>
  <si>
    <t>RKXGY1HBLE</t>
  </si>
  <si>
    <t>RKXMH1HBLE</t>
  </si>
  <si>
    <t>RKEMR1HBLE</t>
  </si>
  <si>
    <t>RKXKA1HBLE</t>
  </si>
  <si>
    <t>RKESV1HBLE</t>
  </si>
  <si>
    <t>RMXIN2HBLE</t>
  </si>
  <si>
    <t>RKXKZ1HBLE</t>
  </si>
  <si>
    <t>RMWMI1HBLE</t>
  </si>
  <si>
    <t>RMWIR1HBLE</t>
  </si>
  <si>
    <t>RKEBT1HBLE</t>
  </si>
  <si>
    <t>RKWGT1HBLE</t>
  </si>
  <si>
    <t>RKWKA1HBLE</t>
  </si>
  <si>
    <t>RKWMU1HBLE</t>
  </si>
  <si>
    <t>RKWAE1HBLE</t>
  </si>
  <si>
    <t>RKWAE2HBLE</t>
  </si>
  <si>
    <t>RKWEG1HBLE</t>
  </si>
  <si>
    <t>RTEFT1HBLE</t>
  </si>
  <si>
    <t>Feldolgozóipari technológiák és környezetvédelmük (blended)</t>
  </si>
  <si>
    <t>GSEVG2RBLE</t>
  </si>
  <si>
    <t>Projektmenedzsment (blended)</t>
  </si>
  <si>
    <t>RMEPR1KBLE</t>
  </si>
  <si>
    <t>RKDSZDHBLE</t>
  </si>
  <si>
    <t>RMWIH1HBLE</t>
  </si>
  <si>
    <t>GVXMA1RBLE</t>
  </si>
  <si>
    <t>RKXKA1MBLE</t>
  </si>
  <si>
    <t>RKXKA2MBLE</t>
  </si>
  <si>
    <t>RKXKA3MBLE</t>
  </si>
  <si>
    <t>RKWTU1HBLE</t>
  </si>
  <si>
    <t>RKWTU2HBLE</t>
  </si>
  <si>
    <t>RKWKOGHBLE</t>
  </si>
  <si>
    <t>RKWPA1HBLE</t>
  </si>
  <si>
    <t>RKXOK1MBLE</t>
  </si>
  <si>
    <t>RKXKO1MBLE</t>
  </si>
  <si>
    <t>RKXKE1MBLE,RKXKE2MBLE, RKXKA1MBLE</t>
  </si>
  <si>
    <t>Alternatív energiahasználat a gyakorlatban I.(Energetikai rendszerek-lakossági alkalmazás, közlekedés)</t>
  </si>
  <si>
    <t>Alternatív eneriahasználat a gyakorlatban II. (Energetikai rendszerek- épített környezet, épületenergetika)</t>
  </si>
  <si>
    <t>Környezeti elemek védelme I. (Vízminőségvédelem)(blended)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</si>
</sst>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charset val="238"/>
    </font>
    <font>
      <b/>
      <sz val="12"/>
      <color theme="1"/>
      <name val="Arial CE"/>
      <charset val="238"/>
    </font>
    <font>
      <b/>
      <i/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1"/>
      <color theme="1"/>
      <name val="Arial CE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i/>
      <sz val="14"/>
      <color theme="1"/>
      <name val="Arial CE"/>
      <charset val="238"/>
    </font>
    <font>
      <sz val="10"/>
      <color theme="1"/>
      <name val="Arial CE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7" fillId="0" borderId="0"/>
  </cellStyleXfs>
  <cellXfs count="59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5" fillId="2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70" xfId="42" applyFont="1" applyFill="1" applyBorder="1" applyAlignment="1">
      <alignment horizontal="center" vertical="center" wrapText="1"/>
    </xf>
    <xf numFmtId="0" fontId="39" fillId="0" borderId="76" xfId="42" applyFont="1" applyFill="1" applyBorder="1" applyAlignment="1">
      <alignment horizontal="center" vertical="center" wrapText="1"/>
    </xf>
    <xf numFmtId="0" fontId="39" fillId="0" borderId="74" xfId="42" applyFont="1" applyFill="1" applyBorder="1" applyAlignment="1">
      <alignment horizontal="center" wrapText="1"/>
    </xf>
    <xf numFmtId="0" fontId="39" fillId="0" borderId="72" xfId="42" applyFont="1" applyFill="1" applyBorder="1" applyAlignment="1">
      <alignment horizontal="center" wrapText="1"/>
    </xf>
    <xf numFmtId="0" fontId="39" fillId="0" borderId="75" xfId="42" applyFont="1" applyFill="1" applyBorder="1" applyAlignment="1">
      <alignment horizontal="center" wrapText="1"/>
    </xf>
    <xf numFmtId="0" fontId="39" fillId="0" borderId="57" xfId="42" applyFont="1" applyBorder="1" applyAlignment="1">
      <alignment horizontal="left" wrapText="1"/>
    </xf>
    <xf numFmtId="0" fontId="38" fillId="0" borderId="26" xfId="42" applyFont="1" applyBorder="1" applyAlignment="1">
      <alignment horizontal="center" wrapText="1"/>
    </xf>
    <xf numFmtId="0" fontId="38" fillId="0" borderId="31" xfId="42" applyFont="1" applyFill="1" applyBorder="1" applyAlignment="1">
      <alignment horizontal="center" wrapText="1"/>
    </xf>
    <xf numFmtId="0" fontId="39" fillId="0" borderId="43" xfId="42" applyFont="1" applyFill="1" applyBorder="1" applyAlignment="1">
      <alignment horizontal="center" vertical="center" wrapText="1"/>
    </xf>
    <xf numFmtId="0" fontId="39" fillId="0" borderId="44" xfId="42" applyFont="1" applyFill="1" applyBorder="1" applyAlignment="1">
      <alignment horizontal="center" vertical="center" wrapText="1"/>
    </xf>
    <xf numFmtId="0" fontId="39" fillId="24" borderId="57" xfId="42" applyFont="1" applyFill="1" applyBorder="1" applyAlignment="1">
      <alignment horizontal="left" wrapText="1"/>
    </xf>
    <xf numFmtId="0" fontId="39" fillId="24" borderId="26" xfId="42" applyFont="1" applyFill="1" applyBorder="1" applyAlignment="1">
      <alignment horizontal="left" wrapText="1"/>
    </xf>
    <xf numFmtId="0" fontId="39" fillId="24" borderId="31" xfId="42" applyFont="1" applyFill="1" applyBorder="1" applyAlignment="1">
      <alignment horizontal="left" wrapText="1"/>
    </xf>
    <xf numFmtId="0" fontId="39" fillId="24" borderId="25" xfId="42" applyFont="1" applyFill="1" applyBorder="1" applyAlignment="1">
      <alignment horizontal="left" wrapText="1"/>
    </xf>
    <xf numFmtId="0" fontId="39" fillId="24" borderId="29" xfId="42" applyFont="1" applyFill="1" applyBorder="1" applyAlignment="1">
      <alignment horizontal="center" wrapText="1"/>
    </xf>
    <xf numFmtId="0" fontId="39" fillId="24" borderId="30" xfId="42" applyFont="1" applyFill="1" applyBorder="1" applyAlignment="1">
      <alignment horizontal="center" wrapText="1"/>
    </xf>
    <xf numFmtId="0" fontId="39" fillId="24" borderId="26" xfId="42" applyFont="1" applyFill="1" applyBorder="1" applyAlignment="1">
      <alignment horizontal="center" wrapText="1"/>
    </xf>
    <xf numFmtId="0" fontId="39" fillId="24" borderId="58" xfId="42" applyFont="1" applyFill="1" applyBorder="1" applyAlignment="1">
      <alignment horizontal="center" wrapText="1"/>
    </xf>
    <xf numFmtId="0" fontId="39" fillId="0" borderId="26" xfId="42" applyFont="1" applyBorder="1" applyAlignment="1">
      <alignment horizontal="left" wrapText="1"/>
    </xf>
    <xf numFmtId="0" fontId="39" fillId="0" borderId="31" xfId="42" applyFont="1" applyFill="1" applyBorder="1" applyAlignment="1">
      <alignment horizontal="left" wrapText="1"/>
    </xf>
    <xf numFmtId="0" fontId="39" fillId="0" borderId="25" xfId="42" applyFont="1" applyFill="1" applyBorder="1" applyAlignment="1">
      <alignment horizontal="left" wrapText="1"/>
    </xf>
    <xf numFmtId="0" fontId="39" fillId="0" borderId="29" xfId="42" applyFont="1" applyFill="1" applyBorder="1" applyAlignment="1">
      <alignment horizontal="center" wrapText="1"/>
    </xf>
    <xf numFmtId="0" fontId="39" fillId="0" borderId="30" xfId="42" applyFont="1" applyFill="1" applyBorder="1" applyAlignment="1">
      <alignment horizontal="left" wrapText="1"/>
    </xf>
    <xf numFmtId="0" fontId="39" fillId="0" borderId="26" xfId="42" applyFont="1" applyFill="1" applyBorder="1" applyAlignment="1">
      <alignment horizontal="left" wrapText="1"/>
    </xf>
    <xf numFmtId="0" fontId="39" fillId="0" borderId="58" xfId="42" applyFont="1" applyFill="1" applyBorder="1" applyAlignment="1">
      <alignment horizontal="center" wrapText="1"/>
    </xf>
    <xf numFmtId="0" fontId="39" fillId="0" borderId="30" xfId="42" applyFont="1" applyFill="1" applyBorder="1" applyAlignment="1">
      <alignment horizontal="center" wrapText="1"/>
    </xf>
    <xf numFmtId="0" fontId="39" fillId="0" borderId="26" xfId="42" applyFont="1" applyFill="1" applyBorder="1" applyAlignment="1">
      <alignment horizontal="center" wrapText="1"/>
    </xf>
    <xf numFmtId="0" fontId="39" fillId="0" borderId="59" xfId="42" applyFont="1" applyBorder="1" applyAlignment="1">
      <alignment horizontal="left" wrapText="1"/>
    </xf>
    <xf numFmtId="0" fontId="39" fillId="0" borderId="54" xfId="42" applyFont="1" applyBorder="1" applyAlignment="1">
      <alignment horizontal="left" wrapText="1"/>
    </xf>
    <xf numFmtId="0" fontId="39" fillId="0" borderId="60" xfId="42" applyFont="1" applyFill="1" applyBorder="1" applyAlignment="1">
      <alignment horizontal="left" wrapText="1"/>
    </xf>
    <xf numFmtId="0" fontId="39" fillId="0" borderId="55" xfId="42" applyFont="1" applyFill="1" applyBorder="1" applyAlignment="1">
      <alignment horizontal="left" wrapText="1"/>
    </xf>
    <xf numFmtId="0" fontId="39" fillId="0" borderId="52" xfId="42" applyFont="1" applyFill="1" applyBorder="1" applyAlignment="1">
      <alignment horizontal="center" wrapText="1"/>
    </xf>
    <xf numFmtId="0" fontId="39" fillId="0" borderId="53" xfId="42" applyFont="1" applyFill="1" applyBorder="1" applyAlignment="1">
      <alignment horizontal="left" wrapText="1"/>
    </xf>
    <xf numFmtId="0" fontId="39" fillId="0" borderId="54" xfId="42" applyFont="1" applyFill="1" applyBorder="1" applyAlignment="1">
      <alignment horizontal="left" wrapText="1"/>
    </xf>
    <xf numFmtId="0" fontId="39" fillId="0" borderId="61" xfId="42" applyFont="1" applyFill="1" applyBorder="1" applyAlignment="1">
      <alignment horizontal="center" wrapText="1"/>
    </xf>
    <xf numFmtId="0" fontId="39" fillId="0" borderId="53" xfId="42" applyFont="1" applyFill="1" applyBorder="1" applyAlignment="1">
      <alignment horizontal="center" wrapText="1"/>
    </xf>
    <xf numFmtId="0" fontId="39" fillId="0" borderId="54" xfId="42" applyFont="1" applyFill="1" applyBorder="1" applyAlignment="1">
      <alignment horizontal="center" wrapText="1"/>
    </xf>
    <xf numFmtId="0" fontId="39" fillId="0" borderId="62" xfId="42" applyFont="1" applyBorder="1" applyAlignment="1">
      <alignment horizontal="left" wrapText="1"/>
    </xf>
    <xf numFmtId="0" fontId="39" fillId="0" borderId="63" xfId="42" applyFont="1" applyBorder="1" applyAlignment="1">
      <alignment horizontal="left" wrapText="1"/>
    </xf>
    <xf numFmtId="0" fontId="38" fillId="0" borderId="64" xfId="42" applyFont="1" applyFill="1" applyBorder="1" applyAlignment="1">
      <alignment horizontal="left" wrapText="1"/>
    </xf>
    <xf numFmtId="0" fontId="39" fillId="0" borderId="65" xfId="42" applyFont="1" applyFill="1" applyBorder="1" applyAlignment="1">
      <alignment horizontal="left" wrapText="1"/>
    </xf>
    <xf numFmtId="0" fontId="38" fillId="0" borderId="77" xfId="42" applyFont="1" applyFill="1" applyBorder="1" applyAlignment="1">
      <alignment horizontal="center" wrapText="1"/>
    </xf>
    <xf numFmtId="0" fontId="39" fillId="0" borderId="66" xfId="42" applyFont="1" applyFill="1" applyBorder="1" applyAlignment="1">
      <alignment horizontal="left" wrapText="1"/>
    </xf>
    <xf numFmtId="0" fontId="39" fillId="0" borderId="63" xfId="42" applyFont="1" applyFill="1" applyBorder="1" applyAlignment="1">
      <alignment horizontal="left" wrapText="1"/>
    </xf>
    <xf numFmtId="0" fontId="38" fillId="0" borderId="67" xfId="42" applyFont="1" applyFill="1" applyBorder="1" applyAlignment="1">
      <alignment horizontal="center" wrapText="1"/>
    </xf>
    <xf numFmtId="0" fontId="39" fillId="0" borderId="66" xfId="42" applyFont="1" applyFill="1" applyBorder="1" applyAlignment="1">
      <alignment horizontal="center" wrapText="1"/>
    </xf>
    <xf numFmtId="0" fontId="39" fillId="0" borderId="63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14" fillId="0" borderId="26" xfId="0" applyNumberFormat="1" applyFont="1" applyFill="1" applyBorder="1" applyAlignment="1">
      <alignment horizontal="center" vertical="center"/>
    </xf>
    <xf numFmtId="0" fontId="4" fillId="26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26" borderId="0" xfId="0" applyFont="1" applyFill="1" applyBorder="1" applyAlignment="1">
      <alignment vertical="center"/>
    </xf>
    <xf numFmtId="49" fontId="5" fillId="26" borderId="0" xfId="0" applyNumberFormat="1" applyFont="1" applyFill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26" borderId="7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1" fontId="10" fillId="26" borderId="26" xfId="0" applyNumberFormat="1" applyFont="1" applyFill="1" applyBorder="1" applyAlignment="1">
      <alignment horizontal="center" vertical="center"/>
    </xf>
    <xf numFmtId="1" fontId="12" fillId="26" borderId="29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/>
    </xf>
    <xf numFmtId="0" fontId="9" fillId="26" borderId="26" xfId="0" applyFont="1" applyFill="1" applyBorder="1" applyAlignment="1">
      <alignment horizontal="left" vertical="center"/>
    </xf>
    <xf numFmtId="0" fontId="9" fillId="26" borderId="29" xfId="0" applyFont="1" applyFill="1" applyBorder="1" applyAlignment="1">
      <alignment horizontal="left" vertical="center"/>
    </xf>
    <xf numFmtId="49" fontId="5" fillId="27" borderId="19" xfId="0" applyNumberFormat="1" applyFont="1" applyFill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1" fontId="10" fillId="26" borderId="30" xfId="0" applyNumberFormat="1" applyFont="1" applyFill="1" applyBorder="1" applyAlignment="1">
      <alignment horizontal="center" vertical="center"/>
    </xf>
    <xf numFmtId="1" fontId="10" fillId="26" borderId="25" xfId="0" applyNumberFormat="1" applyFont="1" applyFill="1" applyBorder="1" applyAlignment="1">
      <alignment horizontal="center" vertical="center"/>
    </xf>
    <xf numFmtId="1" fontId="10" fillId="26" borderId="31" xfId="0" applyNumberFormat="1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49" fontId="5" fillId="24" borderId="90" xfId="0" applyNumberFormat="1" applyFont="1" applyFill="1" applyBorder="1" applyAlignment="1">
      <alignment horizontal="right" vertical="center"/>
    </xf>
    <xf numFmtId="1" fontId="11" fillId="24" borderId="86" xfId="0" applyNumberFormat="1" applyFont="1" applyFill="1" applyBorder="1" applyAlignment="1">
      <alignment horizontal="center" vertical="center"/>
    </xf>
    <xf numFmtId="1" fontId="11" fillId="24" borderId="91" xfId="0" applyNumberFormat="1" applyFont="1" applyFill="1" applyBorder="1" applyAlignment="1">
      <alignment horizontal="center" vertical="center"/>
    </xf>
    <xf numFmtId="1" fontId="11" fillId="24" borderId="92" xfId="0" applyNumberFormat="1" applyFont="1" applyFill="1" applyBorder="1" applyAlignment="1">
      <alignment horizontal="center" vertical="center"/>
    </xf>
    <xf numFmtId="0" fontId="11" fillId="24" borderId="86" xfId="0" applyFont="1" applyFill="1" applyBorder="1" applyAlignment="1">
      <alignment horizontal="right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1" fillId="0" borderId="91" xfId="0" applyFont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/>
    </xf>
    <xf numFmtId="1" fontId="10" fillId="0" borderId="55" xfId="0" applyNumberFormat="1" applyFont="1" applyFill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1" fontId="12" fillId="0" borderId="95" xfId="0" applyNumberFormat="1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1" fontId="10" fillId="0" borderId="43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0" fillId="0" borderId="8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0" borderId="83" xfId="0" applyNumberFormat="1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49" fontId="5" fillId="27" borderId="97" xfId="0" applyNumberFormat="1" applyFont="1" applyFill="1" applyBorder="1" applyAlignment="1">
      <alignment horizontal="right" vertical="center"/>
    </xf>
    <xf numFmtId="1" fontId="5" fillId="27" borderId="93" xfId="0" applyNumberFormat="1" applyFont="1" applyFill="1" applyBorder="1" applyAlignment="1">
      <alignment horizontal="center" vertical="center"/>
    </xf>
    <xf numFmtId="1" fontId="11" fillId="27" borderId="91" xfId="0" applyNumberFormat="1" applyFont="1" applyFill="1" applyBorder="1" applyAlignment="1">
      <alignment horizontal="center" vertical="center"/>
    </xf>
    <xf numFmtId="0" fontId="10" fillId="27" borderId="86" xfId="0" applyFont="1" applyFill="1" applyBorder="1" applyAlignment="1">
      <alignment vertical="center"/>
    </xf>
    <xf numFmtId="1" fontId="5" fillId="27" borderId="91" xfId="0" applyNumberFormat="1" applyFont="1" applyFill="1" applyBorder="1" applyAlignment="1">
      <alignment horizontal="center" vertical="center"/>
    </xf>
    <xf numFmtId="1" fontId="5" fillId="27" borderId="98" xfId="0" applyNumberFormat="1" applyFont="1" applyFill="1" applyBorder="1" applyAlignment="1">
      <alignment horizontal="center" vertical="center"/>
    </xf>
    <xf numFmtId="1" fontId="5" fillId="27" borderId="94" xfId="0" applyNumberFormat="1" applyFont="1" applyFill="1" applyBorder="1" applyAlignment="1">
      <alignment horizontal="center" vertical="center"/>
    </xf>
    <xf numFmtId="1" fontId="5" fillId="27" borderId="97" xfId="0" applyNumberFormat="1" applyFont="1" applyFill="1" applyBorder="1" applyAlignment="1">
      <alignment horizontal="center" vertical="center"/>
    </xf>
    <xf numFmtId="0" fontId="11" fillId="27" borderId="86" xfId="0" applyFont="1" applyFill="1" applyBorder="1" applyAlignment="1">
      <alignment horizontal="right" vertical="center"/>
    </xf>
    <xf numFmtId="49" fontId="5" fillId="27" borderId="93" xfId="0" applyNumberFormat="1" applyFont="1" applyFill="1" applyBorder="1" applyAlignment="1">
      <alignment vertical="center"/>
    </xf>
    <xf numFmtId="49" fontId="5" fillId="27" borderId="94" xfId="0" applyNumberFormat="1" applyFont="1" applyFill="1" applyBorder="1" applyAlignment="1">
      <alignment vertical="center"/>
    </xf>
    <xf numFmtId="0" fontId="9" fillId="27" borderId="8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horizontal="center" vertical="center"/>
    </xf>
    <xf numFmtId="1" fontId="7" fillId="0" borderId="93" xfId="0" applyNumberFormat="1" applyFont="1" applyFill="1" applyBorder="1" applyAlignment="1">
      <alignment horizontal="center" vertical="center"/>
    </xf>
    <xf numFmtId="1" fontId="7" fillId="0" borderId="91" xfId="0" applyNumberFormat="1" applyFont="1" applyFill="1" applyBorder="1" applyAlignment="1">
      <alignment horizontal="center" vertical="center"/>
    </xf>
    <xf numFmtId="1" fontId="17" fillId="0" borderId="98" xfId="0" applyNumberFormat="1" applyFont="1" applyFill="1" applyBorder="1" applyAlignment="1">
      <alignment horizontal="center" vertical="center"/>
    </xf>
    <xf numFmtId="1" fontId="17" fillId="0" borderId="94" xfId="0" applyNumberFormat="1" applyFont="1" applyFill="1" applyBorder="1" applyAlignment="1">
      <alignment horizontal="center" vertical="center"/>
    </xf>
    <xf numFmtId="1" fontId="17" fillId="0" borderId="97" xfId="0" applyNumberFormat="1" applyFont="1" applyFill="1" applyBorder="1" applyAlignment="1">
      <alignment horizontal="center" vertical="center"/>
    </xf>
    <xf numFmtId="1" fontId="17" fillId="0" borderId="91" xfId="0" applyNumberFormat="1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24" borderId="93" xfId="0" applyFont="1" applyFill="1" applyBorder="1" applyAlignment="1">
      <alignment horizontal="center" vertical="center"/>
    </xf>
    <xf numFmtId="0" fontId="11" fillId="24" borderId="91" xfId="0" applyFont="1" applyFill="1" applyBorder="1" applyAlignment="1">
      <alignment horizontal="center" vertical="center"/>
    </xf>
    <xf numFmtId="0" fontId="5" fillId="24" borderId="94" xfId="0" applyFont="1" applyFill="1" applyBorder="1" applyAlignment="1">
      <alignment horizontal="center" vertical="center"/>
    </xf>
    <xf numFmtId="0" fontId="11" fillId="24" borderId="97" xfId="0" applyFont="1" applyFill="1" applyBorder="1" applyAlignment="1">
      <alignment horizontal="center" vertical="center"/>
    </xf>
    <xf numFmtId="0" fontId="3" fillId="24" borderId="86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/>
    </xf>
    <xf numFmtId="0" fontId="5" fillId="0" borderId="100" xfId="0" applyFont="1" applyBorder="1" applyAlignment="1">
      <alignment vertical="center"/>
    </xf>
    <xf numFmtId="0" fontId="11" fillId="0" borderId="100" xfId="0" applyFont="1" applyBorder="1" applyAlignment="1">
      <alignment horizontal="right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90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49" fontId="9" fillId="0" borderId="41" xfId="0" applyNumberFormat="1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4" fillId="24" borderId="92" xfId="0" applyFont="1" applyFill="1" applyBorder="1" applyAlignment="1">
      <alignment horizontal="center" vertical="center"/>
    </xf>
    <xf numFmtId="0" fontId="4" fillId="24" borderId="93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left" vertical="center"/>
    </xf>
    <xf numFmtId="1" fontId="5" fillId="24" borderId="94" xfId="0" applyNumberFormat="1" applyFont="1" applyFill="1" applyBorder="1" applyAlignment="1">
      <alignment horizontal="center" vertical="center"/>
    </xf>
    <xf numFmtId="1" fontId="42" fillId="24" borderId="94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" fillId="24" borderId="98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1" fontId="5" fillId="24" borderId="98" xfId="0" applyNumberFormat="1" applyFont="1" applyFill="1" applyBorder="1" applyAlignment="1">
      <alignment horizontal="center" vertical="center"/>
    </xf>
    <xf numFmtId="0" fontId="6" fillId="24" borderId="91" xfId="0" applyFont="1" applyFill="1" applyBorder="1" applyAlignment="1">
      <alignment horizontal="right" vertical="center" wrapText="1"/>
    </xf>
    <xf numFmtId="0" fontId="12" fillId="0" borderId="4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49" fontId="9" fillId="0" borderId="56" xfId="0" applyNumberFormat="1" applyFont="1" applyFill="1" applyBorder="1" applyAlignment="1">
      <alignment horizontal="left" vertical="center"/>
    </xf>
    <xf numFmtId="49" fontId="9" fillId="0" borderId="32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vertical="center" wrapText="1"/>
    </xf>
    <xf numFmtId="0" fontId="6" fillId="24" borderId="97" xfId="0" applyFont="1" applyFill="1" applyBorder="1" applyAlignment="1">
      <alignment horizontal="right" vertical="center" wrapText="1"/>
    </xf>
    <xf numFmtId="1" fontId="5" fillId="24" borderId="93" xfId="0" applyNumberFormat="1" applyFont="1" applyFill="1" applyBorder="1" applyAlignment="1">
      <alignment horizontal="center" vertical="center"/>
    </xf>
    <xf numFmtId="0" fontId="5" fillId="24" borderId="94" xfId="0" applyFont="1" applyFill="1" applyBorder="1" applyAlignment="1">
      <alignment vertical="center"/>
    </xf>
    <xf numFmtId="1" fontId="5" fillId="24" borderId="94" xfId="0" applyNumberFormat="1" applyFont="1" applyFill="1" applyBorder="1" applyAlignment="1">
      <alignment vertical="center"/>
    </xf>
    <xf numFmtId="0" fontId="10" fillId="0" borderId="83" xfId="0" applyFont="1" applyFill="1" applyBorder="1" applyAlignment="1">
      <alignment vertical="center" wrapText="1"/>
    </xf>
    <xf numFmtId="0" fontId="4" fillId="26" borderId="88" xfId="0" applyFont="1" applyFill="1" applyBorder="1" applyAlignment="1">
      <alignment horizontal="center" vertical="center"/>
    </xf>
    <xf numFmtId="0" fontId="4" fillId="24" borderId="86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11" fillId="0" borderId="92" xfId="0" applyFont="1" applyBorder="1" applyAlignment="1">
      <alignment horizontal="right" vertical="center"/>
    </xf>
    <xf numFmtId="0" fontId="11" fillId="0" borderId="9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48" fillId="26" borderId="0" xfId="0" applyFont="1" applyFill="1" applyAlignment="1">
      <alignment vertical="center"/>
    </xf>
    <xf numFmtId="0" fontId="49" fillId="26" borderId="0" xfId="0" applyFont="1" applyFill="1" applyAlignment="1">
      <alignment horizontal="center" vertical="center"/>
    </xf>
    <xf numFmtId="49" fontId="48" fillId="26" borderId="0" xfId="0" applyNumberFormat="1" applyFont="1" applyFill="1" applyAlignment="1">
      <alignment horizontal="left" vertical="center"/>
    </xf>
    <xf numFmtId="0" fontId="48" fillId="26" borderId="0" xfId="0" applyFont="1" applyFill="1" applyAlignment="1">
      <alignment vertical="center" wrapText="1"/>
    </xf>
    <xf numFmtId="0" fontId="50" fillId="26" borderId="0" xfId="0" applyFont="1" applyFill="1" applyAlignment="1">
      <alignment vertical="center"/>
    </xf>
    <xf numFmtId="0" fontId="50" fillId="26" borderId="0" xfId="0" applyFont="1" applyFill="1" applyAlignment="1">
      <alignment horizontal="left" vertical="center"/>
    </xf>
    <xf numFmtId="49" fontId="50" fillId="26" borderId="0" xfId="0" applyNumberFormat="1" applyFont="1" applyFill="1" applyAlignment="1">
      <alignment horizontal="left" vertical="center"/>
    </xf>
    <xf numFmtId="0" fontId="50" fillId="26" borderId="0" xfId="0" applyFont="1" applyFill="1" applyAlignment="1">
      <alignment vertical="center" wrapText="1"/>
    </xf>
    <xf numFmtId="0" fontId="50" fillId="26" borderId="0" xfId="0" applyFont="1" applyFill="1" applyAlignment="1">
      <alignment horizontal="center" vertical="center"/>
    </xf>
    <xf numFmtId="0" fontId="50" fillId="26" borderId="0" xfId="0" applyFont="1" applyFill="1" applyBorder="1" applyAlignment="1">
      <alignment vertical="center"/>
    </xf>
    <xf numFmtId="0" fontId="50" fillId="26" borderId="0" xfId="0" applyFont="1" applyFill="1" applyAlignment="1">
      <alignment horizontal="right" vertical="center"/>
    </xf>
    <xf numFmtId="0" fontId="48" fillId="26" borderId="0" xfId="0" applyFont="1" applyFill="1" applyAlignment="1">
      <alignment horizontal="center" vertical="center"/>
    </xf>
    <xf numFmtId="49" fontId="48" fillId="26" borderId="0" xfId="0" applyNumberFormat="1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 wrapText="1"/>
    </xf>
    <xf numFmtId="0" fontId="42" fillId="26" borderId="0" xfId="0" applyFont="1" applyFill="1" applyBorder="1" applyAlignment="1">
      <alignment vertical="center"/>
    </xf>
    <xf numFmtId="0" fontId="46" fillId="26" borderId="0" xfId="0" applyFont="1" applyFill="1" applyAlignment="1">
      <alignment vertical="center"/>
    </xf>
    <xf numFmtId="0" fontId="42" fillId="26" borderId="0" xfId="0" applyFont="1" applyFill="1" applyAlignment="1">
      <alignment vertical="center"/>
    </xf>
    <xf numFmtId="0" fontId="42" fillId="26" borderId="43" xfId="0" applyFont="1" applyFill="1" applyBorder="1" applyAlignment="1">
      <alignment horizontal="center" vertical="center"/>
    </xf>
    <xf numFmtId="0" fontId="45" fillId="26" borderId="41" xfId="0" applyFont="1" applyFill="1" applyBorder="1" applyAlignment="1">
      <alignment horizontal="left" vertical="center"/>
    </xf>
    <xf numFmtId="1" fontId="46" fillId="26" borderId="43" xfId="0" applyNumberFormat="1" applyFont="1" applyFill="1" applyBorder="1" applyAlignment="1">
      <alignment horizontal="center" vertical="center"/>
    </xf>
    <xf numFmtId="1" fontId="46" fillId="26" borderId="44" xfId="0" applyNumberFormat="1" applyFont="1" applyFill="1" applyBorder="1" applyAlignment="1">
      <alignment horizontal="center" vertical="center"/>
    </xf>
    <xf numFmtId="1" fontId="46" fillId="26" borderId="85" xfId="0" applyNumberFormat="1" applyFont="1" applyFill="1" applyBorder="1" applyAlignment="1">
      <alignment horizontal="center" vertical="center"/>
    </xf>
    <xf numFmtId="1" fontId="46" fillId="26" borderId="41" xfId="0" applyNumberFormat="1" applyFont="1" applyFill="1" applyBorder="1" applyAlignment="1">
      <alignment horizontal="center" vertical="center"/>
    </xf>
    <xf numFmtId="1" fontId="46" fillId="26" borderId="83" xfId="0" applyNumberFormat="1" applyFont="1" applyFill="1" applyBorder="1" applyAlignment="1">
      <alignment horizontal="center" vertical="center"/>
    </xf>
    <xf numFmtId="1" fontId="47" fillId="26" borderId="44" xfId="0" applyNumberFormat="1" applyFont="1" applyFill="1" applyBorder="1" applyAlignment="1">
      <alignment horizontal="center" vertical="center"/>
    </xf>
    <xf numFmtId="0" fontId="45" fillId="26" borderId="88" xfId="0" applyFont="1" applyFill="1" applyBorder="1" applyAlignment="1">
      <alignment horizontal="left" vertical="center"/>
    </xf>
    <xf numFmtId="0" fontId="42" fillId="26" borderId="25" xfId="0" applyFont="1" applyFill="1" applyBorder="1" applyAlignment="1">
      <alignment horizontal="center" vertical="center"/>
    </xf>
    <xf numFmtId="0" fontId="45" fillId="26" borderId="26" xfId="0" applyFont="1" applyFill="1" applyBorder="1" applyAlignment="1">
      <alignment horizontal="left" vertical="center"/>
    </xf>
    <xf numFmtId="1" fontId="46" fillId="26" borderId="25" xfId="0" applyNumberFormat="1" applyFont="1" applyFill="1" applyBorder="1" applyAlignment="1">
      <alignment horizontal="center" vertical="center"/>
    </xf>
    <xf numFmtId="1" fontId="46" fillId="26" borderId="29" xfId="0" applyNumberFormat="1" applyFont="1" applyFill="1" applyBorder="1" applyAlignment="1">
      <alignment horizontal="center" vertical="center"/>
    </xf>
    <xf numFmtId="1" fontId="46" fillId="26" borderId="30" xfId="0" applyNumberFormat="1" applyFont="1" applyFill="1" applyBorder="1" applyAlignment="1">
      <alignment horizontal="center" vertical="center"/>
    </xf>
    <xf numFmtId="1" fontId="46" fillId="26" borderId="26" xfId="0" applyNumberFormat="1" applyFont="1" applyFill="1" applyBorder="1" applyAlignment="1">
      <alignment horizontal="center" vertical="center"/>
    </xf>
    <xf numFmtId="1" fontId="46" fillId="26" borderId="31" xfId="0" applyNumberFormat="1" applyFont="1" applyFill="1" applyBorder="1" applyAlignment="1">
      <alignment horizontal="center" vertical="center"/>
    </xf>
    <xf numFmtId="1" fontId="47" fillId="26" borderId="29" xfId="0" applyNumberFormat="1" applyFont="1" applyFill="1" applyBorder="1" applyAlignment="1">
      <alignment horizontal="center" vertical="center"/>
    </xf>
    <xf numFmtId="0" fontId="45" fillId="26" borderId="32" xfId="0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horizontal="left" vertical="center"/>
    </xf>
    <xf numFmtId="0" fontId="42" fillId="26" borderId="55" xfId="0" applyFont="1" applyFill="1" applyBorder="1" applyAlignment="1">
      <alignment horizontal="center" vertical="center"/>
    </xf>
    <xf numFmtId="0" fontId="45" fillId="26" borderId="54" xfId="0" applyFont="1" applyFill="1" applyBorder="1" applyAlignment="1">
      <alignment horizontal="left" vertical="center"/>
    </xf>
    <xf numFmtId="1" fontId="46" fillId="26" borderId="55" xfId="0" applyNumberFormat="1" applyFont="1" applyFill="1" applyBorder="1" applyAlignment="1">
      <alignment horizontal="center" vertical="center"/>
    </xf>
    <xf numFmtId="1" fontId="46" fillId="26" borderId="95" xfId="0" applyNumberFormat="1" applyFont="1" applyFill="1" applyBorder="1" applyAlignment="1">
      <alignment horizontal="center" vertical="center"/>
    </xf>
    <xf numFmtId="1" fontId="46" fillId="26" borderId="53" xfId="0" applyNumberFormat="1" applyFont="1" applyFill="1" applyBorder="1" applyAlignment="1">
      <alignment horizontal="center" vertical="center"/>
    </xf>
    <xf numFmtId="1" fontId="46" fillId="26" borderId="54" xfId="0" applyNumberFormat="1" applyFont="1" applyFill="1" applyBorder="1" applyAlignment="1">
      <alignment horizontal="center" vertical="center"/>
    </xf>
    <xf numFmtId="1" fontId="46" fillId="26" borderId="60" xfId="0" applyNumberFormat="1" applyFont="1" applyFill="1" applyBorder="1" applyAlignment="1">
      <alignment horizontal="center" vertical="center"/>
    </xf>
    <xf numFmtId="0" fontId="45" fillId="26" borderId="96" xfId="0" applyFont="1" applyFill="1" applyBorder="1" applyAlignment="1">
      <alignment horizontal="left" vertical="center"/>
    </xf>
    <xf numFmtId="1" fontId="47" fillId="26" borderId="31" xfId="0" applyNumberFormat="1" applyFont="1" applyFill="1" applyBorder="1" applyAlignment="1">
      <alignment horizontal="center" vertical="center"/>
    </xf>
    <xf numFmtId="0" fontId="45" fillId="26" borderId="32" xfId="0" applyFont="1" applyFill="1" applyBorder="1" applyAlignment="1">
      <alignment horizontal="left" vertical="center" wrapText="1"/>
    </xf>
    <xf numFmtId="1" fontId="47" fillId="26" borderId="95" xfId="0" applyNumberFormat="1" applyFont="1" applyFill="1" applyBorder="1" applyAlignment="1">
      <alignment horizontal="center" vertical="center"/>
    </xf>
    <xf numFmtId="0" fontId="42" fillId="26" borderId="53" xfId="0" applyFont="1" applyFill="1" applyBorder="1" applyAlignment="1">
      <alignment horizontal="center" vertical="center"/>
    </xf>
    <xf numFmtId="1" fontId="47" fillId="26" borderId="60" xfId="0" applyNumberFormat="1" applyFont="1" applyFill="1" applyBorder="1" applyAlignment="1">
      <alignment horizontal="center" vertical="center"/>
    </xf>
    <xf numFmtId="1" fontId="46" fillId="26" borderId="96" xfId="0" applyNumberFormat="1" applyFont="1" applyFill="1" applyBorder="1" applyAlignment="1">
      <alignment horizontal="center" vertical="center"/>
    </xf>
    <xf numFmtId="1" fontId="46" fillId="26" borderId="28" xfId="0" applyNumberFormat="1" applyFont="1" applyFill="1" applyBorder="1" applyAlignment="1">
      <alignment horizontal="center" vertical="center"/>
    </xf>
    <xf numFmtId="1" fontId="47" fillId="26" borderId="27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1" fontId="42" fillId="26" borderId="29" xfId="0" applyNumberFormat="1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left" vertical="center"/>
    </xf>
    <xf numFmtId="0" fontId="42" fillId="26" borderId="30" xfId="0" applyFont="1" applyFill="1" applyBorder="1" applyAlignment="1">
      <alignment horizontal="center" vertical="center"/>
    </xf>
    <xf numFmtId="1" fontId="46" fillId="26" borderId="32" xfId="0" applyNumberFormat="1" applyFont="1" applyFill="1" applyBorder="1" applyAlignment="1">
      <alignment horizontal="center" vertical="center"/>
    </xf>
    <xf numFmtId="1" fontId="46" fillId="26" borderId="0" xfId="0" applyNumberFormat="1" applyFont="1" applyFill="1" applyBorder="1" applyAlignment="1">
      <alignment horizontal="center" vertical="center"/>
    </xf>
    <xf numFmtId="0" fontId="45" fillId="26" borderId="81" xfId="0" applyFont="1" applyFill="1" applyBorder="1" applyAlignment="1">
      <alignment horizontal="left" vertical="center"/>
    </xf>
    <xf numFmtId="0" fontId="5" fillId="26" borderId="17" xfId="0" applyFont="1" applyFill="1" applyBorder="1" applyAlignment="1">
      <alignment horizontal="center" vertical="center"/>
    </xf>
    <xf numFmtId="0" fontId="10" fillId="26" borderId="85" xfId="0" applyFont="1" applyFill="1" applyBorder="1" applyAlignment="1">
      <alignment horizontal="center" vertical="center"/>
    </xf>
    <xf numFmtId="0" fontId="12" fillId="26" borderId="103" xfId="0" applyFont="1" applyFill="1" applyBorder="1" applyAlignment="1">
      <alignment horizontal="center" vertical="center"/>
    </xf>
    <xf numFmtId="0" fontId="10" fillId="26" borderId="41" xfId="0" applyFont="1" applyFill="1" applyBorder="1" applyAlignment="1">
      <alignment horizontal="center" vertical="center"/>
    </xf>
    <xf numFmtId="0" fontId="10" fillId="26" borderId="102" xfId="0" applyFont="1" applyFill="1" applyBorder="1" applyAlignment="1">
      <alignment horizontal="center" vertical="center"/>
    </xf>
    <xf numFmtId="0" fontId="10" fillId="26" borderId="101" xfId="0" applyFont="1" applyFill="1" applyBorder="1" applyAlignment="1">
      <alignment horizontal="center" vertical="center"/>
    </xf>
    <xf numFmtId="0" fontId="12" fillId="26" borderId="44" xfId="0" applyFont="1" applyFill="1" applyBorder="1" applyAlignment="1">
      <alignment horizontal="center" vertical="center"/>
    </xf>
    <xf numFmtId="0" fontId="9" fillId="26" borderId="88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/>
    </xf>
    <xf numFmtId="0" fontId="2" fillId="26" borderId="0" xfId="0" applyFont="1" applyFill="1" applyAlignment="1">
      <alignment vertical="center"/>
    </xf>
    <xf numFmtId="0" fontId="5" fillId="26" borderId="19" xfId="0" applyFont="1" applyFill="1" applyBorder="1" applyAlignment="1">
      <alignment horizontal="center" vertical="center"/>
    </xf>
    <xf numFmtId="0" fontId="10" fillId="26" borderId="30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0" fontId="9" fillId="26" borderId="32" xfId="0" applyFont="1" applyFill="1" applyBorder="1" applyAlignment="1">
      <alignment horizontal="left" vertical="center"/>
    </xf>
    <xf numFmtId="0" fontId="9" fillId="26" borderId="32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vertical="center" wrapText="1"/>
    </xf>
    <xf numFmtId="0" fontId="10" fillId="26" borderId="21" xfId="0" applyFont="1" applyFill="1" applyBorder="1" applyAlignment="1" applyProtection="1">
      <alignment vertical="center"/>
      <protection locked="0"/>
    </xf>
    <xf numFmtId="0" fontId="10" fillId="26" borderId="25" xfId="0" applyFont="1" applyFill="1" applyBorder="1" applyAlignment="1" applyProtection="1">
      <alignment horizontal="center" vertical="center"/>
      <protection locked="0"/>
    </xf>
    <xf numFmtId="0" fontId="10" fillId="26" borderId="26" xfId="0" applyFont="1" applyFill="1" applyBorder="1" applyAlignment="1" applyProtection="1">
      <alignment horizontal="center" vertical="center"/>
      <protection locked="0"/>
    </xf>
    <xf numFmtId="0" fontId="12" fillId="26" borderId="29" xfId="0" applyFont="1" applyFill="1" applyBorder="1" applyAlignment="1" applyProtection="1">
      <alignment horizontal="center" vertical="center"/>
      <protection locked="0"/>
    </xf>
    <xf numFmtId="0" fontId="9" fillId="26" borderId="32" xfId="0" applyFont="1" applyFill="1" applyBorder="1" applyAlignment="1" applyProtection="1">
      <alignment horizontal="center" vertical="center"/>
      <protection locked="0"/>
    </xf>
    <xf numFmtId="0" fontId="10" fillId="26" borderId="21" xfId="0" applyFont="1" applyFill="1" applyBorder="1" applyAlignment="1">
      <alignment vertical="center"/>
    </xf>
    <xf numFmtId="0" fontId="5" fillId="26" borderId="33" xfId="0" applyFont="1" applyFill="1" applyBorder="1" applyAlignment="1">
      <alignment horizontal="center" vertical="center"/>
    </xf>
    <xf numFmtId="0" fontId="9" fillId="26" borderId="96" xfId="0" applyFont="1" applyFill="1" applyBorder="1" applyAlignment="1">
      <alignment horizontal="left" vertical="center"/>
    </xf>
    <xf numFmtId="0" fontId="10" fillId="26" borderId="35" xfId="0" applyFont="1" applyFill="1" applyBorder="1" applyAlignment="1">
      <alignment vertical="center"/>
    </xf>
    <xf numFmtId="1" fontId="10" fillId="26" borderId="53" xfId="0" applyNumberFormat="1" applyFont="1" applyFill="1" applyBorder="1" applyAlignment="1">
      <alignment horizontal="center" vertical="center"/>
    </xf>
    <xf numFmtId="0" fontId="12" fillId="26" borderId="95" xfId="0" applyFont="1" applyFill="1" applyBorder="1" applyAlignment="1">
      <alignment horizontal="center" vertical="center"/>
    </xf>
    <xf numFmtId="1" fontId="10" fillId="26" borderId="54" xfId="0" applyNumberFormat="1" applyFont="1" applyFill="1" applyBorder="1" applyAlignment="1">
      <alignment horizontal="center" vertical="center"/>
    </xf>
    <xf numFmtId="1" fontId="12" fillId="26" borderId="95" xfId="0" applyNumberFormat="1" applyFont="1" applyFill="1" applyBorder="1" applyAlignment="1">
      <alignment horizontal="center" vertical="center"/>
    </xf>
    <xf numFmtId="1" fontId="10" fillId="26" borderId="55" xfId="0" applyNumberFormat="1" applyFont="1" applyFill="1" applyBorder="1" applyAlignment="1">
      <alignment horizontal="center" vertical="center"/>
    </xf>
    <xf numFmtId="0" fontId="9" fillId="26" borderId="81" xfId="0" applyFont="1" applyFill="1" applyBorder="1" applyAlignment="1">
      <alignment horizontal="left" vertical="center"/>
    </xf>
    <xf numFmtId="0" fontId="10" fillId="26" borderId="35" xfId="0" applyFont="1" applyFill="1" applyBorder="1" applyAlignment="1" applyProtection="1">
      <alignment vertical="center"/>
      <protection locked="0"/>
    </xf>
    <xf numFmtId="0" fontId="10" fillId="26" borderId="53" xfId="0" applyFont="1" applyFill="1" applyBorder="1" applyAlignment="1">
      <alignment horizontal="center" vertical="center"/>
    </xf>
    <xf numFmtId="0" fontId="10" fillId="26" borderId="54" xfId="0" applyFont="1" applyFill="1" applyBorder="1" applyAlignment="1">
      <alignment horizontal="center" vertical="center"/>
    </xf>
    <xf numFmtId="0" fontId="10" fillId="26" borderId="55" xfId="0" applyFont="1" applyFill="1" applyBorder="1" applyAlignment="1">
      <alignment horizontal="center" vertical="center"/>
    </xf>
    <xf numFmtId="0" fontId="9" fillId="26" borderId="96" xfId="0" applyFont="1" applyFill="1" applyBorder="1" applyAlignment="1">
      <alignment horizontal="center" vertical="center"/>
    </xf>
    <xf numFmtId="0" fontId="16" fillId="26" borderId="0" xfId="0" applyFont="1" applyFill="1" applyAlignment="1">
      <alignment horizontal="left" vertical="center"/>
    </xf>
    <xf numFmtId="49" fontId="16" fillId="26" borderId="0" xfId="0" applyNumberFormat="1" applyFont="1" applyFill="1" applyAlignment="1">
      <alignment horizontal="left" vertical="center"/>
    </xf>
    <xf numFmtId="0" fontId="16" fillId="26" borderId="0" xfId="0" applyFont="1" applyFill="1" applyAlignment="1">
      <alignment vertical="center" wrapText="1"/>
    </xf>
    <xf numFmtId="0" fontId="16" fillId="26" borderId="0" xfId="0" applyFont="1" applyFill="1" applyAlignment="1">
      <alignment vertical="center"/>
    </xf>
    <xf numFmtId="0" fontId="16" fillId="26" borderId="0" xfId="0" applyFont="1" applyFill="1" applyAlignment="1">
      <alignment horizontal="center" vertical="center"/>
    </xf>
    <xf numFmtId="0" fontId="16" fillId="26" borderId="0" xfId="0" applyFont="1" applyFill="1" applyBorder="1" applyAlignment="1">
      <alignment horizontal="left" vertical="center"/>
    </xf>
    <xf numFmtId="0" fontId="16" fillId="26" borderId="0" xfId="0" applyFont="1" applyFill="1" applyAlignment="1">
      <alignment horizontal="right" vertical="center"/>
    </xf>
    <xf numFmtId="49" fontId="6" fillId="26" borderId="81" xfId="0" applyNumberFormat="1" applyFont="1" applyFill="1" applyBorder="1" applyAlignment="1">
      <alignment horizontal="left" vertical="center"/>
    </xf>
    <xf numFmtId="0" fontId="15" fillId="26" borderId="81" xfId="0" applyFont="1" applyFill="1" applyBorder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6" fillId="28" borderId="33" xfId="0" applyFont="1" applyFill="1" applyBorder="1" applyAlignment="1">
      <alignment horizontal="center" vertical="center"/>
    </xf>
    <xf numFmtId="49" fontId="6" fillId="28" borderId="81" xfId="0" applyNumberFormat="1" applyFont="1" applyFill="1" applyBorder="1" applyAlignment="1">
      <alignment horizontal="left" vertical="center"/>
    </xf>
    <xf numFmtId="0" fontId="6" fillId="28" borderId="35" xfId="0" applyFont="1" applyFill="1" applyBorder="1" applyAlignment="1">
      <alignment vertical="center" wrapText="1"/>
    </xf>
    <xf numFmtId="0" fontId="5" fillId="28" borderId="53" xfId="0" applyFont="1" applyFill="1" applyBorder="1" applyAlignment="1">
      <alignment horizontal="center" vertical="center"/>
    </xf>
    <xf numFmtId="0" fontId="11" fillId="28" borderId="95" xfId="0" applyFont="1" applyFill="1" applyBorder="1" applyAlignment="1">
      <alignment horizontal="center" vertical="center"/>
    </xf>
    <xf numFmtId="0" fontId="6" fillId="28" borderId="53" xfId="0" applyFont="1" applyFill="1" applyBorder="1" applyAlignment="1">
      <alignment horizontal="center" vertical="center"/>
    </xf>
    <xf numFmtId="0" fontId="6" fillId="28" borderId="54" xfId="0" applyFont="1" applyFill="1" applyBorder="1" applyAlignment="1">
      <alignment horizontal="center" vertical="center"/>
    </xf>
    <xf numFmtId="0" fontId="15" fillId="28" borderId="95" xfId="0" applyFont="1" applyFill="1" applyBorder="1" applyAlignment="1">
      <alignment horizontal="center" vertical="center"/>
    </xf>
    <xf numFmtId="0" fontId="6" fillId="28" borderId="55" xfId="0" applyFont="1" applyFill="1" applyBorder="1" applyAlignment="1">
      <alignment horizontal="center" vertical="center"/>
    </xf>
    <xf numFmtId="49" fontId="6" fillId="26" borderId="56" xfId="0" applyNumberFormat="1" applyFont="1" applyFill="1" applyBorder="1" applyAlignment="1">
      <alignment horizontal="left" vertical="center"/>
    </xf>
    <xf numFmtId="0" fontId="6" fillId="26" borderId="24" xfId="0" applyFont="1" applyFill="1" applyBorder="1" applyAlignment="1">
      <alignment vertical="center" wrapText="1"/>
    </xf>
    <xf numFmtId="1" fontId="6" fillId="26" borderId="85" xfId="0" applyNumberFormat="1" applyFont="1" applyFill="1" applyBorder="1" applyAlignment="1">
      <alignment horizontal="center" vertical="center"/>
    </xf>
    <xf numFmtId="0" fontId="6" fillId="26" borderId="44" xfId="0" applyFont="1" applyFill="1" applyBorder="1" applyAlignment="1">
      <alignment horizontal="center" vertical="center"/>
    </xf>
    <xf numFmtId="1" fontId="6" fillId="26" borderId="41" xfId="0" applyNumberFormat="1" applyFont="1" applyFill="1" applyBorder="1" applyAlignment="1">
      <alignment horizontal="center" vertical="center"/>
    </xf>
    <xf numFmtId="1" fontId="15" fillId="26" borderId="44" xfId="0" applyNumberFormat="1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/>
    </xf>
    <xf numFmtId="49" fontId="6" fillId="26" borderId="32" xfId="0" applyNumberFormat="1" applyFont="1" applyFill="1" applyBorder="1" applyAlignment="1">
      <alignment horizontal="left" vertical="center"/>
    </xf>
    <xf numFmtId="0" fontId="6" fillId="26" borderId="21" xfId="0" applyFont="1" applyFill="1" applyBorder="1" applyAlignment="1">
      <alignment vertical="center" wrapText="1"/>
    </xf>
    <xf numFmtId="1" fontId="6" fillId="26" borderId="30" xfId="0" applyNumberFormat="1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center" vertical="center"/>
    </xf>
    <xf numFmtId="1" fontId="8" fillId="26" borderId="26" xfId="0" applyNumberFormat="1" applyFont="1" applyFill="1" applyBorder="1" applyAlignment="1">
      <alignment horizontal="center" vertical="center"/>
    </xf>
    <xf numFmtId="1" fontId="6" fillId="26" borderId="26" xfId="0" applyNumberFormat="1" applyFont="1" applyFill="1" applyBorder="1" applyAlignment="1">
      <alignment horizontal="center" vertical="center"/>
    </xf>
    <xf numFmtId="1" fontId="15" fillId="26" borderId="29" xfId="0" applyNumberFormat="1" applyFont="1" applyFill="1" applyBorder="1" applyAlignment="1">
      <alignment horizontal="center" vertical="center"/>
    </xf>
    <xf numFmtId="1" fontId="15" fillId="26" borderId="0" xfId="0" applyNumberFormat="1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26" xfId="0" applyFont="1" applyFill="1" applyBorder="1" applyAlignment="1">
      <alignment horizontal="center" vertical="center"/>
    </xf>
    <xf numFmtId="0" fontId="14" fillId="26" borderId="29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40" fillId="26" borderId="14" xfId="0" applyNumberFormat="1" applyFont="1" applyFill="1" applyBorder="1" applyAlignment="1">
      <alignment horizontal="center" vertical="center" textRotation="90"/>
    </xf>
    <xf numFmtId="0" fontId="6" fillId="26" borderId="16" xfId="0" applyFont="1" applyFill="1" applyBorder="1" applyAlignment="1">
      <alignment horizontal="left" vertical="center" wrapText="1"/>
    </xf>
    <xf numFmtId="0" fontId="8" fillId="26" borderId="84" xfId="0" applyFont="1" applyFill="1" applyBorder="1" applyAlignment="1">
      <alignment horizontal="center" vertical="center"/>
    </xf>
    <xf numFmtId="0" fontId="8" fillId="26" borderId="80" xfId="0" applyFont="1" applyFill="1" applyBorder="1" applyAlignment="1">
      <alignment horizontal="center" vertical="center"/>
    </xf>
    <xf numFmtId="0" fontId="14" fillId="26" borderId="52" xfId="0" applyFont="1" applyFill="1" applyBorder="1" applyAlignment="1">
      <alignment horizontal="center" vertical="center"/>
    </xf>
    <xf numFmtId="1" fontId="8" fillId="26" borderId="85" xfId="0" applyNumberFormat="1" applyFont="1" applyFill="1" applyBorder="1" applyAlignment="1">
      <alignment horizontal="center" vertical="center"/>
    </xf>
    <xf numFmtId="0" fontId="8" fillId="26" borderId="41" xfId="0" applyFont="1" applyFill="1" applyBorder="1" applyAlignment="1">
      <alignment horizontal="center" vertical="center"/>
    </xf>
    <xf numFmtId="1" fontId="8" fillId="26" borderId="43" xfId="0" applyNumberFormat="1" applyFont="1" applyFill="1" applyBorder="1" applyAlignment="1">
      <alignment horizontal="center" vertical="center"/>
    </xf>
    <xf numFmtId="0" fontId="8" fillId="26" borderId="85" xfId="0" applyFont="1" applyFill="1" applyBorder="1" applyAlignment="1">
      <alignment horizontal="center" vertical="center"/>
    </xf>
    <xf numFmtId="1" fontId="53" fillId="26" borderId="0" xfId="0" applyNumberFormat="1" applyFont="1" applyFill="1" applyBorder="1" applyAlignment="1">
      <alignment horizontal="center" vertical="center"/>
    </xf>
    <xf numFmtId="0" fontId="54" fillId="26" borderId="0" xfId="0" applyFont="1" applyFill="1" applyAlignment="1">
      <alignment vertical="center"/>
    </xf>
    <xf numFmtId="0" fontId="54" fillId="26" borderId="0" xfId="0" applyFont="1" applyFill="1" applyBorder="1" applyAlignment="1">
      <alignment vertical="center"/>
    </xf>
    <xf numFmtId="1" fontId="14" fillId="26" borderId="29" xfId="0" applyNumberFormat="1" applyFont="1" applyFill="1" applyBorder="1" applyAlignment="1">
      <alignment horizontal="center" vertical="center"/>
    </xf>
    <xf numFmtId="1" fontId="8" fillId="26" borderId="25" xfId="0" applyNumberFormat="1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54" fillId="26" borderId="0" xfId="0" applyFont="1" applyFill="1" applyAlignment="1">
      <alignment horizontal="center" vertical="center"/>
    </xf>
    <xf numFmtId="0" fontId="8" fillId="26" borderId="52" xfId="0" applyFont="1" applyFill="1" applyBorder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vertical="center" wrapText="1"/>
    </xf>
    <xf numFmtId="49" fontId="2" fillId="26" borderId="0" xfId="0" applyNumberFormat="1" applyFont="1" applyFill="1" applyAlignment="1">
      <alignment horizontal="left" vertical="center"/>
    </xf>
    <xf numFmtId="1" fontId="4" fillId="26" borderId="0" xfId="0" applyNumberFormat="1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right" vertical="center" wrapText="1"/>
    </xf>
    <xf numFmtId="0" fontId="3" fillId="26" borderId="0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3" fillId="26" borderId="0" xfId="0" applyFont="1" applyFill="1" applyBorder="1" applyAlignment="1">
      <alignment horizontal="right" vertical="center"/>
    </xf>
    <xf numFmtId="0" fontId="5" fillId="26" borderId="0" xfId="0" applyFont="1" applyFill="1" applyBorder="1" applyAlignment="1" applyProtection="1">
      <alignment horizontal="center" vertical="center"/>
      <protection locked="0"/>
    </xf>
    <xf numFmtId="0" fontId="11" fillId="26" borderId="0" xfId="0" applyFont="1" applyFill="1" applyBorder="1" applyAlignment="1" applyProtection="1">
      <alignment horizontal="center" vertical="center"/>
      <protection locked="0"/>
    </xf>
    <xf numFmtId="0" fontId="16" fillId="26" borderId="0" xfId="0" applyFont="1" applyFill="1" applyBorder="1" applyAlignment="1">
      <alignment vertical="center"/>
    </xf>
    <xf numFmtId="0" fontId="41" fillId="26" borderId="0" xfId="0" applyFont="1" applyFill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49" fontId="5" fillId="26" borderId="0" xfId="0" applyNumberFormat="1" applyFont="1" applyFill="1" applyBorder="1" applyAlignment="1">
      <alignment horizontal="left" vertical="center"/>
    </xf>
    <xf numFmtId="0" fontId="10" fillId="26" borderId="0" xfId="0" applyFont="1" applyFill="1" applyAlignment="1">
      <alignment vertical="center"/>
    </xf>
    <xf numFmtId="1" fontId="5" fillId="26" borderId="0" xfId="0" applyNumberFormat="1" applyFont="1" applyFill="1" applyBorder="1" applyAlignment="1">
      <alignment horizontal="left" vertical="center"/>
    </xf>
    <xf numFmtId="0" fontId="0" fillId="26" borderId="0" xfId="0" applyFont="1" applyFill="1" applyAlignment="1">
      <alignment vertical="center"/>
    </xf>
    <xf numFmtId="0" fontId="5" fillId="26" borderId="43" xfId="0" applyFont="1" applyFill="1" applyBorder="1" applyAlignment="1">
      <alignment horizontal="center" vertical="center"/>
    </xf>
    <xf numFmtId="0" fontId="9" fillId="26" borderId="41" xfId="0" applyFont="1" applyFill="1" applyBorder="1" applyAlignment="1">
      <alignment horizontal="left" vertical="center"/>
    </xf>
    <xf numFmtId="0" fontId="10" fillId="26" borderId="83" xfId="0" applyFont="1" applyFill="1" applyBorder="1" applyAlignment="1" applyProtection="1">
      <alignment vertical="center"/>
      <protection locked="0"/>
    </xf>
    <xf numFmtId="0" fontId="10" fillId="26" borderId="43" xfId="0" applyFont="1" applyFill="1" applyBorder="1" applyAlignment="1">
      <alignment horizontal="center" vertical="center"/>
    </xf>
    <xf numFmtId="0" fontId="10" fillId="26" borderId="31" xfId="0" applyFont="1" applyFill="1" applyBorder="1" applyAlignment="1" applyProtection="1">
      <alignment vertical="center"/>
      <protection locked="0"/>
    </xf>
    <xf numFmtId="0" fontId="10" fillId="26" borderId="31" xfId="0" applyFont="1" applyFill="1" applyBorder="1" applyAlignment="1">
      <alignment vertical="center" wrapText="1"/>
    </xf>
    <xf numFmtId="0" fontId="9" fillId="26" borderId="32" xfId="0" applyFont="1" applyFill="1" applyBorder="1" applyAlignment="1">
      <alignment horizontal="left"/>
    </xf>
    <xf numFmtId="0" fontId="10" fillId="26" borderId="31" xfId="0" applyFont="1" applyFill="1" applyBorder="1" applyAlignment="1">
      <alignment vertical="center"/>
    </xf>
    <xf numFmtId="0" fontId="5" fillId="26" borderId="55" xfId="0" applyFont="1" applyFill="1" applyBorder="1" applyAlignment="1">
      <alignment horizontal="center" vertical="center"/>
    </xf>
    <xf numFmtId="0" fontId="9" fillId="26" borderId="54" xfId="0" applyFont="1" applyFill="1" applyBorder="1" applyAlignment="1">
      <alignment horizontal="left" vertical="center"/>
    </xf>
    <xf numFmtId="0" fontId="10" fillId="26" borderId="60" xfId="0" applyFont="1" applyFill="1" applyBorder="1" applyAlignment="1" applyProtection="1">
      <alignment vertical="center"/>
      <protection locked="0"/>
    </xf>
    <xf numFmtId="0" fontId="10" fillId="26" borderId="55" xfId="0" applyFont="1" applyFill="1" applyBorder="1" applyAlignment="1" applyProtection="1">
      <alignment horizontal="center" vertical="center"/>
      <protection locked="0"/>
    </xf>
    <xf numFmtId="0" fontId="10" fillId="26" borderId="54" xfId="0" applyFont="1" applyFill="1" applyBorder="1" applyAlignment="1" applyProtection="1">
      <alignment horizontal="center" vertical="center"/>
      <protection locked="0"/>
    </xf>
    <xf numFmtId="0" fontId="12" fillId="26" borderId="95" xfId="0" applyFont="1" applyFill="1" applyBorder="1" applyAlignment="1" applyProtection="1">
      <alignment horizontal="center" vertical="center"/>
      <protection locked="0"/>
    </xf>
    <xf numFmtId="49" fontId="6" fillId="26" borderId="41" xfId="0" applyNumberFormat="1" applyFont="1" applyFill="1" applyBorder="1" applyAlignment="1">
      <alignment horizontal="left" vertical="center"/>
    </xf>
    <xf numFmtId="0" fontId="6" fillId="26" borderId="83" xfId="0" applyFont="1" applyFill="1" applyBorder="1" applyAlignment="1">
      <alignment vertical="center" wrapText="1"/>
    </xf>
    <xf numFmtId="1" fontId="6" fillId="26" borderId="43" xfId="0" applyNumberFormat="1" applyFont="1" applyFill="1" applyBorder="1" applyAlignment="1">
      <alignment vertical="center"/>
    </xf>
    <xf numFmtId="0" fontId="6" fillId="26" borderId="44" xfId="0" applyFont="1" applyFill="1" applyBorder="1" applyAlignment="1">
      <alignment vertical="center"/>
    </xf>
    <xf numFmtId="1" fontId="6" fillId="26" borderId="41" xfId="0" applyNumberFormat="1" applyFont="1" applyFill="1" applyBorder="1" applyAlignment="1">
      <alignment vertical="center"/>
    </xf>
    <xf numFmtId="1" fontId="15" fillId="26" borderId="44" xfId="0" applyNumberFormat="1" applyFont="1" applyFill="1" applyBorder="1" applyAlignment="1">
      <alignment horizontal="right" vertical="center"/>
    </xf>
    <xf numFmtId="1" fontId="6" fillId="26" borderId="43" xfId="0" applyNumberFormat="1" applyFont="1" applyFill="1" applyBorder="1" applyAlignment="1">
      <alignment horizontal="center" vertical="center"/>
    </xf>
    <xf numFmtId="49" fontId="6" fillId="26" borderId="26" xfId="0" applyNumberFormat="1" applyFont="1" applyFill="1" applyBorder="1" applyAlignment="1">
      <alignment horizontal="left" vertical="center"/>
    </xf>
    <xf numFmtId="0" fontId="6" fillId="26" borderId="31" xfId="0" applyFont="1" applyFill="1" applyBorder="1" applyAlignment="1">
      <alignment vertical="center" wrapText="1"/>
    </xf>
    <xf numFmtId="1" fontId="6" fillId="26" borderId="25" xfId="0" applyNumberFormat="1" applyFont="1" applyFill="1" applyBorder="1" applyAlignment="1">
      <alignment vertical="center"/>
    </xf>
    <xf numFmtId="0" fontId="6" fillId="26" borderId="29" xfId="0" applyFont="1" applyFill="1" applyBorder="1" applyAlignment="1">
      <alignment vertical="center"/>
    </xf>
    <xf numFmtId="1" fontId="8" fillId="26" borderId="26" xfId="0" applyNumberFormat="1" applyFont="1" applyFill="1" applyBorder="1" applyAlignment="1">
      <alignment vertical="center"/>
    </xf>
    <xf numFmtId="1" fontId="6" fillId="26" borderId="26" xfId="0" applyNumberFormat="1" applyFont="1" applyFill="1" applyBorder="1" applyAlignment="1">
      <alignment vertical="center"/>
    </xf>
    <xf numFmtId="1" fontId="15" fillId="26" borderId="29" xfId="0" applyNumberFormat="1" applyFont="1" applyFill="1" applyBorder="1" applyAlignment="1">
      <alignment horizontal="right" vertical="center"/>
    </xf>
    <xf numFmtId="1" fontId="6" fillId="26" borderId="25" xfId="0" applyNumberFormat="1" applyFont="1" applyFill="1" applyBorder="1" applyAlignment="1">
      <alignment horizontal="center" vertical="center"/>
    </xf>
    <xf numFmtId="0" fontId="15" fillId="26" borderId="36" xfId="0" applyFont="1" applyFill="1" applyBorder="1" applyAlignment="1">
      <alignment horizontal="center" vertical="center"/>
    </xf>
    <xf numFmtId="1" fontId="15" fillId="26" borderId="36" xfId="0" applyNumberFormat="1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vertical="center"/>
    </xf>
    <xf numFmtId="0" fontId="8" fillId="26" borderId="30" xfId="0" applyFont="1" applyFill="1" applyBorder="1" applyAlignment="1">
      <alignment vertical="center"/>
    </xf>
    <xf numFmtId="0" fontId="8" fillId="26" borderId="26" xfId="0" applyFont="1" applyFill="1" applyBorder="1" applyAlignment="1">
      <alignment vertical="center"/>
    </xf>
    <xf numFmtId="0" fontId="14" fillId="26" borderId="29" xfId="0" applyFont="1" applyFill="1" applyBorder="1" applyAlignment="1">
      <alignment horizontal="right" vertical="center"/>
    </xf>
    <xf numFmtId="0" fontId="40" fillId="26" borderId="79" xfId="0" applyNumberFormat="1" applyFont="1" applyFill="1" applyBorder="1" applyAlignment="1">
      <alignment horizontal="center" vertical="center" textRotation="90"/>
    </xf>
    <xf numFmtId="49" fontId="6" fillId="26" borderId="80" xfId="0" applyNumberFormat="1" applyFont="1" applyFill="1" applyBorder="1" applyAlignment="1">
      <alignment horizontal="left" vertical="center"/>
    </xf>
    <xf numFmtId="0" fontId="6" fillId="26" borderId="82" xfId="0" applyFont="1" applyFill="1" applyBorder="1" applyAlignment="1">
      <alignment horizontal="left" vertical="center" wrapText="1"/>
    </xf>
    <xf numFmtId="0" fontId="14" fillId="26" borderId="52" xfId="0" applyFont="1" applyFill="1" applyBorder="1" applyAlignment="1">
      <alignment horizontal="right" vertical="center"/>
    </xf>
    <xf numFmtId="0" fontId="8" fillId="26" borderId="79" xfId="0" applyFont="1" applyFill="1" applyBorder="1" applyAlignment="1">
      <alignment horizontal="center" vertical="center"/>
    </xf>
    <xf numFmtId="49" fontId="6" fillId="28" borderId="54" xfId="0" applyNumberFormat="1" applyFont="1" applyFill="1" applyBorder="1" applyAlignment="1">
      <alignment horizontal="left" vertical="center"/>
    </xf>
    <xf numFmtId="0" fontId="6" fillId="28" borderId="60" xfId="0" applyFont="1" applyFill="1" applyBorder="1" applyAlignment="1">
      <alignment vertical="center" wrapText="1"/>
    </xf>
    <xf numFmtId="16" fontId="5" fillId="26" borderId="25" xfId="0" applyNumberFormat="1" applyFont="1" applyFill="1" applyBorder="1" applyAlignment="1">
      <alignment horizontal="center" vertical="center"/>
    </xf>
    <xf numFmtId="0" fontId="9" fillId="26" borderId="80" xfId="0" applyFont="1" applyFill="1" applyBorder="1" applyAlignment="1">
      <alignment horizontal="left" vertical="center"/>
    </xf>
    <xf numFmtId="1" fontId="5" fillId="24" borderId="98" xfId="0" applyNumberFormat="1" applyFont="1" applyFill="1" applyBorder="1" applyAlignment="1">
      <alignment vertical="center"/>
    </xf>
    <xf numFmtId="0" fontId="10" fillId="26" borderId="20" xfId="0" applyFont="1" applyFill="1" applyBorder="1" applyAlignment="1">
      <alignment vertical="center" wrapText="1"/>
    </xf>
    <xf numFmtId="0" fontId="10" fillId="26" borderId="20" xfId="0" applyFont="1" applyFill="1" applyBorder="1" applyAlignment="1" applyProtection="1">
      <alignment vertical="center"/>
      <protection locked="0"/>
    </xf>
    <xf numFmtId="0" fontId="10" fillId="26" borderId="29" xfId="0" applyFont="1" applyFill="1" applyBorder="1" applyAlignment="1">
      <alignment horizontal="center" vertical="center"/>
    </xf>
    <xf numFmtId="0" fontId="10" fillId="26" borderId="20" xfId="0" applyFont="1" applyFill="1" applyBorder="1" applyAlignment="1">
      <alignment vertical="center"/>
    </xf>
    <xf numFmtId="0" fontId="10" fillId="26" borderId="34" xfId="0" applyFont="1" applyFill="1" applyBorder="1" applyAlignment="1" applyProtection="1">
      <alignment vertical="center"/>
      <protection locked="0"/>
    </xf>
    <xf numFmtId="0" fontId="5" fillId="26" borderId="22" xfId="0" applyFont="1" applyFill="1" applyBorder="1" applyAlignment="1">
      <alignment horizontal="center" vertical="center"/>
    </xf>
    <xf numFmtId="0" fontId="9" fillId="26" borderId="56" xfId="0" applyFont="1" applyFill="1" applyBorder="1" applyAlignment="1">
      <alignment horizontal="left" vertical="center"/>
    </xf>
    <xf numFmtId="0" fontId="10" fillId="26" borderId="23" xfId="0" applyFont="1" applyFill="1" applyBorder="1" applyAlignment="1" applyProtection="1">
      <alignment vertical="center"/>
      <protection locked="0"/>
    </xf>
    <xf numFmtId="0" fontId="9" fillId="26" borderId="88" xfId="0" applyFont="1" applyFill="1" applyBorder="1" applyAlignment="1">
      <alignment horizontal="left" vertical="center"/>
    </xf>
    <xf numFmtId="49" fontId="9" fillId="26" borderId="56" xfId="0" applyNumberFormat="1" applyFont="1" applyFill="1" applyBorder="1" applyAlignment="1">
      <alignment horizontal="left" vertical="center"/>
    </xf>
    <xf numFmtId="0" fontId="10" fillId="26" borderId="23" xfId="0" applyFont="1" applyFill="1" applyBorder="1" applyAlignment="1">
      <alignment vertical="center" wrapText="1"/>
    </xf>
    <xf numFmtId="0" fontId="10" fillId="26" borderId="44" xfId="0" applyFont="1" applyFill="1" applyBorder="1" applyAlignment="1">
      <alignment horizontal="center" vertical="center"/>
    </xf>
    <xf numFmtId="49" fontId="9" fillId="26" borderId="32" xfId="0" applyNumberFormat="1" applyFont="1" applyFill="1" applyBorder="1" applyAlignment="1">
      <alignment horizontal="left" vertical="center"/>
    </xf>
    <xf numFmtId="0" fontId="11" fillId="26" borderId="81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 horizontal="center" vertical="center"/>
    </xf>
    <xf numFmtId="49" fontId="5" fillId="28" borderId="81" xfId="0" applyNumberFormat="1" applyFont="1" applyFill="1" applyBorder="1" applyAlignment="1">
      <alignment horizontal="left" vertical="center"/>
    </xf>
    <xf numFmtId="0" fontId="5" fillId="28" borderId="34" xfId="0" applyFont="1" applyFill="1" applyBorder="1" applyAlignment="1">
      <alignment vertical="center" wrapText="1"/>
    </xf>
    <xf numFmtId="0" fontId="5" fillId="28" borderId="55" xfId="0" applyFont="1" applyFill="1" applyBorder="1" applyAlignment="1">
      <alignment horizontal="center" vertical="center"/>
    </xf>
    <xf numFmtId="0" fontId="5" fillId="28" borderId="54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vertical="center" wrapText="1"/>
    </xf>
    <xf numFmtId="0" fontId="6" fillId="26" borderId="20" xfId="0" applyFont="1" applyFill="1" applyBorder="1" applyAlignment="1">
      <alignment vertical="center" wrapText="1"/>
    </xf>
    <xf numFmtId="0" fontId="6" fillId="26" borderId="25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left" vertical="center" wrapText="1"/>
    </xf>
    <xf numFmtId="0" fontId="6" fillId="26" borderId="84" xfId="0" applyFont="1" applyFill="1" applyBorder="1" applyAlignment="1">
      <alignment horizontal="center" vertical="center"/>
    </xf>
    <xf numFmtId="0" fontId="6" fillId="26" borderId="80" xfId="0" applyFont="1" applyFill="1" applyBorder="1" applyAlignment="1">
      <alignment horizontal="center" vertical="center"/>
    </xf>
    <xf numFmtId="1" fontId="54" fillId="26" borderId="0" xfId="0" applyNumberFormat="1" applyFont="1" applyFill="1" applyAlignment="1">
      <alignment vertical="center"/>
    </xf>
    <xf numFmtId="0" fontId="6" fillId="26" borderId="79" xfId="0" applyFont="1" applyFill="1" applyBorder="1" applyAlignment="1">
      <alignment horizontal="center" vertical="center"/>
    </xf>
    <xf numFmtId="0" fontId="6" fillId="26" borderId="52" xfId="0" applyFont="1" applyFill="1" applyBorder="1" applyAlignment="1">
      <alignment horizontal="center" vertical="center"/>
    </xf>
    <xf numFmtId="0" fontId="12" fillId="26" borderId="83" xfId="0" applyFont="1" applyFill="1" applyBorder="1" applyAlignment="1">
      <alignment horizontal="center" vertical="center"/>
    </xf>
    <xf numFmtId="0" fontId="12" fillId="26" borderId="31" xfId="0" applyFont="1" applyFill="1" applyBorder="1" applyAlignment="1">
      <alignment horizontal="center" vertical="center"/>
    </xf>
    <xf numFmtId="1" fontId="12" fillId="26" borderId="31" xfId="0" applyNumberFormat="1" applyFont="1" applyFill="1" applyBorder="1" applyAlignment="1">
      <alignment horizontal="center" vertical="center"/>
    </xf>
    <xf numFmtId="0" fontId="12" fillId="26" borderId="60" xfId="0" applyFont="1" applyFill="1" applyBorder="1" applyAlignment="1">
      <alignment horizontal="center" vertical="center"/>
    </xf>
    <xf numFmtId="0" fontId="11" fillId="28" borderId="60" xfId="0" applyFont="1" applyFill="1" applyBorder="1" applyAlignment="1">
      <alignment horizontal="center" vertical="center"/>
    </xf>
    <xf numFmtId="1" fontId="11" fillId="24" borderId="97" xfId="0" applyNumberFormat="1" applyFont="1" applyFill="1" applyBorder="1" applyAlignment="1">
      <alignment horizontal="center" vertical="center"/>
    </xf>
    <xf numFmtId="1" fontId="15" fillId="26" borderId="83" xfId="0" applyNumberFormat="1" applyFont="1" applyFill="1" applyBorder="1" applyAlignment="1">
      <alignment horizontal="center" vertical="center"/>
    </xf>
    <xf numFmtId="1" fontId="15" fillId="26" borderId="31" xfId="0" applyNumberFormat="1" applyFont="1" applyFill="1" applyBorder="1" applyAlignment="1">
      <alignment horizontal="center" vertical="center"/>
    </xf>
    <xf numFmtId="0" fontId="14" fillId="26" borderId="31" xfId="0" applyFont="1" applyFill="1" applyBorder="1" applyAlignment="1">
      <alignment horizontal="center" vertical="center"/>
    </xf>
    <xf numFmtId="0" fontId="15" fillId="26" borderId="82" xfId="0" applyFont="1" applyFill="1" applyBorder="1" applyAlignment="1">
      <alignment horizontal="center" vertical="center"/>
    </xf>
    <xf numFmtId="0" fontId="15" fillId="26" borderId="52" xfId="0" applyFont="1" applyFill="1" applyBorder="1" applyAlignment="1">
      <alignment horizontal="center" vertical="center"/>
    </xf>
    <xf numFmtId="0" fontId="10" fillId="26" borderId="83" xfId="0" applyFont="1" applyFill="1" applyBorder="1" applyAlignment="1">
      <alignment horizontal="center" vertical="center"/>
    </xf>
    <xf numFmtId="0" fontId="10" fillId="26" borderId="31" xfId="0" applyFont="1" applyFill="1" applyBorder="1" applyAlignment="1">
      <alignment horizontal="center" vertical="center"/>
    </xf>
    <xf numFmtId="1" fontId="12" fillId="26" borderId="60" xfId="0" applyNumberFormat="1" applyFont="1" applyFill="1" applyBorder="1" applyAlignment="1">
      <alignment horizontal="center" vertical="center"/>
    </xf>
    <xf numFmtId="1" fontId="14" fillId="26" borderId="31" xfId="0" applyNumberFormat="1" applyFont="1" applyFill="1" applyBorder="1" applyAlignment="1">
      <alignment horizontal="center" vertical="center"/>
    </xf>
    <xf numFmtId="0" fontId="14" fillId="26" borderId="82" xfId="0" applyFont="1" applyFill="1" applyBorder="1" applyAlignment="1">
      <alignment horizontal="center" vertical="center"/>
    </xf>
    <xf numFmtId="0" fontId="6" fillId="26" borderId="85" xfId="0" applyFont="1" applyFill="1" applyBorder="1" applyAlignment="1">
      <alignment horizontal="center" vertical="center"/>
    </xf>
    <xf numFmtId="1" fontId="8" fillId="26" borderId="30" xfId="0" applyNumberFormat="1" applyFont="1" applyFill="1" applyBorder="1" applyAlignment="1">
      <alignment horizontal="center" vertical="center"/>
    </xf>
    <xf numFmtId="0" fontId="10" fillId="26" borderId="103" xfId="0" applyFont="1" applyFill="1" applyBorder="1" applyAlignment="1">
      <alignment horizontal="center" vertical="center"/>
    </xf>
    <xf numFmtId="0" fontId="45" fillId="26" borderId="26" xfId="0" applyFont="1" applyFill="1" applyBorder="1" applyAlignment="1">
      <alignment vertical="center"/>
    </xf>
    <xf numFmtId="0" fontId="39" fillId="0" borderId="0" xfId="42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center"/>
    </xf>
    <xf numFmtId="0" fontId="38" fillId="0" borderId="19" xfId="42" applyFont="1" applyFill="1" applyBorder="1" applyAlignment="1">
      <alignment horizontal="center" wrapText="1"/>
    </xf>
    <xf numFmtId="0" fontId="38" fillId="0" borderId="20" xfId="42" applyFont="1" applyFill="1" applyBorder="1" applyAlignment="1">
      <alignment horizontal="center" wrapText="1"/>
    </xf>
    <xf numFmtId="0" fontId="38" fillId="0" borderId="69" xfId="42" applyFont="1" applyFill="1" applyBorder="1" applyAlignment="1">
      <alignment horizontal="center" wrapText="1"/>
    </xf>
    <xf numFmtId="0" fontId="38" fillId="0" borderId="71" xfId="42" applyFont="1" applyBorder="1" applyAlignment="1">
      <alignment horizontal="center" wrapText="1"/>
    </xf>
    <xf numFmtId="0" fontId="38" fillId="0" borderId="72" xfId="42" applyFont="1" applyBorder="1" applyAlignment="1">
      <alignment horizontal="center" wrapText="1"/>
    </xf>
    <xf numFmtId="0" fontId="38" fillId="0" borderId="73" xfId="42" applyFont="1" applyBorder="1" applyAlignment="1">
      <alignment horizontal="center" wrapText="1"/>
    </xf>
    <xf numFmtId="0" fontId="46" fillId="26" borderId="41" xfId="0" applyFont="1" applyFill="1" applyBorder="1" applyAlignment="1">
      <alignment vertical="center"/>
    </xf>
    <xf numFmtId="0" fontId="46" fillId="26" borderId="83" xfId="0" applyFont="1" applyFill="1" applyBorder="1" applyAlignment="1">
      <alignment vertical="center"/>
    </xf>
    <xf numFmtId="0" fontId="46" fillId="26" borderId="26" xfId="0" applyFont="1" applyFill="1" applyBorder="1" applyAlignment="1">
      <alignment vertical="center"/>
    </xf>
    <xf numFmtId="0" fontId="46" fillId="26" borderId="31" xfId="0" applyFont="1" applyFill="1" applyBorder="1" applyAlignment="1">
      <alignment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right" vertical="center"/>
    </xf>
    <xf numFmtId="0" fontId="10" fillId="0" borderId="94" xfId="0" applyFont="1" applyFill="1" applyBorder="1" applyAlignment="1">
      <alignment horizontal="right" vertical="center"/>
    </xf>
    <xf numFmtId="0" fontId="10" fillId="0" borderId="97" xfId="0" applyFont="1" applyFill="1" applyBorder="1" applyAlignment="1">
      <alignment horizontal="right" vertical="center"/>
    </xf>
    <xf numFmtId="0" fontId="46" fillId="26" borderId="20" xfId="0" applyFont="1" applyFill="1" applyBorder="1" applyAlignment="1">
      <alignment vertical="center"/>
    </xf>
    <xf numFmtId="0" fontId="52" fillId="26" borderId="31" xfId="0" applyFont="1" applyFill="1" applyBorder="1" applyAlignment="1">
      <alignment vertical="center"/>
    </xf>
    <xf numFmtId="0" fontId="38" fillId="0" borderId="68" xfId="42" applyFont="1" applyFill="1" applyBorder="1" applyAlignment="1">
      <alignment horizontal="center" wrapText="1"/>
    </xf>
    <xf numFmtId="0" fontId="39" fillId="0" borderId="72" xfId="42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0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46" fillId="26" borderId="31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49" fontId="5" fillId="27" borderId="93" xfId="0" applyNumberFormat="1" applyFont="1" applyFill="1" applyBorder="1" applyAlignment="1">
      <alignment horizontal="left" vertical="center"/>
    </xf>
    <xf numFmtId="49" fontId="5" fillId="27" borderId="94" xfId="0" applyNumberFormat="1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vertical="center"/>
    </xf>
    <xf numFmtId="0" fontId="46" fillId="26" borderId="54" xfId="0" applyFont="1" applyFill="1" applyBorder="1" applyAlignment="1">
      <alignment vertical="center"/>
    </xf>
    <xf numFmtId="0" fontId="52" fillId="26" borderId="60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24" borderId="89" xfId="0" applyNumberFormat="1" applyFont="1" applyFill="1" applyBorder="1" applyAlignment="1">
      <alignment horizontal="left" vertical="center"/>
    </xf>
    <xf numFmtId="49" fontId="5" fillId="24" borderId="90" xfId="0" applyNumberFormat="1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center"/>
    </xf>
    <xf numFmtId="0" fontId="10" fillId="0" borderId="83" xfId="0" applyFont="1" applyFill="1" applyBorder="1" applyAlignment="1">
      <alignment horizontal="left" vertical="center"/>
    </xf>
    <xf numFmtId="0" fontId="10" fillId="26" borderId="26" xfId="0" applyFont="1" applyFill="1" applyBorder="1" applyAlignment="1">
      <alignment horizontal="left" vertical="center"/>
    </xf>
    <xf numFmtId="0" fontId="10" fillId="26" borderId="31" xfId="0" applyFont="1" applyFill="1" applyBorder="1" applyAlignment="1">
      <alignment horizontal="left" vertical="center"/>
    </xf>
    <xf numFmtId="0" fontId="46" fillId="26" borderId="26" xfId="0" applyFont="1" applyFill="1" applyBorder="1" applyAlignment="1">
      <alignment horizontal="left" vertical="center"/>
    </xf>
    <xf numFmtId="0" fontId="46" fillId="26" borderId="41" xfId="0" applyFont="1" applyFill="1" applyBorder="1" applyAlignment="1">
      <alignment horizontal="left" vertical="center"/>
    </xf>
    <xf numFmtId="0" fontId="46" fillId="26" borderId="83" xfId="0" applyFont="1" applyFill="1" applyBorder="1" applyAlignment="1">
      <alignment horizontal="left" vertical="center"/>
    </xf>
    <xf numFmtId="0" fontId="52" fillId="26" borderId="83" xfId="0" applyFont="1" applyFill="1" applyBorder="1" applyAlignment="1">
      <alignment vertical="center"/>
    </xf>
    <xf numFmtId="49" fontId="5" fillId="27" borderId="89" xfId="0" applyNumberFormat="1" applyFont="1" applyFill="1" applyBorder="1" applyAlignment="1">
      <alignment horizontal="left" vertical="center"/>
    </xf>
    <xf numFmtId="49" fontId="5" fillId="27" borderId="90" xfId="0" applyNumberFormat="1" applyFont="1" applyFill="1" applyBorder="1" applyAlignment="1">
      <alignment horizontal="left" vertical="center"/>
    </xf>
    <xf numFmtId="49" fontId="5" fillId="27" borderId="98" xfId="0" applyNumberFormat="1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34" xfId="0" applyFont="1" applyFill="1" applyBorder="1" applyAlignment="1">
      <alignment horizontal="left" vertical="center"/>
    </xf>
    <xf numFmtId="0" fontId="46" fillId="26" borderId="26" xfId="0" applyFont="1" applyFill="1" applyBorder="1" applyAlignment="1">
      <alignment vertical="center" wrapText="1"/>
    </xf>
    <xf numFmtId="0" fontId="16" fillId="26" borderId="0" xfId="0" applyFont="1" applyFill="1" applyBorder="1" applyAlignment="1">
      <alignment horizontal="left" vertical="center"/>
    </xf>
    <xf numFmtId="0" fontId="41" fillId="26" borderId="0" xfId="0" applyFont="1" applyFill="1" applyAlignment="1">
      <alignment horizontal="center" vertical="center"/>
    </xf>
    <xf numFmtId="0" fontId="16" fillId="26" borderId="0" xfId="0" applyFont="1" applyFill="1" applyAlignment="1">
      <alignment horizontal="center" vertical="center"/>
    </xf>
    <xf numFmtId="0" fontId="8" fillId="26" borderId="79" xfId="0" applyFont="1" applyFill="1" applyBorder="1" applyAlignment="1">
      <alignment horizontal="center" vertical="center"/>
    </xf>
    <xf numFmtId="0" fontId="55" fillId="26" borderId="80" xfId="0" applyFont="1" applyFill="1" applyBorder="1" applyAlignment="1">
      <alignment horizontal="center" vertical="center"/>
    </xf>
    <xf numFmtId="0" fontId="55" fillId="26" borderId="52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10" fillId="26" borderId="0" xfId="0" applyFont="1" applyFill="1" applyAlignment="1">
      <alignment vertical="center"/>
    </xf>
    <xf numFmtId="0" fontId="10" fillId="0" borderId="45" xfId="0" applyFont="1" applyBorder="1"/>
    <xf numFmtId="49" fontId="5" fillId="24" borderId="93" xfId="0" applyNumberFormat="1" applyFont="1" applyFill="1" applyBorder="1" applyAlignment="1">
      <alignment horizontal="left" vertical="center"/>
    </xf>
    <xf numFmtId="49" fontId="5" fillId="24" borderId="94" xfId="0" applyNumberFormat="1" applyFont="1" applyFill="1" applyBorder="1" applyAlignment="1">
      <alignment horizontal="left" vertical="center"/>
    </xf>
    <xf numFmtId="49" fontId="5" fillId="24" borderId="91" xfId="0" applyNumberFormat="1" applyFont="1" applyFill="1" applyBorder="1" applyAlignment="1">
      <alignment horizontal="left" vertical="center"/>
    </xf>
    <xf numFmtId="49" fontId="5" fillId="0" borderId="5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0" fillId="26" borderId="22" xfId="0" applyFont="1" applyFill="1" applyBorder="1" applyAlignment="1">
      <alignment horizontal="center" vertical="center" textRotation="90"/>
    </xf>
    <xf numFmtId="0" fontId="40" fillId="26" borderId="19" xfId="0" applyFont="1" applyFill="1" applyBorder="1" applyAlignment="1">
      <alignment horizontal="center" vertical="center" textRotation="90"/>
    </xf>
    <xf numFmtId="1" fontId="4" fillId="26" borderId="0" xfId="0" applyNumberFormat="1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49" fontId="5" fillId="24" borderId="97" xfId="0" applyNumberFormat="1" applyFont="1" applyFill="1" applyBorder="1" applyAlignment="1">
      <alignment horizontal="left" vertical="center"/>
    </xf>
    <xf numFmtId="0" fontId="40" fillId="26" borderId="43" xfId="0" applyFont="1" applyFill="1" applyBorder="1" applyAlignment="1">
      <alignment horizontal="center" vertical="center" textRotation="90"/>
    </xf>
    <xf numFmtId="0" fontId="40" fillId="26" borderId="25" xfId="0" applyFont="1" applyFill="1" applyBorder="1" applyAlignment="1">
      <alignment horizontal="center" vertical="center" textRotation="90"/>
    </xf>
    <xf numFmtId="0" fontId="5" fillId="0" borderId="92" xfId="0" applyFont="1" applyBorder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BU76"/>
  <sheetViews>
    <sheetView showGridLines="0" tabSelected="1" topLeftCell="A19" zoomScale="80" zoomScaleNormal="80" zoomScaleSheetLayoutView="80" workbookViewId="0">
      <selection activeCell="D31" sqref="D31:E31"/>
    </sheetView>
  </sheetViews>
  <sheetFormatPr defaultColWidth="9.140625" defaultRowHeight="12.75" x14ac:dyDescent="0.2"/>
  <cols>
    <col min="1" max="1" width="9.140625" style="4"/>
    <col min="2" max="2" width="4.85546875" style="12" customWidth="1"/>
    <col min="3" max="3" width="23.28515625" style="5" customWidth="1"/>
    <col min="4" max="4" width="41.42578125" style="6" customWidth="1"/>
    <col min="5" max="5" width="27" style="6" customWidth="1"/>
    <col min="6" max="6" width="8.85546875" style="4" customWidth="1"/>
    <col min="7" max="7" width="8.140625" style="4" customWidth="1"/>
    <col min="8" max="8" width="4.7109375" style="4" bestFit="1" customWidth="1"/>
    <col min="9" max="9" width="5" style="4" customWidth="1"/>
    <col min="10" max="10" width="4.7109375" style="4" bestFit="1" customWidth="1"/>
    <col min="11" max="11" width="3.5703125" style="4" customWidth="1"/>
    <col min="12" max="12" width="4.7109375" style="4" customWidth="1"/>
    <col min="13" max="13" width="4.7109375" style="4" bestFit="1" customWidth="1"/>
    <col min="14" max="14" width="5.5703125" style="4" customWidth="1"/>
    <col min="15" max="16" width="3.5703125" style="4" customWidth="1"/>
    <col min="17" max="17" width="4.7109375" style="4" customWidth="1"/>
    <col min="18" max="18" width="4.42578125" style="4" customWidth="1"/>
    <col min="19" max="19" width="5.28515625" style="4" bestFit="1" customWidth="1"/>
    <col min="20" max="20" width="3.85546875" style="4" bestFit="1" customWidth="1"/>
    <col min="21" max="21" width="3.5703125" style="4" customWidth="1"/>
    <col min="22" max="22" width="4.85546875" style="4" customWidth="1"/>
    <col min="23" max="23" width="4.42578125" style="4" bestFit="1" customWidth="1"/>
    <col min="24" max="24" width="5.28515625" style="4" customWidth="1"/>
    <col min="25" max="25" width="4.42578125" style="4" bestFit="1" customWidth="1"/>
    <col min="26" max="26" width="3.5703125" style="4" customWidth="1"/>
    <col min="27" max="27" width="4.7109375" style="4" customWidth="1"/>
    <col min="28" max="28" width="3.5703125" style="4" customWidth="1"/>
    <col min="29" max="29" width="4.5703125" style="4" customWidth="1"/>
    <col min="30" max="30" width="4.42578125" style="4" bestFit="1" customWidth="1"/>
    <col min="31" max="31" width="3.5703125" style="4" customWidth="1"/>
    <col min="32" max="32" width="4.7109375" style="4" customWidth="1"/>
    <col min="33" max="36" width="3.5703125" style="4" customWidth="1"/>
    <col min="37" max="37" width="4.7109375" style="4" customWidth="1"/>
    <col min="38" max="41" width="3.5703125" style="4" customWidth="1"/>
    <col min="42" max="42" width="4.7109375" style="4" customWidth="1"/>
    <col min="43" max="43" width="44.140625" style="4" customWidth="1"/>
    <col min="44" max="44" width="32.28515625" style="4" customWidth="1"/>
    <col min="45" max="46" width="9.140625" style="4" hidden="1" customWidth="1"/>
    <col min="47" max="47" width="9.140625" style="4" customWidth="1"/>
    <col min="48" max="16384" width="9.140625" style="4"/>
  </cols>
  <sheetData>
    <row r="1" spans="1:50" s="242" customFormat="1" x14ac:dyDescent="0.2">
      <c r="B1" s="243"/>
      <c r="C1" s="244"/>
      <c r="D1" s="245"/>
      <c r="E1" s="245"/>
    </row>
    <row r="2" spans="1:50" s="246" customFormat="1" ht="18" x14ac:dyDescent="0.2">
      <c r="B2" s="247" t="s">
        <v>74</v>
      </c>
      <c r="C2" s="248"/>
      <c r="D2" s="249"/>
      <c r="E2" s="249"/>
      <c r="L2" s="250" t="s">
        <v>152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J2" s="251" t="s">
        <v>215</v>
      </c>
      <c r="AK2" s="242"/>
      <c r="AL2" s="251"/>
      <c r="AM2" s="251"/>
      <c r="AN2" s="251"/>
      <c r="AO2" s="251"/>
      <c r="AP2" s="251"/>
      <c r="AQ2" s="251"/>
      <c r="AR2" s="251"/>
      <c r="AS2" s="251"/>
    </row>
    <row r="3" spans="1:50" s="246" customFormat="1" ht="18" x14ac:dyDescent="0.2">
      <c r="B3" s="247" t="s">
        <v>67</v>
      </c>
      <c r="C3" s="248"/>
      <c r="D3" s="249"/>
      <c r="E3" s="249"/>
      <c r="L3" s="250" t="s">
        <v>144</v>
      </c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2"/>
      <c r="AE3" s="252"/>
      <c r="AF3" s="252"/>
      <c r="AJ3" s="251" t="s">
        <v>236</v>
      </c>
      <c r="AK3" s="251"/>
      <c r="AL3" s="251"/>
      <c r="AM3" s="251"/>
      <c r="AN3" s="251"/>
      <c r="AO3" s="251"/>
      <c r="AP3" s="251"/>
      <c r="AQ3" s="251"/>
      <c r="AR3" s="251"/>
      <c r="AS3" s="251"/>
    </row>
    <row r="4" spans="1:50" s="246" customFormat="1" ht="18" x14ac:dyDescent="0.2">
      <c r="B4" s="247"/>
      <c r="C4" s="248"/>
      <c r="D4" s="249"/>
      <c r="E4" s="249"/>
      <c r="G4" s="529" t="s">
        <v>193</v>
      </c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250"/>
      <c r="Y4" s="250"/>
      <c r="Z4" s="250"/>
      <c r="AA4" s="250"/>
      <c r="AB4" s="250"/>
      <c r="AC4" s="250"/>
      <c r="AD4" s="252"/>
      <c r="AE4" s="252"/>
      <c r="AF4" s="252"/>
      <c r="AJ4" s="251" t="s">
        <v>213</v>
      </c>
      <c r="AK4" s="251"/>
      <c r="AL4" s="251"/>
      <c r="AM4" s="251"/>
      <c r="AN4" s="251"/>
      <c r="AO4" s="251"/>
      <c r="AP4" s="251"/>
      <c r="AQ4" s="251"/>
      <c r="AR4" s="251"/>
      <c r="AS4" s="251"/>
      <c r="AW4" s="242"/>
      <c r="AX4" s="242"/>
    </row>
    <row r="5" spans="1:50" s="242" customFormat="1" ht="18" customHeight="1" x14ac:dyDescent="0.2">
      <c r="A5" s="253"/>
      <c r="B5" s="243"/>
      <c r="C5" s="254"/>
      <c r="D5" s="255"/>
      <c r="E5" s="530" t="s">
        <v>151</v>
      </c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2"/>
    </row>
    <row r="6" spans="1:50" s="242" customFormat="1" ht="25.5" customHeight="1" thickBot="1" x14ac:dyDescent="0.25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</row>
    <row r="7" spans="1:50" s="20" customFormat="1" ht="20.25" customHeight="1" x14ac:dyDescent="0.2">
      <c r="A7" s="51"/>
      <c r="B7" s="538"/>
      <c r="C7" s="540" t="s">
        <v>19</v>
      </c>
      <c r="D7" s="542" t="s">
        <v>1</v>
      </c>
      <c r="E7" s="33"/>
      <c r="F7" s="550" t="s">
        <v>220</v>
      </c>
      <c r="G7" s="544" t="s">
        <v>63</v>
      </c>
      <c r="H7" s="546" t="s">
        <v>0</v>
      </c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7"/>
      <c r="AL7" s="17"/>
      <c r="AM7" s="17"/>
      <c r="AN7" s="17"/>
      <c r="AO7" s="18"/>
      <c r="AP7" s="19"/>
      <c r="AQ7" s="527" t="s">
        <v>23</v>
      </c>
      <c r="AR7" s="47"/>
    </row>
    <row r="8" spans="1:50" s="20" customFormat="1" ht="20.25" customHeight="1" thickBot="1" x14ac:dyDescent="0.25">
      <c r="A8" s="51"/>
      <c r="B8" s="539"/>
      <c r="C8" s="541"/>
      <c r="D8" s="543"/>
      <c r="E8" s="34"/>
      <c r="F8" s="551"/>
      <c r="G8" s="545"/>
      <c r="H8" s="22"/>
      <c r="I8" s="23"/>
      <c r="J8" s="23" t="s">
        <v>3</v>
      </c>
      <c r="K8" s="23"/>
      <c r="L8" s="24"/>
      <c r="M8" s="23"/>
      <c r="N8" s="23"/>
      <c r="O8" s="23" t="s">
        <v>4</v>
      </c>
      <c r="P8" s="23"/>
      <c r="Q8" s="24"/>
      <c r="R8" s="23"/>
      <c r="S8" s="23"/>
      <c r="T8" s="25" t="s">
        <v>5</v>
      </c>
      <c r="U8" s="23"/>
      <c r="V8" s="24"/>
      <c r="W8" s="23"/>
      <c r="X8" s="23"/>
      <c r="Y8" s="25" t="s">
        <v>6</v>
      </c>
      <c r="Z8" s="23"/>
      <c r="AA8" s="24"/>
      <c r="AB8" s="23"/>
      <c r="AC8" s="23"/>
      <c r="AD8" s="25" t="s">
        <v>7</v>
      </c>
      <c r="AE8" s="23"/>
      <c r="AF8" s="24"/>
      <c r="AG8" s="22"/>
      <c r="AH8" s="23"/>
      <c r="AI8" s="23" t="s">
        <v>8</v>
      </c>
      <c r="AJ8" s="23"/>
      <c r="AK8" s="26"/>
      <c r="AL8" s="22"/>
      <c r="AM8" s="23"/>
      <c r="AN8" s="23" t="s">
        <v>18</v>
      </c>
      <c r="AO8" s="23"/>
      <c r="AP8" s="24"/>
      <c r="AQ8" s="528"/>
      <c r="AR8" s="47"/>
    </row>
    <row r="9" spans="1:50" s="20" customFormat="1" ht="19.5" customHeight="1" thickBot="1" x14ac:dyDescent="0.25">
      <c r="A9" s="51"/>
      <c r="B9" s="139"/>
      <c r="C9" s="140"/>
      <c r="D9" s="17"/>
      <c r="E9" s="17"/>
      <c r="F9" s="139"/>
      <c r="G9" s="19"/>
      <c r="H9" s="147" t="s">
        <v>9</v>
      </c>
      <c r="I9" s="148" t="s">
        <v>11</v>
      </c>
      <c r="J9" s="148" t="s">
        <v>10</v>
      </c>
      <c r="K9" s="148" t="s">
        <v>12</v>
      </c>
      <c r="L9" s="149" t="s">
        <v>13</v>
      </c>
      <c r="M9" s="147" t="s">
        <v>9</v>
      </c>
      <c r="N9" s="148" t="s">
        <v>11</v>
      </c>
      <c r="O9" s="148" t="s">
        <v>10</v>
      </c>
      <c r="P9" s="148" t="s">
        <v>12</v>
      </c>
      <c r="Q9" s="149" t="s">
        <v>13</v>
      </c>
      <c r="R9" s="147" t="s">
        <v>9</v>
      </c>
      <c r="S9" s="148" t="s">
        <v>11</v>
      </c>
      <c r="T9" s="148" t="s">
        <v>10</v>
      </c>
      <c r="U9" s="148" t="s">
        <v>12</v>
      </c>
      <c r="V9" s="149" t="s">
        <v>13</v>
      </c>
      <c r="W9" s="147" t="s">
        <v>9</v>
      </c>
      <c r="X9" s="148" t="s">
        <v>11</v>
      </c>
      <c r="Y9" s="148" t="s">
        <v>10</v>
      </c>
      <c r="Z9" s="148" t="s">
        <v>12</v>
      </c>
      <c r="AA9" s="149" t="s">
        <v>13</v>
      </c>
      <c r="AB9" s="147" t="s">
        <v>9</v>
      </c>
      <c r="AC9" s="148" t="s">
        <v>11</v>
      </c>
      <c r="AD9" s="148" t="s">
        <v>10</v>
      </c>
      <c r="AE9" s="148" t="s">
        <v>12</v>
      </c>
      <c r="AF9" s="149" t="s">
        <v>13</v>
      </c>
      <c r="AG9" s="147" t="s">
        <v>9</v>
      </c>
      <c r="AH9" s="148" t="s">
        <v>11</v>
      </c>
      <c r="AI9" s="148" t="s">
        <v>10</v>
      </c>
      <c r="AJ9" s="148" t="s">
        <v>12</v>
      </c>
      <c r="AK9" s="149" t="s">
        <v>13</v>
      </c>
      <c r="AL9" s="147" t="s">
        <v>9</v>
      </c>
      <c r="AM9" s="148" t="s">
        <v>11</v>
      </c>
      <c r="AN9" s="148" t="s">
        <v>10</v>
      </c>
      <c r="AO9" s="148" t="s">
        <v>12</v>
      </c>
      <c r="AP9" s="149" t="s">
        <v>13</v>
      </c>
      <c r="AQ9" s="141" t="s">
        <v>19</v>
      </c>
      <c r="AR9" s="47"/>
    </row>
    <row r="10" spans="1:50" s="20" customFormat="1" ht="18.75" customHeight="1" thickBot="1" x14ac:dyDescent="0.25">
      <c r="A10" s="51"/>
      <c r="B10" s="548" t="s">
        <v>107</v>
      </c>
      <c r="C10" s="549"/>
      <c r="D10" s="549"/>
      <c r="E10" s="142" t="s">
        <v>71</v>
      </c>
      <c r="F10" s="143">
        <f>SUM(F11:F23)</f>
        <v>176</v>
      </c>
      <c r="G10" s="144">
        <f t="shared" ref="G10:AP10" si="0">SUM(G11:G23)</f>
        <v>54</v>
      </c>
      <c r="H10" s="145">
        <f t="shared" si="0"/>
        <v>48</v>
      </c>
      <c r="I10" s="144">
        <f t="shared" si="0"/>
        <v>20</v>
      </c>
      <c r="J10" s="144">
        <f t="shared" si="0"/>
        <v>16</v>
      </c>
      <c r="K10" s="144">
        <f t="shared" si="0"/>
        <v>0</v>
      </c>
      <c r="L10" s="144">
        <f t="shared" si="0"/>
        <v>25</v>
      </c>
      <c r="M10" s="144">
        <f t="shared" si="0"/>
        <v>28</v>
      </c>
      <c r="N10" s="144">
        <f t="shared" si="0"/>
        <v>20</v>
      </c>
      <c r="O10" s="144">
        <f t="shared" si="0"/>
        <v>8</v>
      </c>
      <c r="P10" s="144">
        <f t="shared" si="0"/>
        <v>0</v>
      </c>
      <c r="Q10" s="144">
        <f t="shared" si="0"/>
        <v>18</v>
      </c>
      <c r="R10" s="145">
        <f t="shared" si="0"/>
        <v>12</v>
      </c>
      <c r="S10" s="144">
        <f t="shared" si="0"/>
        <v>4</v>
      </c>
      <c r="T10" s="144">
        <f t="shared" si="0"/>
        <v>8</v>
      </c>
      <c r="U10" s="144">
        <f t="shared" si="0"/>
        <v>0</v>
      </c>
      <c r="V10" s="144">
        <f t="shared" si="0"/>
        <v>7</v>
      </c>
      <c r="W10" s="144">
        <f t="shared" si="0"/>
        <v>8</v>
      </c>
      <c r="X10" s="144">
        <f t="shared" si="0"/>
        <v>4</v>
      </c>
      <c r="Y10" s="144">
        <f t="shared" si="0"/>
        <v>0</v>
      </c>
      <c r="Z10" s="144">
        <f t="shared" si="0"/>
        <v>0</v>
      </c>
      <c r="AA10" s="144">
        <f t="shared" si="0"/>
        <v>4</v>
      </c>
      <c r="AB10" s="144">
        <f t="shared" si="0"/>
        <v>0</v>
      </c>
      <c r="AC10" s="144">
        <f t="shared" si="0"/>
        <v>0</v>
      </c>
      <c r="AD10" s="144">
        <f t="shared" si="0"/>
        <v>0</v>
      </c>
      <c r="AE10" s="144">
        <f t="shared" si="0"/>
        <v>0</v>
      </c>
      <c r="AF10" s="144">
        <f t="shared" si="0"/>
        <v>0</v>
      </c>
      <c r="AG10" s="145">
        <f t="shared" si="0"/>
        <v>0</v>
      </c>
      <c r="AH10" s="144">
        <f t="shared" si="0"/>
        <v>0</v>
      </c>
      <c r="AI10" s="144">
        <f t="shared" si="0"/>
        <v>0</v>
      </c>
      <c r="AJ10" s="144">
        <f t="shared" si="0"/>
        <v>0</v>
      </c>
      <c r="AK10" s="144">
        <f t="shared" si="0"/>
        <v>0</v>
      </c>
      <c r="AL10" s="144">
        <f t="shared" si="0"/>
        <v>0</v>
      </c>
      <c r="AM10" s="144">
        <f t="shared" si="0"/>
        <v>0</v>
      </c>
      <c r="AN10" s="144">
        <f t="shared" si="0"/>
        <v>0</v>
      </c>
      <c r="AO10" s="144">
        <f t="shared" si="0"/>
        <v>0</v>
      </c>
      <c r="AP10" s="144">
        <f t="shared" si="0"/>
        <v>0</v>
      </c>
      <c r="AQ10" s="146"/>
      <c r="AR10" s="47"/>
    </row>
    <row r="11" spans="1:50" s="258" customFormat="1" ht="15" customHeight="1" x14ac:dyDescent="0.2">
      <c r="B11" s="259" t="s">
        <v>3</v>
      </c>
      <c r="C11" s="260" t="s">
        <v>191</v>
      </c>
      <c r="D11" s="514" t="s">
        <v>59</v>
      </c>
      <c r="E11" s="515"/>
      <c r="F11" s="261">
        <f>SUM(H11,I11,J11,M11,N11,O11,R11,S11,T11,W11,X11,Y11,AB11,AC11,AD11,AG11,AH11,AI11,AL11,AM11,AN11)</f>
        <v>24</v>
      </c>
      <c r="G11" s="262">
        <f>SUM(L11,Q11,V11,AA11,AF11,AK11,AP11)</f>
        <v>6</v>
      </c>
      <c r="H11" s="263">
        <v>12</v>
      </c>
      <c r="I11" s="264">
        <v>12</v>
      </c>
      <c r="J11" s="265">
        <v>0</v>
      </c>
      <c r="K11" s="264" t="s">
        <v>14</v>
      </c>
      <c r="L11" s="266">
        <v>6</v>
      </c>
      <c r="M11" s="263"/>
      <c r="N11" s="264"/>
      <c r="O11" s="264"/>
      <c r="P11" s="264"/>
      <c r="Q11" s="266"/>
      <c r="R11" s="263"/>
      <c r="S11" s="264"/>
      <c r="T11" s="264"/>
      <c r="U11" s="264"/>
      <c r="V11" s="266"/>
      <c r="W11" s="263"/>
      <c r="X11" s="264"/>
      <c r="Y11" s="264"/>
      <c r="Z11" s="264"/>
      <c r="AA11" s="266"/>
      <c r="AB11" s="263"/>
      <c r="AC11" s="264"/>
      <c r="AD11" s="264"/>
      <c r="AE11" s="264"/>
      <c r="AF11" s="266"/>
      <c r="AG11" s="263"/>
      <c r="AH11" s="264"/>
      <c r="AI11" s="264"/>
      <c r="AJ11" s="264"/>
      <c r="AK11" s="266"/>
      <c r="AL11" s="263"/>
      <c r="AM11" s="264"/>
      <c r="AN11" s="264"/>
      <c r="AO11" s="264"/>
      <c r="AP11" s="266"/>
      <c r="AQ11" s="267"/>
      <c r="AR11" s="256"/>
    </row>
    <row r="12" spans="1:50" s="258" customFormat="1" ht="15" customHeight="1" x14ac:dyDescent="0.2">
      <c r="B12" s="268" t="s">
        <v>4</v>
      </c>
      <c r="C12" s="269" t="s">
        <v>237</v>
      </c>
      <c r="D12" s="516" t="s">
        <v>60</v>
      </c>
      <c r="E12" s="517"/>
      <c r="F12" s="270">
        <v>20</v>
      </c>
      <c r="G12" s="271">
        <f t="shared" ref="G12:G23" si="1">SUM(L12,Q12,V12,AA12,AF12,AK12,AP12)</f>
        <v>6</v>
      </c>
      <c r="H12" s="272"/>
      <c r="I12" s="273"/>
      <c r="J12" s="274"/>
      <c r="K12" s="273"/>
      <c r="L12" s="275"/>
      <c r="M12" s="272">
        <v>8</v>
      </c>
      <c r="N12" s="273">
        <v>12</v>
      </c>
      <c r="O12" s="273">
        <v>0</v>
      </c>
      <c r="P12" s="273" t="s">
        <v>14</v>
      </c>
      <c r="Q12" s="275">
        <v>6</v>
      </c>
      <c r="R12" s="272"/>
      <c r="S12" s="273"/>
      <c r="T12" s="273"/>
      <c r="U12" s="273"/>
      <c r="V12" s="275"/>
      <c r="W12" s="272"/>
      <c r="X12" s="273"/>
      <c r="Y12" s="273"/>
      <c r="Z12" s="273"/>
      <c r="AA12" s="275"/>
      <c r="AB12" s="272"/>
      <c r="AC12" s="273"/>
      <c r="AD12" s="273"/>
      <c r="AE12" s="273"/>
      <c r="AF12" s="275"/>
      <c r="AG12" s="272"/>
      <c r="AH12" s="273"/>
      <c r="AI12" s="273"/>
      <c r="AJ12" s="273"/>
      <c r="AK12" s="275"/>
      <c r="AL12" s="272"/>
      <c r="AM12" s="273"/>
      <c r="AN12" s="273"/>
      <c r="AO12" s="273"/>
      <c r="AP12" s="275"/>
      <c r="AQ12" s="276" t="s">
        <v>197</v>
      </c>
      <c r="AR12" s="256"/>
    </row>
    <row r="13" spans="1:50" s="258" customFormat="1" ht="15" customHeight="1" x14ac:dyDescent="0.2">
      <c r="B13" s="268" t="s">
        <v>5</v>
      </c>
      <c r="C13" s="269" t="s">
        <v>162</v>
      </c>
      <c r="D13" s="516" t="s">
        <v>97</v>
      </c>
      <c r="E13" s="517"/>
      <c r="F13" s="270">
        <f t="shared" ref="F13:F23" si="2">SUM(H13,I13,J13,M13,N13,O13,R13,S13,T13,W13,X13,Y13,AB13,AC13,AD13,AG13,AH13,AI13,AL13,AM13,AN13)</f>
        <v>16</v>
      </c>
      <c r="G13" s="271">
        <f t="shared" si="1"/>
        <v>5</v>
      </c>
      <c r="H13" s="272">
        <v>8</v>
      </c>
      <c r="I13" s="273">
        <v>0</v>
      </c>
      <c r="J13" s="274">
        <v>8</v>
      </c>
      <c r="K13" s="273" t="s">
        <v>14</v>
      </c>
      <c r="L13" s="275">
        <v>5</v>
      </c>
      <c r="M13" s="272"/>
      <c r="N13" s="273"/>
      <c r="O13" s="273"/>
      <c r="P13" s="273"/>
      <c r="Q13" s="275"/>
      <c r="R13" s="272"/>
      <c r="S13" s="273"/>
      <c r="T13" s="273"/>
      <c r="U13" s="273"/>
      <c r="V13" s="275"/>
      <c r="W13" s="272"/>
      <c r="X13" s="273"/>
      <c r="Y13" s="273"/>
      <c r="Z13" s="273"/>
      <c r="AA13" s="275"/>
      <c r="AB13" s="272"/>
      <c r="AC13" s="273"/>
      <c r="AD13" s="273"/>
      <c r="AE13" s="273"/>
      <c r="AF13" s="275"/>
      <c r="AG13" s="272"/>
      <c r="AH13" s="273"/>
      <c r="AI13" s="273"/>
      <c r="AJ13" s="273"/>
      <c r="AK13" s="275"/>
      <c r="AL13" s="272"/>
      <c r="AM13" s="273"/>
      <c r="AN13" s="273"/>
      <c r="AO13" s="273"/>
      <c r="AP13" s="275"/>
      <c r="AQ13" s="276"/>
      <c r="AR13" s="256"/>
    </row>
    <row r="14" spans="1:50" s="258" customFormat="1" ht="15" customHeight="1" x14ac:dyDescent="0.2">
      <c r="B14" s="268" t="s">
        <v>6</v>
      </c>
      <c r="C14" s="269" t="s">
        <v>163</v>
      </c>
      <c r="D14" s="516" t="s">
        <v>98</v>
      </c>
      <c r="E14" s="517"/>
      <c r="F14" s="270">
        <f t="shared" si="2"/>
        <v>16</v>
      </c>
      <c r="G14" s="271">
        <f t="shared" si="1"/>
        <v>5</v>
      </c>
      <c r="H14" s="272"/>
      <c r="I14" s="273"/>
      <c r="J14" s="274"/>
      <c r="K14" s="273"/>
      <c r="L14" s="275"/>
      <c r="M14" s="272">
        <v>8</v>
      </c>
      <c r="N14" s="273">
        <v>0</v>
      </c>
      <c r="O14" s="273">
        <v>8</v>
      </c>
      <c r="P14" s="273" t="s">
        <v>14</v>
      </c>
      <c r="Q14" s="275">
        <v>5</v>
      </c>
      <c r="R14" s="272"/>
      <c r="S14" s="273"/>
      <c r="T14" s="273"/>
      <c r="U14" s="273"/>
      <c r="V14" s="275"/>
      <c r="W14" s="272"/>
      <c r="X14" s="273"/>
      <c r="Y14" s="273"/>
      <c r="Z14" s="273"/>
      <c r="AA14" s="275"/>
      <c r="AB14" s="272"/>
      <c r="AC14" s="273"/>
      <c r="AD14" s="273"/>
      <c r="AE14" s="273"/>
      <c r="AF14" s="275"/>
      <c r="AG14" s="272"/>
      <c r="AH14" s="273"/>
      <c r="AI14" s="273"/>
      <c r="AJ14" s="273"/>
      <c r="AK14" s="275"/>
      <c r="AL14" s="272"/>
      <c r="AM14" s="273"/>
      <c r="AN14" s="273"/>
      <c r="AO14" s="273"/>
      <c r="AP14" s="275"/>
      <c r="AQ14" s="277" t="s">
        <v>162</v>
      </c>
      <c r="AR14" s="256"/>
    </row>
    <row r="15" spans="1:50" s="258" customFormat="1" ht="15" customHeight="1" x14ac:dyDescent="0.2">
      <c r="B15" s="268" t="s">
        <v>7</v>
      </c>
      <c r="C15" s="269" t="s">
        <v>164</v>
      </c>
      <c r="D15" s="516" t="s">
        <v>91</v>
      </c>
      <c r="E15" s="517"/>
      <c r="F15" s="270">
        <f t="shared" si="2"/>
        <v>12</v>
      </c>
      <c r="G15" s="271">
        <f t="shared" si="1"/>
        <v>3</v>
      </c>
      <c r="H15" s="272"/>
      <c r="I15" s="273"/>
      <c r="J15" s="274"/>
      <c r="K15" s="273"/>
      <c r="L15" s="275"/>
      <c r="M15" s="272"/>
      <c r="N15" s="273"/>
      <c r="O15" s="273"/>
      <c r="P15" s="273"/>
      <c r="Q15" s="275"/>
      <c r="R15" s="272">
        <v>4</v>
      </c>
      <c r="S15" s="273">
        <v>0</v>
      </c>
      <c r="T15" s="273">
        <v>8</v>
      </c>
      <c r="U15" s="273" t="s">
        <v>68</v>
      </c>
      <c r="V15" s="275">
        <v>3</v>
      </c>
      <c r="W15" s="272"/>
      <c r="X15" s="273"/>
      <c r="Y15" s="273"/>
      <c r="Z15" s="273"/>
      <c r="AA15" s="275"/>
      <c r="AB15" s="272"/>
      <c r="AC15" s="273"/>
      <c r="AD15" s="273"/>
      <c r="AE15" s="273"/>
      <c r="AF15" s="275"/>
      <c r="AG15" s="272"/>
      <c r="AH15" s="273"/>
      <c r="AI15" s="273"/>
      <c r="AJ15" s="273"/>
      <c r="AK15" s="275"/>
      <c r="AL15" s="272"/>
      <c r="AM15" s="273"/>
      <c r="AN15" s="273"/>
      <c r="AO15" s="273"/>
      <c r="AP15" s="275"/>
      <c r="AQ15" s="277" t="s">
        <v>163</v>
      </c>
      <c r="AR15" s="256"/>
    </row>
    <row r="16" spans="1:50" s="258" customFormat="1" ht="15" customHeight="1" x14ac:dyDescent="0.2">
      <c r="B16" s="268" t="s">
        <v>8</v>
      </c>
      <c r="C16" s="269" t="s">
        <v>165</v>
      </c>
      <c r="D16" s="516" t="s">
        <v>119</v>
      </c>
      <c r="E16" s="517"/>
      <c r="F16" s="270">
        <f t="shared" si="2"/>
        <v>8</v>
      </c>
      <c r="G16" s="271">
        <f t="shared" si="1"/>
        <v>3</v>
      </c>
      <c r="H16" s="272">
        <v>4</v>
      </c>
      <c r="I16" s="273">
        <v>4</v>
      </c>
      <c r="J16" s="274">
        <v>0</v>
      </c>
      <c r="K16" s="273" t="s">
        <v>68</v>
      </c>
      <c r="L16" s="275">
        <v>3</v>
      </c>
      <c r="M16" s="272"/>
      <c r="N16" s="273"/>
      <c r="O16" s="273"/>
      <c r="P16" s="273"/>
      <c r="Q16" s="275"/>
      <c r="R16" s="272"/>
      <c r="S16" s="273"/>
      <c r="T16" s="273"/>
      <c r="U16" s="273"/>
      <c r="V16" s="275"/>
      <c r="W16" s="272"/>
      <c r="X16" s="273"/>
      <c r="Y16" s="273"/>
      <c r="Z16" s="273"/>
      <c r="AA16" s="275"/>
      <c r="AB16" s="272"/>
      <c r="AC16" s="273"/>
      <c r="AD16" s="273"/>
      <c r="AE16" s="273"/>
      <c r="AF16" s="275"/>
      <c r="AG16" s="272"/>
      <c r="AH16" s="273"/>
      <c r="AI16" s="273"/>
      <c r="AJ16" s="273"/>
      <c r="AK16" s="275"/>
      <c r="AL16" s="272"/>
      <c r="AM16" s="273"/>
      <c r="AN16" s="273"/>
      <c r="AO16" s="273"/>
      <c r="AP16" s="275"/>
      <c r="AQ16" s="276"/>
      <c r="AR16" s="256"/>
    </row>
    <row r="17" spans="1:44" s="258" customFormat="1" ht="15" customHeight="1" x14ac:dyDescent="0.2">
      <c r="B17" s="268" t="s">
        <v>18</v>
      </c>
      <c r="C17" s="269" t="s">
        <v>166</v>
      </c>
      <c r="D17" s="516" t="s">
        <v>61</v>
      </c>
      <c r="E17" s="517"/>
      <c r="F17" s="270">
        <f t="shared" si="2"/>
        <v>8</v>
      </c>
      <c r="G17" s="271">
        <f t="shared" si="1"/>
        <v>3</v>
      </c>
      <c r="H17" s="272"/>
      <c r="I17" s="273"/>
      <c r="J17" s="274"/>
      <c r="K17" s="273"/>
      <c r="L17" s="275"/>
      <c r="M17" s="272">
        <v>4</v>
      </c>
      <c r="N17" s="273">
        <v>4</v>
      </c>
      <c r="O17" s="273">
        <v>0</v>
      </c>
      <c r="P17" s="273" t="s">
        <v>14</v>
      </c>
      <c r="Q17" s="275">
        <v>3</v>
      </c>
      <c r="R17" s="272"/>
      <c r="S17" s="273"/>
      <c r="T17" s="273"/>
      <c r="U17" s="273"/>
      <c r="V17" s="275"/>
      <c r="W17" s="272"/>
      <c r="X17" s="273"/>
      <c r="Y17" s="273"/>
      <c r="Z17" s="273"/>
      <c r="AA17" s="275"/>
      <c r="AB17" s="272"/>
      <c r="AC17" s="273"/>
      <c r="AD17" s="273"/>
      <c r="AE17" s="273"/>
      <c r="AF17" s="275"/>
      <c r="AG17" s="272"/>
      <c r="AH17" s="273"/>
      <c r="AI17" s="273"/>
      <c r="AJ17" s="273"/>
      <c r="AK17" s="275"/>
      <c r="AL17" s="272"/>
      <c r="AM17" s="273"/>
      <c r="AN17" s="273"/>
      <c r="AO17" s="273"/>
      <c r="AP17" s="275"/>
      <c r="AQ17" s="277" t="s">
        <v>165</v>
      </c>
      <c r="AR17" s="256"/>
    </row>
    <row r="18" spans="1:44" s="258" customFormat="1" ht="15" customHeight="1" x14ac:dyDescent="0.2">
      <c r="B18" s="268" t="s">
        <v>22</v>
      </c>
      <c r="C18" s="269" t="s">
        <v>238</v>
      </c>
      <c r="D18" s="516" t="s">
        <v>241</v>
      </c>
      <c r="E18" s="517"/>
      <c r="F18" s="270">
        <f t="shared" si="2"/>
        <v>12</v>
      </c>
      <c r="G18" s="271">
        <v>4</v>
      </c>
      <c r="H18" s="272">
        <v>8</v>
      </c>
      <c r="I18" s="273">
        <v>4</v>
      </c>
      <c r="J18" s="274">
        <v>0</v>
      </c>
      <c r="K18" s="273" t="s">
        <v>68</v>
      </c>
      <c r="L18" s="275">
        <v>4</v>
      </c>
      <c r="M18" s="272"/>
      <c r="N18" s="273"/>
      <c r="O18" s="273"/>
      <c r="P18" s="273"/>
      <c r="Q18" s="275"/>
      <c r="R18" s="272"/>
      <c r="S18" s="273"/>
      <c r="T18" s="273"/>
      <c r="U18" s="273"/>
      <c r="V18" s="275"/>
      <c r="W18" s="272"/>
      <c r="X18" s="273"/>
      <c r="Y18" s="273"/>
      <c r="Z18" s="273"/>
      <c r="AA18" s="275"/>
      <c r="AB18" s="272"/>
      <c r="AC18" s="273"/>
      <c r="AD18" s="273"/>
      <c r="AE18" s="273"/>
      <c r="AF18" s="275"/>
      <c r="AG18" s="272"/>
      <c r="AH18" s="273"/>
      <c r="AI18" s="273"/>
      <c r="AJ18" s="273"/>
      <c r="AK18" s="275"/>
      <c r="AL18" s="272"/>
      <c r="AM18" s="273"/>
      <c r="AN18" s="273"/>
      <c r="AO18" s="273"/>
      <c r="AP18" s="275"/>
      <c r="AQ18" s="276"/>
      <c r="AR18" s="256"/>
    </row>
    <row r="19" spans="1:44" s="258" customFormat="1" ht="15" customHeight="1" x14ac:dyDescent="0.2">
      <c r="B19" s="268" t="s">
        <v>24</v>
      </c>
      <c r="C19" s="269" t="s">
        <v>239</v>
      </c>
      <c r="D19" s="516" t="s">
        <v>242</v>
      </c>
      <c r="E19" s="524"/>
      <c r="F19" s="270">
        <f t="shared" si="2"/>
        <v>12</v>
      </c>
      <c r="G19" s="271">
        <v>4</v>
      </c>
      <c r="H19" s="272"/>
      <c r="I19" s="273"/>
      <c r="J19" s="274"/>
      <c r="K19" s="273"/>
      <c r="L19" s="275"/>
      <c r="M19" s="272">
        <v>8</v>
      </c>
      <c r="N19" s="273">
        <v>4</v>
      </c>
      <c r="O19" s="273">
        <v>0</v>
      </c>
      <c r="P19" s="273" t="s">
        <v>14</v>
      </c>
      <c r="Q19" s="275">
        <v>4</v>
      </c>
      <c r="R19" s="272"/>
      <c r="S19" s="273"/>
      <c r="T19" s="273"/>
      <c r="U19" s="273"/>
      <c r="V19" s="275"/>
      <c r="W19" s="272"/>
      <c r="X19" s="273"/>
      <c r="Y19" s="273"/>
      <c r="Z19" s="273"/>
      <c r="AA19" s="275"/>
      <c r="AB19" s="272"/>
      <c r="AC19" s="273"/>
      <c r="AD19" s="273"/>
      <c r="AE19" s="273"/>
      <c r="AF19" s="275"/>
      <c r="AG19" s="272"/>
      <c r="AH19" s="273"/>
      <c r="AI19" s="273"/>
      <c r="AJ19" s="273"/>
      <c r="AK19" s="275"/>
      <c r="AL19" s="272"/>
      <c r="AM19" s="273"/>
      <c r="AN19" s="273"/>
      <c r="AO19" s="273"/>
      <c r="AP19" s="275"/>
      <c r="AQ19" s="277" t="s">
        <v>238</v>
      </c>
      <c r="AR19" s="256"/>
    </row>
    <row r="20" spans="1:44" s="258" customFormat="1" ht="15" customHeight="1" x14ac:dyDescent="0.2">
      <c r="B20" s="268" t="s">
        <v>25</v>
      </c>
      <c r="C20" s="269" t="s">
        <v>240</v>
      </c>
      <c r="D20" s="516" t="s">
        <v>106</v>
      </c>
      <c r="E20" s="524"/>
      <c r="F20" s="270">
        <v>12</v>
      </c>
      <c r="G20" s="271">
        <v>4</v>
      </c>
      <c r="H20" s="272"/>
      <c r="I20" s="273"/>
      <c r="J20" s="274"/>
      <c r="K20" s="273"/>
      <c r="L20" s="275"/>
      <c r="M20" s="272"/>
      <c r="N20" s="273"/>
      <c r="O20" s="273"/>
      <c r="P20" s="273"/>
      <c r="Q20" s="275"/>
      <c r="R20" s="272">
        <v>8</v>
      </c>
      <c r="S20" s="273">
        <v>4</v>
      </c>
      <c r="T20" s="273">
        <v>0</v>
      </c>
      <c r="U20" s="273" t="s">
        <v>68</v>
      </c>
      <c r="V20" s="275">
        <v>4</v>
      </c>
      <c r="W20" s="272"/>
      <c r="X20" s="273"/>
      <c r="Y20" s="273"/>
      <c r="Z20" s="273"/>
      <c r="AA20" s="275"/>
      <c r="AB20" s="272"/>
      <c r="AC20" s="273"/>
      <c r="AD20" s="273"/>
      <c r="AE20" s="273"/>
      <c r="AF20" s="275"/>
      <c r="AG20" s="272"/>
      <c r="AH20" s="273"/>
      <c r="AI20" s="273"/>
      <c r="AJ20" s="273"/>
      <c r="AK20" s="275"/>
      <c r="AL20" s="272"/>
      <c r="AM20" s="273"/>
      <c r="AN20" s="273"/>
      <c r="AO20" s="273"/>
      <c r="AP20" s="275"/>
      <c r="AQ20" s="276"/>
      <c r="AR20" s="256"/>
    </row>
    <row r="21" spans="1:44" s="258" customFormat="1" ht="15" customHeight="1" x14ac:dyDescent="0.2">
      <c r="B21" s="268" t="s">
        <v>26</v>
      </c>
      <c r="C21" s="269" t="s">
        <v>274</v>
      </c>
      <c r="D21" s="516" t="s">
        <v>89</v>
      </c>
      <c r="E21" s="517"/>
      <c r="F21" s="270">
        <f t="shared" si="2"/>
        <v>12</v>
      </c>
      <c r="G21" s="271">
        <v>4</v>
      </c>
      <c r="H21" s="272"/>
      <c r="I21" s="273"/>
      <c r="J21" s="274"/>
      <c r="K21" s="273"/>
      <c r="L21" s="275"/>
      <c r="M21" s="272"/>
      <c r="N21" s="273"/>
      <c r="O21" s="273"/>
      <c r="P21" s="273"/>
      <c r="Q21" s="275"/>
      <c r="R21" s="272"/>
      <c r="S21" s="273"/>
      <c r="T21" s="273"/>
      <c r="U21" s="273"/>
      <c r="V21" s="275"/>
      <c r="W21" s="272">
        <v>8</v>
      </c>
      <c r="X21" s="273">
        <v>4</v>
      </c>
      <c r="Y21" s="273">
        <v>0</v>
      </c>
      <c r="Z21" s="273" t="s">
        <v>14</v>
      </c>
      <c r="AA21" s="275">
        <v>4</v>
      </c>
      <c r="AB21" s="272"/>
      <c r="AC21" s="273"/>
      <c r="AD21" s="273"/>
      <c r="AE21" s="273"/>
      <c r="AF21" s="275"/>
      <c r="AG21" s="272"/>
      <c r="AH21" s="273"/>
      <c r="AI21" s="273"/>
      <c r="AJ21" s="273"/>
      <c r="AK21" s="275"/>
      <c r="AL21" s="272"/>
      <c r="AM21" s="273"/>
      <c r="AN21" s="273"/>
      <c r="AO21" s="273"/>
      <c r="AP21" s="275"/>
      <c r="AQ21" s="276" t="s">
        <v>239</v>
      </c>
      <c r="AR21" s="256"/>
    </row>
    <row r="22" spans="1:44" s="258" customFormat="1" ht="18.75" customHeight="1" x14ac:dyDescent="0.2">
      <c r="B22" s="268" t="s">
        <v>64</v>
      </c>
      <c r="C22" s="269" t="s">
        <v>168</v>
      </c>
      <c r="D22" s="516" t="s">
        <v>105</v>
      </c>
      <c r="E22" s="517"/>
      <c r="F22" s="270">
        <f t="shared" si="2"/>
        <v>16</v>
      </c>
      <c r="G22" s="271">
        <f t="shared" si="1"/>
        <v>4</v>
      </c>
      <c r="H22" s="272">
        <v>8</v>
      </c>
      <c r="I22" s="273">
        <v>0</v>
      </c>
      <c r="J22" s="274">
        <v>8</v>
      </c>
      <c r="K22" s="273" t="s">
        <v>68</v>
      </c>
      <c r="L22" s="275">
        <v>4</v>
      </c>
      <c r="M22" s="272"/>
      <c r="N22" s="273"/>
      <c r="O22" s="273"/>
      <c r="P22" s="273"/>
      <c r="Q22" s="275"/>
      <c r="R22" s="272"/>
      <c r="S22" s="273"/>
      <c r="T22" s="273"/>
      <c r="U22" s="273"/>
      <c r="V22" s="275"/>
      <c r="W22" s="272"/>
      <c r="X22" s="273"/>
      <c r="Y22" s="273"/>
      <c r="Z22" s="273"/>
      <c r="AA22" s="275"/>
      <c r="AB22" s="272"/>
      <c r="AC22" s="273"/>
      <c r="AD22" s="273"/>
      <c r="AE22" s="273"/>
      <c r="AF22" s="275"/>
      <c r="AG22" s="272"/>
      <c r="AH22" s="273"/>
      <c r="AI22" s="273"/>
      <c r="AJ22" s="273"/>
      <c r="AK22" s="275"/>
      <c r="AL22" s="272"/>
      <c r="AM22" s="273"/>
      <c r="AN22" s="273"/>
      <c r="AO22" s="273"/>
      <c r="AP22" s="275"/>
      <c r="AQ22" s="276"/>
      <c r="AR22" s="256"/>
    </row>
    <row r="23" spans="1:44" s="258" customFormat="1" ht="15" customHeight="1" thickBot="1" x14ac:dyDescent="0.25">
      <c r="B23" s="278" t="s">
        <v>27</v>
      </c>
      <c r="C23" s="279" t="s">
        <v>169</v>
      </c>
      <c r="D23" s="536" t="s">
        <v>223</v>
      </c>
      <c r="E23" s="537"/>
      <c r="F23" s="280">
        <f t="shared" si="2"/>
        <v>8</v>
      </c>
      <c r="G23" s="281">
        <f t="shared" si="1"/>
        <v>3</v>
      </c>
      <c r="H23" s="282">
        <v>8</v>
      </c>
      <c r="I23" s="283">
        <v>0</v>
      </c>
      <c r="J23" s="284">
        <v>0</v>
      </c>
      <c r="K23" s="283" t="s">
        <v>14</v>
      </c>
      <c r="L23" s="281">
        <v>3</v>
      </c>
      <c r="M23" s="282"/>
      <c r="N23" s="283"/>
      <c r="O23" s="283"/>
      <c r="P23" s="283"/>
      <c r="Q23" s="281"/>
      <c r="R23" s="282"/>
      <c r="S23" s="283"/>
      <c r="T23" s="283"/>
      <c r="U23" s="283"/>
      <c r="V23" s="281"/>
      <c r="W23" s="282"/>
      <c r="X23" s="283"/>
      <c r="Y23" s="283"/>
      <c r="Z23" s="283"/>
      <c r="AA23" s="281"/>
      <c r="AB23" s="282"/>
      <c r="AC23" s="283"/>
      <c r="AD23" s="283"/>
      <c r="AE23" s="283"/>
      <c r="AF23" s="281"/>
      <c r="AG23" s="282"/>
      <c r="AH23" s="283"/>
      <c r="AI23" s="283"/>
      <c r="AJ23" s="283"/>
      <c r="AK23" s="281"/>
      <c r="AL23" s="282"/>
      <c r="AM23" s="283"/>
      <c r="AN23" s="283"/>
      <c r="AO23" s="283"/>
      <c r="AP23" s="281"/>
      <c r="AQ23" s="285"/>
      <c r="AR23" s="256"/>
    </row>
    <row r="24" spans="1:44" s="20" customFormat="1" ht="18.75" customHeight="1" thickBot="1" x14ac:dyDescent="0.25">
      <c r="A24" s="51"/>
      <c r="B24" s="533" t="s">
        <v>108</v>
      </c>
      <c r="C24" s="534"/>
      <c r="D24" s="534"/>
      <c r="E24" s="166" t="s">
        <v>71</v>
      </c>
      <c r="F24" s="167">
        <f t="shared" ref="F24:AP24" si="3">SUM(F25:F29)</f>
        <v>48</v>
      </c>
      <c r="G24" s="168">
        <f t="shared" si="3"/>
        <v>13</v>
      </c>
      <c r="H24" s="171">
        <f t="shared" si="3"/>
        <v>8</v>
      </c>
      <c r="I24" s="172">
        <f t="shared" si="3"/>
        <v>0</v>
      </c>
      <c r="J24" s="173">
        <f t="shared" si="3"/>
        <v>0</v>
      </c>
      <c r="K24" s="172">
        <f t="shared" si="3"/>
        <v>0</v>
      </c>
      <c r="L24" s="170">
        <f t="shared" si="3"/>
        <v>2</v>
      </c>
      <c r="M24" s="171">
        <f t="shared" si="3"/>
        <v>4</v>
      </c>
      <c r="N24" s="172">
        <f t="shared" si="3"/>
        <v>4</v>
      </c>
      <c r="O24" s="172">
        <f t="shared" si="3"/>
        <v>0</v>
      </c>
      <c r="P24" s="172">
        <f t="shared" si="3"/>
        <v>0</v>
      </c>
      <c r="Q24" s="170">
        <f t="shared" si="3"/>
        <v>2</v>
      </c>
      <c r="R24" s="171">
        <f t="shared" si="3"/>
        <v>0</v>
      </c>
      <c r="S24" s="172">
        <f t="shared" si="3"/>
        <v>0</v>
      </c>
      <c r="T24" s="172">
        <f t="shared" si="3"/>
        <v>0</v>
      </c>
      <c r="U24" s="172">
        <f t="shared" si="3"/>
        <v>0</v>
      </c>
      <c r="V24" s="170">
        <f t="shared" si="3"/>
        <v>0</v>
      </c>
      <c r="W24" s="171">
        <f t="shared" si="3"/>
        <v>8</v>
      </c>
      <c r="X24" s="172">
        <f t="shared" si="3"/>
        <v>8</v>
      </c>
      <c r="Y24" s="172">
        <f t="shared" si="3"/>
        <v>0</v>
      </c>
      <c r="Z24" s="172">
        <f t="shared" si="3"/>
        <v>0</v>
      </c>
      <c r="AA24" s="170">
        <f t="shared" si="3"/>
        <v>4</v>
      </c>
      <c r="AB24" s="171">
        <f t="shared" si="3"/>
        <v>4</v>
      </c>
      <c r="AC24" s="172">
        <f t="shared" si="3"/>
        <v>4</v>
      </c>
      <c r="AD24" s="172">
        <f t="shared" si="3"/>
        <v>0</v>
      </c>
      <c r="AE24" s="172">
        <f t="shared" si="3"/>
        <v>0</v>
      </c>
      <c r="AF24" s="170">
        <f t="shared" si="3"/>
        <v>3</v>
      </c>
      <c r="AG24" s="171">
        <f t="shared" si="3"/>
        <v>4</v>
      </c>
      <c r="AH24" s="172">
        <f t="shared" si="3"/>
        <v>4</v>
      </c>
      <c r="AI24" s="172">
        <f t="shared" si="3"/>
        <v>0</v>
      </c>
      <c r="AJ24" s="172">
        <f t="shared" si="3"/>
        <v>0</v>
      </c>
      <c r="AK24" s="170">
        <f t="shared" si="3"/>
        <v>2</v>
      </c>
      <c r="AL24" s="171">
        <f t="shared" si="3"/>
        <v>0</v>
      </c>
      <c r="AM24" s="172">
        <f t="shared" si="3"/>
        <v>0</v>
      </c>
      <c r="AN24" s="172">
        <f t="shared" si="3"/>
        <v>0</v>
      </c>
      <c r="AO24" s="172">
        <f t="shared" si="3"/>
        <v>0</v>
      </c>
      <c r="AP24" s="170">
        <f t="shared" si="3"/>
        <v>0</v>
      </c>
      <c r="AQ24" s="169"/>
      <c r="AR24" s="47"/>
    </row>
    <row r="25" spans="1:44" s="20" customFormat="1" ht="15" customHeight="1" x14ac:dyDescent="0.2">
      <c r="A25" s="51"/>
      <c r="B25" s="158" t="s">
        <v>28</v>
      </c>
      <c r="C25" s="159" t="s">
        <v>187</v>
      </c>
      <c r="D25" s="552" t="s">
        <v>80</v>
      </c>
      <c r="E25" s="553"/>
      <c r="F25" s="160">
        <f t="shared" ref="F25:F58" si="4">SUM(H25,I25,J25,M25,N25,O25,R25,S25,T25,W25,X25,Y25,AB25,AC25,AD25,AG25,AH25,AI25,AL25,AM25,AN25)</f>
        <v>8</v>
      </c>
      <c r="G25" s="161">
        <f t="shared" ref="G25:G29" si="5">SUM(L25,Q25,V25,AA25,AF25,AK25,AP25)</f>
        <v>2</v>
      </c>
      <c r="H25" s="162">
        <v>8</v>
      </c>
      <c r="I25" s="163">
        <v>0</v>
      </c>
      <c r="J25" s="164">
        <v>0</v>
      </c>
      <c r="K25" s="163" t="s">
        <v>68</v>
      </c>
      <c r="L25" s="161">
        <v>2</v>
      </c>
      <c r="M25" s="162"/>
      <c r="N25" s="163"/>
      <c r="O25" s="163"/>
      <c r="P25" s="163"/>
      <c r="Q25" s="161"/>
      <c r="R25" s="162"/>
      <c r="S25" s="163"/>
      <c r="T25" s="163"/>
      <c r="U25" s="163"/>
      <c r="V25" s="161"/>
      <c r="W25" s="162"/>
      <c r="X25" s="163"/>
      <c r="Y25" s="163"/>
      <c r="Z25" s="163"/>
      <c r="AA25" s="161"/>
      <c r="AB25" s="162"/>
      <c r="AC25" s="163"/>
      <c r="AD25" s="163"/>
      <c r="AE25" s="163"/>
      <c r="AF25" s="161"/>
      <c r="AG25" s="162"/>
      <c r="AH25" s="163"/>
      <c r="AI25" s="163"/>
      <c r="AJ25" s="163"/>
      <c r="AK25" s="161"/>
      <c r="AL25" s="162"/>
      <c r="AM25" s="163"/>
      <c r="AN25" s="163"/>
      <c r="AO25" s="163"/>
      <c r="AP25" s="161"/>
      <c r="AQ25" s="165"/>
      <c r="AR25" s="47"/>
    </row>
    <row r="26" spans="1:44" s="42" customFormat="1" ht="15" customHeight="1" x14ac:dyDescent="0.2">
      <c r="B26" s="123" t="s">
        <v>29</v>
      </c>
      <c r="C26" s="132" t="s">
        <v>188</v>
      </c>
      <c r="D26" s="554" t="s">
        <v>81</v>
      </c>
      <c r="E26" s="555"/>
      <c r="F26" s="137">
        <f t="shared" si="4"/>
        <v>8</v>
      </c>
      <c r="G26" s="125">
        <f t="shared" si="5"/>
        <v>2</v>
      </c>
      <c r="H26" s="136"/>
      <c r="I26" s="124"/>
      <c r="J26" s="138"/>
      <c r="K26" s="124"/>
      <c r="L26" s="125"/>
      <c r="M26" s="136">
        <v>4</v>
      </c>
      <c r="N26" s="124">
        <v>4</v>
      </c>
      <c r="O26" s="124">
        <v>0</v>
      </c>
      <c r="P26" s="124" t="s">
        <v>68</v>
      </c>
      <c r="Q26" s="125">
        <v>2</v>
      </c>
      <c r="R26" s="136"/>
      <c r="S26" s="124"/>
      <c r="T26" s="124"/>
      <c r="U26" s="124"/>
      <c r="V26" s="125"/>
      <c r="W26" s="136"/>
      <c r="X26" s="124"/>
      <c r="Y26" s="124"/>
      <c r="Z26" s="124"/>
      <c r="AA26" s="125"/>
      <c r="AB26" s="136"/>
      <c r="AC26" s="124"/>
      <c r="AD26" s="124"/>
      <c r="AE26" s="124"/>
      <c r="AF26" s="125"/>
      <c r="AG26" s="136"/>
      <c r="AH26" s="124"/>
      <c r="AI26" s="124"/>
      <c r="AJ26" s="124"/>
      <c r="AK26" s="125"/>
      <c r="AL26" s="136"/>
      <c r="AM26" s="124"/>
      <c r="AN26" s="124"/>
      <c r="AO26" s="124"/>
      <c r="AP26" s="125"/>
      <c r="AQ26" s="133"/>
      <c r="AR26" s="115"/>
    </row>
    <row r="27" spans="1:44" s="258" customFormat="1" ht="15" customHeight="1" x14ac:dyDescent="0.2">
      <c r="B27" s="268" t="s">
        <v>30</v>
      </c>
      <c r="C27" s="269" t="s">
        <v>261</v>
      </c>
      <c r="D27" s="556" t="s">
        <v>203</v>
      </c>
      <c r="E27" s="531"/>
      <c r="F27" s="270">
        <v>16</v>
      </c>
      <c r="G27" s="275">
        <v>4</v>
      </c>
      <c r="H27" s="272"/>
      <c r="I27" s="273"/>
      <c r="J27" s="274"/>
      <c r="K27" s="273"/>
      <c r="L27" s="275"/>
      <c r="M27" s="272"/>
      <c r="N27" s="273"/>
      <c r="O27" s="273"/>
      <c r="P27" s="273"/>
      <c r="Q27" s="275"/>
      <c r="R27" s="272"/>
      <c r="S27" s="273"/>
      <c r="T27" s="273"/>
      <c r="U27" s="273"/>
      <c r="V27" s="275"/>
      <c r="W27" s="272">
        <v>8</v>
      </c>
      <c r="X27" s="273">
        <v>8</v>
      </c>
      <c r="Y27" s="273">
        <v>0</v>
      </c>
      <c r="Z27" s="273" t="s">
        <v>14</v>
      </c>
      <c r="AA27" s="275">
        <v>4</v>
      </c>
      <c r="AB27" s="272"/>
      <c r="AC27" s="273"/>
      <c r="AD27" s="273"/>
      <c r="AE27" s="273"/>
      <c r="AF27" s="275"/>
      <c r="AG27" s="272"/>
      <c r="AH27" s="273"/>
      <c r="AI27" s="273"/>
      <c r="AJ27" s="273"/>
      <c r="AK27" s="275"/>
      <c r="AL27" s="272"/>
      <c r="AM27" s="273"/>
      <c r="AN27" s="273"/>
      <c r="AO27" s="273"/>
      <c r="AP27" s="275"/>
      <c r="AQ27" s="276"/>
      <c r="AR27" s="256"/>
    </row>
    <row r="28" spans="1:44" s="258" customFormat="1" ht="15" customHeight="1" x14ac:dyDescent="0.2">
      <c r="B28" s="268" t="s">
        <v>31</v>
      </c>
      <c r="C28" s="505" t="s">
        <v>266</v>
      </c>
      <c r="D28" s="556" t="s">
        <v>113</v>
      </c>
      <c r="E28" s="531"/>
      <c r="F28" s="270">
        <f t="shared" si="4"/>
        <v>8</v>
      </c>
      <c r="G28" s="275">
        <f t="shared" si="5"/>
        <v>3</v>
      </c>
      <c r="H28" s="272"/>
      <c r="I28" s="273"/>
      <c r="J28" s="274"/>
      <c r="K28" s="273"/>
      <c r="L28" s="275"/>
      <c r="M28" s="272"/>
      <c r="N28" s="273"/>
      <c r="O28" s="273"/>
      <c r="P28" s="273"/>
      <c r="Q28" s="275"/>
      <c r="R28" s="272"/>
      <c r="S28" s="273"/>
      <c r="T28" s="273"/>
      <c r="U28" s="273"/>
      <c r="V28" s="275"/>
      <c r="W28" s="272"/>
      <c r="X28" s="273"/>
      <c r="Y28" s="273"/>
      <c r="Z28" s="273"/>
      <c r="AA28" s="275"/>
      <c r="AB28" s="272">
        <v>4</v>
      </c>
      <c r="AC28" s="273">
        <v>4</v>
      </c>
      <c r="AD28" s="273">
        <v>0</v>
      </c>
      <c r="AE28" s="273" t="s">
        <v>14</v>
      </c>
      <c r="AF28" s="275">
        <v>3</v>
      </c>
      <c r="AG28" s="272"/>
      <c r="AH28" s="273"/>
      <c r="AI28" s="273"/>
      <c r="AJ28" s="273"/>
      <c r="AK28" s="275"/>
      <c r="AL28" s="272"/>
      <c r="AM28" s="273"/>
      <c r="AN28" s="273"/>
      <c r="AO28" s="273"/>
      <c r="AP28" s="275"/>
      <c r="AQ28" s="276"/>
      <c r="AR28" s="256"/>
    </row>
    <row r="29" spans="1:44" s="20" customFormat="1" ht="16.5" thickBot="1" x14ac:dyDescent="0.25">
      <c r="A29" s="51"/>
      <c r="B29" s="150" t="s">
        <v>32</v>
      </c>
      <c r="C29" s="151" t="s">
        <v>263</v>
      </c>
      <c r="D29" s="518" t="s">
        <v>262</v>
      </c>
      <c r="E29" s="519"/>
      <c r="F29" s="152">
        <f t="shared" si="4"/>
        <v>8</v>
      </c>
      <c r="G29" s="156">
        <f t="shared" si="5"/>
        <v>2</v>
      </c>
      <c r="H29" s="153"/>
      <c r="I29" s="154"/>
      <c r="J29" s="155"/>
      <c r="K29" s="154"/>
      <c r="L29" s="156"/>
      <c r="M29" s="153"/>
      <c r="N29" s="154"/>
      <c r="O29" s="154"/>
      <c r="P29" s="154"/>
      <c r="Q29" s="156"/>
      <c r="R29" s="153"/>
      <c r="S29" s="154"/>
      <c r="T29" s="154"/>
      <c r="U29" s="154"/>
      <c r="V29" s="156"/>
      <c r="W29" s="153"/>
      <c r="X29" s="154"/>
      <c r="Y29" s="154"/>
      <c r="Z29" s="154"/>
      <c r="AA29" s="156"/>
      <c r="AB29" s="153"/>
      <c r="AC29" s="154"/>
      <c r="AD29" s="154"/>
      <c r="AE29" s="154"/>
      <c r="AF29" s="156"/>
      <c r="AG29" s="153">
        <v>4</v>
      </c>
      <c r="AH29" s="154">
        <v>4</v>
      </c>
      <c r="AI29" s="154">
        <v>0</v>
      </c>
      <c r="AJ29" s="154" t="s">
        <v>14</v>
      </c>
      <c r="AK29" s="156">
        <v>2</v>
      </c>
      <c r="AL29" s="153"/>
      <c r="AM29" s="154"/>
      <c r="AN29" s="154"/>
      <c r="AO29" s="154"/>
      <c r="AP29" s="156"/>
      <c r="AQ29" s="157"/>
      <c r="AR29" s="47"/>
    </row>
    <row r="30" spans="1:44" s="51" customFormat="1" ht="18.75" customHeight="1" thickBot="1" x14ac:dyDescent="0.25">
      <c r="B30" s="533" t="s">
        <v>109</v>
      </c>
      <c r="C30" s="534"/>
      <c r="D30" s="534"/>
      <c r="E30" s="166" t="s">
        <v>71</v>
      </c>
      <c r="F30" s="167">
        <f>SUM(F31:F42)</f>
        <v>128</v>
      </c>
      <c r="G30" s="170">
        <f>SUM(G31:G42)</f>
        <v>35</v>
      </c>
      <c r="H30" s="171">
        <f t="shared" ref="H30:V30" si="6">SUM(H31:H41)</f>
        <v>0</v>
      </c>
      <c r="I30" s="172">
        <f t="shared" si="6"/>
        <v>0</v>
      </c>
      <c r="J30" s="173">
        <f t="shared" si="6"/>
        <v>0</v>
      </c>
      <c r="K30" s="172">
        <f t="shared" si="6"/>
        <v>0</v>
      </c>
      <c r="L30" s="170">
        <f t="shared" si="6"/>
        <v>0</v>
      </c>
      <c r="M30" s="171">
        <f t="shared" si="6"/>
        <v>0</v>
      </c>
      <c r="N30" s="172">
        <f t="shared" si="6"/>
        <v>0</v>
      </c>
      <c r="O30" s="172">
        <f t="shared" si="6"/>
        <v>0</v>
      </c>
      <c r="P30" s="172">
        <f t="shared" si="6"/>
        <v>0</v>
      </c>
      <c r="Q30" s="170">
        <f t="shared" si="6"/>
        <v>0</v>
      </c>
      <c r="R30" s="171">
        <f t="shared" si="6"/>
        <v>28</v>
      </c>
      <c r="S30" s="172">
        <f t="shared" si="6"/>
        <v>24</v>
      </c>
      <c r="T30" s="172">
        <f t="shared" si="6"/>
        <v>0</v>
      </c>
      <c r="U30" s="172">
        <f t="shared" si="6"/>
        <v>0</v>
      </c>
      <c r="V30" s="170">
        <f t="shared" si="6"/>
        <v>13</v>
      </c>
      <c r="W30" s="171">
        <f>SUM(W31:W42)</f>
        <v>24</v>
      </c>
      <c r="X30" s="172">
        <f>SUM(X31:X42)</f>
        <v>16</v>
      </c>
      <c r="Y30" s="172">
        <f>SUM(Y31:Y42)</f>
        <v>28</v>
      </c>
      <c r="Z30" s="172">
        <f>SUM(Z31:Z41)</f>
        <v>0</v>
      </c>
      <c r="AA30" s="170">
        <f t="shared" ref="AA30:AF30" si="7">SUM(AA31:AA42)</f>
        <v>20</v>
      </c>
      <c r="AB30" s="171">
        <f t="shared" si="7"/>
        <v>8</v>
      </c>
      <c r="AC30" s="172">
        <f t="shared" si="7"/>
        <v>0</v>
      </c>
      <c r="AD30" s="172">
        <f t="shared" si="7"/>
        <v>0</v>
      </c>
      <c r="AE30" s="172">
        <f t="shared" si="7"/>
        <v>0</v>
      </c>
      <c r="AF30" s="170">
        <f t="shared" si="7"/>
        <v>2</v>
      </c>
      <c r="AG30" s="171">
        <f t="shared" ref="AG30:AP30" si="8">SUM(AG31:AG41)</f>
        <v>0</v>
      </c>
      <c r="AH30" s="172">
        <f t="shared" si="8"/>
        <v>0</v>
      </c>
      <c r="AI30" s="172">
        <f t="shared" si="8"/>
        <v>0</v>
      </c>
      <c r="AJ30" s="172">
        <f t="shared" si="8"/>
        <v>0</v>
      </c>
      <c r="AK30" s="170">
        <f t="shared" si="8"/>
        <v>0</v>
      </c>
      <c r="AL30" s="171">
        <f t="shared" si="8"/>
        <v>0</v>
      </c>
      <c r="AM30" s="172">
        <f t="shared" si="8"/>
        <v>0</v>
      </c>
      <c r="AN30" s="172">
        <f t="shared" si="8"/>
        <v>0</v>
      </c>
      <c r="AO30" s="172">
        <f t="shared" si="8"/>
        <v>0</v>
      </c>
      <c r="AP30" s="172">
        <f t="shared" si="8"/>
        <v>0</v>
      </c>
      <c r="AQ30" s="174"/>
      <c r="AR30" s="47"/>
    </row>
    <row r="31" spans="1:44" s="258" customFormat="1" ht="15.75" x14ac:dyDescent="0.2">
      <c r="B31" s="259" t="s">
        <v>33</v>
      </c>
      <c r="C31" s="260" t="s">
        <v>170</v>
      </c>
      <c r="D31" s="514" t="s">
        <v>279</v>
      </c>
      <c r="E31" s="559"/>
      <c r="F31" s="261">
        <f t="shared" si="4"/>
        <v>12</v>
      </c>
      <c r="G31" s="266">
        <f>SUM(L31,Q31,V31,AA31,AF31,AK31,AP31)</f>
        <v>3</v>
      </c>
      <c r="H31" s="263"/>
      <c r="I31" s="264"/>
      <c r="J31" s="265"/>
      <c r="K31" s="264"/>
      <c r="L31" s="266"/>
      <c r="M31" s="263"/>
      <c r="N31" s="264"/>
      <c r="O31" s="264"/>
      <c r="P31" s="264"/>
      <c r="Q31" s="266"/>
      <c r="R31" s="263">
        <v>4</v>
      </c>
      <c r="S31" s="264">
        <v>8</v>
      </c>
      <c r="T31" s="264">
        <v>0</v>
      </c>
      <c r="U31" s="264" t="s">
        <v>68</v>
      </c>
      <c r="V31" s="266">
        <v>3</v>
      </c>
      <c r="W31" s="263"/>
      <c r="X31" s="264"/>
      <c r="Y31" s="264"/>
      <c r="Z31" s="264"/>
      <c r="AA31" s="266"/>
      <c r="AB31" s="263"/>
      <c r="AC31" s="264"/>
      <c r="AD31" s="264"/>
      <c r="AE31" s="264"/>
      <c r="AF31" s="266"/>
      <c r="AG31" s="263"/>
      <c r="AH31" s="264"/>
      <c r="AI31" s="264"/>
      <c r="AJ31" s="264"/>
      <c r="AK31" s="266"/>
      <c r="AL31" s="263"/>
      <c r="AM31" s="264"/>
      <c r="AN31" s="264"/>
      <c r="AO31" s="264"/>
      <c r="AP31" s="266"/>
      <c r="AQ31" s="267"/>
      <c r="AR31" s="256"/>
    </row>
    <row r="32" spans="1:44" s="258" customFormat="1" ht="15.75" x14ac:dyDescent="0.2">
      <c r="B32" s="268" t="s">
        <v>34</v>
      </c>
      <c r="C32" s="269" t="s">
        <v>171</v>
      </c>
      <c r="D32" s="516" t="s">
        <v>93</v>
      </c>
      <c r="E32" s="517"/>
      <c r="F32" s="270">
        <f t="shared" si="4"/>
        <v>12</v>
      </c>
      <c r="G32" s="275">
        <f t="shared" ref="G32:G41" si="9">SUM(L32,Q32,V32,AA32,AF32,AK32,AP32)</f>
        <v>3</v>
      </c>
      <c r="H32" s="272"/>
      <c r="I32" s="273"/>
      <c r="J32" s="274"/>
      <c r="K32" s="273"/>
      <c r="L32" s="275"/>
      <c r="M32" s="272"/>
      <c r="N32" s="273"/>
      <c r="O32" s="273"/>
      <c r="P32" s="273"/>
      <c r="Q32" s="275"/>
      <c r="R32" s="272">
        <v>4</v>
      </c>
      <c r="S32" s="273">
        <v>8</v>
      </c>
      <c r="T32" s="273">
        <v>0</v>
      </c>
      <c r="U32" s="273" t="s">
        <v>68</v>
      </c>
      <c r="V32" s="275">
        <v>3</v>
      </c>
      <c r="W32" s="272"/>
      <c r="X32" s="273"/>
      <c r="Y32" s="273"/>
      <c r="Z32" s="273"/>
      <c r="AA32" s="275"/>
      <c r="AB32" s="272"/>
      <c r="AC32" s="273"/>
      <c r="AD32" s="273"/>
      <c r="AE32" s="273"/>
      <c r="AF32" s="275"/>
      <c r="AG32" s="272"/>
      <c r="AH32" s="273"/>
      <c r="AI32" s="273"/>
      <c r="AJ32" s="273"/>
      <c r="AK32" s="275"/>
      <c r="AL32" s="272"/>
      <c r="AM32" s="273"/>
      <c r="AN32" s="273"/>
      <c r="AO32" s="273"/>
      <c r="AP32" s="275"/>
      <c r="AQ32" s="276"/>
      <c r="AR32" s="256"/>
    </row>
    <row r="33" spans="1:49" s="258" customFormat="1" ht="15.75" x14ac:dyDescent="0.2">
      <c r="B33" s="268" t="s">
        <v>35</v>
      </c>
      <c r="C33" s="269" t="s">
        <v>172</v>
      </c>
      <c r="D33" s="516" t="s">
        <v>96</v>
      </c>
      <c r="E33" s="517"/>
      <c r="F33" s="270">
        <f t="shared" si="4"/>
        <v>16</v>
      </c>
      <c r="G33" s="275">
        <f t="shared" si="9"/>
        <v>4</v>
      </c>
      <c r="H33" s="272"/>
      <c r="I33" s="273"/>
      <c r="J33" s="274"/>
      <c r="K33" s="273"/>
      <c r="L33" s="275"/>
      <c r="M33" s="272"/>
      <c r="N33" s="273"/>
      <c r="O33" s="273"/>
      <c r="P33" s="273"/>
      <c r="Q33" s="275"/>
      <c r="R33" s="272"/>
      <c r="S33" s="273"/>
      <c r="T33" s="273"/>
      <c r="U33" s="273"/>
      <c r="V33" s="275"/>
      <c r="W33" s="272">
        <v>8</v>
      </c>
      <c r="X33" s="273">
        <v>0</v>
      </c>
      <c r="Y33" s="273">
        <v>8</v>
      </c>
      <c r="Z33" s="273" t="s">
        <v>68</v>
      </c>
      <c r="AA33" s="275">
        <v>4</v>
      </c>
      <c r="AB33" s="272"/>
      <c r="AC33" s="273"/>
      <c r="AD33" s="273"/>
      <c r="AE33" s="273"/>
      <c r="AF33" s="275"/>
      <c r="AG33" s="272"/>
      <c r="AH33" s="273"/>
      <c r="AI33" s="273"/>
      <c r="AJ33" s="273"/>
      <c r="AK33" s="275"/>
      <c r="AL33" s="272"/>
      <c r="AM33" s="273"/>
      <c r="AN33" s="273"/>
      <c r="AO33" s="273"/>
      <c r="AP33" s="275"/>
      <c r="AQ33" s="277" t="s">
        <v>168</v>
      </c>
      <c r="AR33" s="256"/>
    </row>
    <row r="34" spans="1:49" s="258" customFormat="1" ht="15.75" x14ac:dyDescent="0.2">
      <c r="B34" s="268" t="s">
        <v>36</v>
      </c>
      <c r="C34" s="269" t="s">
        <v>267</v>
      </c>
      <c r="D34" s="516" t="s">
        <v>99</v>
      </c>
      <c r="E34" s="517"/>
      <c r="F34" s="270">
        <f t="shared" si="4"/>
        <v>12</v>
      </c>
      <c r="G34" s="275">
        <f t="shared" si="9"/>
        <v>3</v>
      </c>
      <c r="H34" s="272"/>
      <c r="I34" s="273"/>
      <c r="J34" s="274"/>
      <c r="K34" s="273"/>
      <c r="L34" s="275"/>
      <c r="M34" s="272"/>
      <c r="N34" s="273"/>
      <c r="O34" s="273"/>
      <c r="P34" s="273"/>
      <c r="Q34" s="275"/>
      <c r="R34" s="272">
        <v>8</v>
      </c>
      <c r="S34" s="273">
        <v>4</v>
      </c>
      <c r="T34" s="273">
        <v>0</v>
      </c>
      <c r="U34" s="273" t="s">
        <v>68</v>
      </c>
      <c r="V34" s="271">
        <v>3</v>
      </c>
      <c r="W34" s="272"/>
      <c r="X34" s="273"/>
      <c r="Y34" s="273"/>
      <c r="Z34" s="273"/>
      <c r="AA34" s="275"/>
      <c r="AB34" s="272"/>
      <c r="AC34" s="273"/>
      <c r="AD34" s="273"/>
      <c r="AE34" s="273"/>
      <c r="AF34" s="275"/>
      <c r="AG34" s="272"/>
      <c r="AH34" s="273"/>
      <c r="AI34" s="273"/>
      <c r="AJ34" s="273"/>
      <c r="AK34" s="275"/>
      <c r="AL34" s="272"/>
      <c r="AM34" s="273"/>
      <c r="AN34" s="273"/>
      <c r="AO34" s="273"/>
      <c r="AP34" s="275"/>
      <c r="AQ34" s="276"/>
      <c r="AR34" s="256"/>
    </row>
    <row r="35" spans="1:49" s="258" customFormat="1" ht="15.75" x14ac:dyDescent="0.2">
      <c r="B35" s="268" t="s">
        <v>37</v>
      </c>
      <c r="C35" s="269" t="s">
        <v>268</v>
      </c>
      <c r="D35" s="516" t="s">
        <v>100</v>
      </c>
      <c r="E35" s="517"/>
      <c r="F35" s="270">
        <f t="shared" si="4"/>
        <v>8</v>
      </c>
      <c r="G35" s="275">
        <f t="shared" si="9"/>
        <v>2</v>
      </c>
      <c r="H35" s="272"/>
      <c r="I35" s="273"/>
      <c r="J35" s="274"/>
      <c r="K35" s="273"/>
      <c r="L35" s="275"/>
      <c r="M35" s="272"/>
      <c r="N35" s="273"/>
      <c r="O35" s="273"/>
      <c r="P35" s="273"/>
      <c r="Q35" s="275"/>
      <c r="R35" s="272">
        <v>4</v>
      </c>
      <c r="S35" s="273">
        <v>4</v>
      </c>
      <c r="T35" s="273">
        <v>0</v>
      </c>
      <c r="U35" s="273" t="s">
        <v>68</v>
      </c>
      <c r="V35" s="275">
        <v>2</v>
      </c>
      <c r="W35" s="272"/>
      <c r="X35" s="273"/>
      <c r="Y35" s="273"/>
      <c r="Z35" s="273"/>
      <c r="AA35" s="275"/>
      <c r="AB35" s="272"/>
      <c r="AC35" s="273"/>
      <c r="AD35" s="273"/>
      <c r="AE35" s="273"/>
      <c r="AF35" s="275"/>
      <c r="AG35" s="272"/>
      <c r="AH35" s="273"/>
      <c r="AI35" s="273"/>
      <c r="AJ35" s="273"/>
      <c r="AK35" s="275"/>
      <c r="AL35" s="272"/>
      <c r="AM35" s="273"/>
      <c r="AN35" s="273"/>
      <c r="AO35" s="273"/>
      <c r="AP35" s="275"/>
      <c r="AQ35" s="277"/>
      <c r="AR35" s="256"/>
    </row>
    <row r="36" spans="1:49" s="258" customFormat="1" ht="15.75" x14ac:dyDescent="0.2">
      <c r="B36" s="268" t="s">
        <v>38</v>
      </c>
      <c r="C36" s="269" t="s">
        <v>269</v>
      </c>
      <c r="D36" s="516" t="s">
        <v>101</v>
      </c>
      <c r="E36" s="517"/>
      <c r="F36" s="270">
        <f t="shared" si="4"/>
        <v>8</v>
      </c>
      <c r="G36" s="275">
        <v>2</v>
      </c>
      <c r="H36" s="272"/>
      <c r="I36" s="273"/>
      <c r="J36" s="274"/>
      <c r="K36" s="273"/>
      <c r="L36" s="275"/>
      <c r="M36" s="272"/>
      <c r="N36" s="273"/>
      <c r="O36" s="273"/>
      <c r="P36" s="273"/>
      <c r="Q36" s="275"/>
      <c r="R36" s="272"/>
      <c r="S36" s="273"/>
      <c r="T36" s="273"/>
      <c r="U36" s="273"/>
      <c r="V36" s="275"/>
      <c r="W36" s="272">
        <v>8</v>
      </c>
      <c r="X36" s="273">
        <v>0</v>
      </c>
      <c r="Y36" s="273">
        <v>0</v>
      </c>
      <c r="Z36" s="273" t="s">
        <v>14</v>
      </c>
      <c r="AA36" s="275">
        <v>2</v>
      </c>
      <c r="AB36" s="272"/>
      <c r="AC36" s="273"/>
      <c r="AD36" s="273"/>
      <c r="AE36" s="273"/>
      <c r="AF36" s="275"/>
      <c r="AG36" s="272"/>
      <c r="AH36" s="273"/>
      <c r="AI36" s="273"/>
      <c r="AJ36" s="273"/>
      <c r="AK36" s="275"/>
      <c r="AL36" s="272"/>
      <c r="AM36" s="273"/>
      <c r="AN36" s="273"/>
      <c r="AO36" s="273"/>
      <c r="AP36" s="275"/>
      <c r="AQ36" s="276"/>
      <c r="AR36" s="256"/>
    </row>
    <row r="37" spans="1:49" s="258" customFormat="1" ht="15.75" x14ac:dyDescent="0.2">
      <c r="B37" s="268" t="s">
        <v>39</v>
      </c>
      <c r="C37" s="269" t="s">
        <v>199</v>
      </c>
      <c r="D37" s="516" t="s">
        <v>200</v>
      </c>
      <c r="E37" s="517"/>
      <c r="F37" s="270">
        <f t="shared" si="4"/>
        <v>12</v>
      </c>
      <c r="G37" s="275">
        <f t="shared" si="9"/>
        <v>3</v>
      </c>
      <c r="H37" s="272"/>
      <c r="I37" s="273"/>
      <c r="J37" s="274"/>
      <c r="K37" s="273"/>
      <c r="L37" s="275"/>
      <c r="M37" s="272"/>
      <c r="N37" s="273"/>
      <c r="O37" s="273"/>
      <c r="P37" s="273"/>
      <c r="Q37" s="275"/>
      <c r="R37" s="272"/>
      <c r="S37" s="273"/>
      <c r="T37" s="273"/>
      <c r="U37" s="273"/>
      <c r="V37" s="275"/>
      <c r="W37" s="272">
        <v>4</v>
      </c>
      <c r="X37" s="273">
        <v>8</v>
      </c>
      <c r="Y37" s="273">
        <v>0</v>
      </c>
      <c r="Z37" s="273" t="s">
        <v>14</v>
      </c>
      <c r="AA37" s="275">
        <v>3</v>
      </c>
      <c r="AB37" s="272"/>
      <c r="AC37" s="273"/>
      <c r="AD37" s="273"/>
      <c r="AE37" s="273"/>
      <c r="AF37" s="275"/>
      <c r="AG37" s="272"/>
      <c r="AH37" s="273"/>
      <c r="AI37" s="273"/>
      <c r="AJ37" s="273"/>
      <c r="AK37" s="275"/>
      <c r="AL37" s="272"/>
      <c r="AM37" s="273"/>
      <c r="AN37" s="273"/>
      <c r="AO37" s="273"/>
      <c r="AP37" s="275"/>
      <c r="AQ37" s="277" t="s">
        <v>170</v>
      </c>
      <c r="AR37" s="256"/>
    </row>
    <row r="38" spans="1:49" s="258" customFormat="1" ht="15.75" x14ac:dyDescent="0.2">
      <c r="B38" s="268" t="s">
        <v>40</v>
      </c>
      <c r="C38" s="269" t="s">
        <v>198</v>
      </c>
      <c r="D38" s="516" t="s">
        <v>196</v>
      </c>
      <c r="E38" s="517"/>
      <c r="F38" s="270">
        <f t="shared" si="4"/>
        <v>8</v>
      </c>
      <c r="G38" s="275">
        <f t="shared" si="9"/>
        <v>2</v>
      </c>
      <c r="H38" s="272"/>
      <c r="I38" s="273"/>
      <c r="J38" s="274"/>
      <c r="K38" s="273"/>
      <c r="L38" s="275"/>
      <c r="M38" s="272"/>
      <c r="N38" s="273"/>
      <c r="O38" s="273"/>
      <c r="P38" s="273"/>
      <c r="Q38" s="275"/>
      <c r="R38" s="272"/>
      <c r="S38" s="273"/>
      <c r="T38" s="273"/>
      <c r="U38" s="273"/>
      <c r="V38" s="275"/>
      <c r="W38" s="272"/>
      <c r="X38" s="273"/>
      <c r="Y38" s="273"/>
      <c r="Z38" s="273"/>
      <c r="AA38" s="275"/>
      <c r="AB38" s="272">
        <v>8</v>
      </c>
      <c r="AC38" s="273">
        <v>0</v>
      </c>
      <c r="AD38" s="273">
        <v>0</v>
      </c>
      <c r="AE38" s="273" t="s">
        <v>68</v>
      </c>
      <c r="AF38" s="275">
        <v>2</v>
      </c>
      <c r="AG38" s="272"/>
      <c r="AH38" s="273"/>
      <c r="AI38" s="273"/>
      <c r="AJ38" s="273"/>
      <c r="AK38" s="275"/>
      <c r="AL38" s="272"/>
      <c r="AM38" s="273"/>
      <c r="AN38" s="273"/>
      <c r="AO38" s="273"/>
      <c r="AP38" s="286"/>
      <c r="AQ38" s="276"/>
      <c r="AR38" s="256"/>
    </row>
    <row r="39" spans="1:49" s="258" customFormat="1" ht="15.75" x14ac:dyDescent="0.2">
      <c r="B39" s="268" t="s">
        <v>41</v>
      </c>
      <c r="C39" s="269" t="s">
        <v>173</v>
      </c>
      <c r="D39" s="565" t="s">
        <v>92</v>
      </c>
      <c r="E39" s="524"/>
      <c r="F39" s="270">
        <f t="shared" si="4"/>
        <v>8</v>
      </c>
      <c r="G39" s="275">
        <f t="shared" si="9"/>
        <v>2</v>
      </c>
      <c r="H39" s="272"/>
      <c r="I39" s="273"/>
      <c r="J39" s="274"/>
      <c r="K39" s="273"/>
      <c r="L39" s="275"/>
      <c r="M39" s="272"/>
      <c r="N39" s="273"/>
      <c r="O39" s="273"/>
      <c r="P39" s="273"/>
      <c r="Q39" s="275"/>
      <c r="R39" s="272">
        <v>8</v>
      </c>
      <c r="S39" s="273">
        <v>0</v>
      </c>
      <c r="T39" s="273">
        <v>0</v>
      </c>
      <c r="U39" s="273" t="s">
        <v>14</v>
      </c>
      <c r="V39" s="275">
        <v>2</v>
      </c>
      <c r="W39" s="272"/>
      <c r="X39" s="273"/>
      <c r="Y39" s="273"/>
      <c r="Z39" s="273"/>
      <c r="AA39" s="275"/>
      <c r="AB39" s="272"/>
      <c r="AC39" s="273"/>
      <c r="AD39" s="273"/>
      <c r="AE39" s="273"/>
      <c r="AF39" s="275"/>
      <c r="AG39" s="272"/>
      <c r="AH39" s="273"/>
      <c r="AI39" s="273"/>
      <c r="AJ39" s="273"/>
      <c r="AK39" s="275"/>
      <c r="AL39" s="272"/>
      <c r="AM39" s="273"/>
      <c r="AN39" s="273"/>
      <c r="AO39" s="273"/>
      <c r="AP39" s="286"/>
      <c r="AQ39" s="276" t="s">
        <v>167</v>
      </c>
      <c r="AR39" s="256"/>
    </row>
    <row r="40" spans="1:49" s="258" customFormat="1" ht="15.75" x14ac:dyDescent="0.2">
      <c r="B40" s="268" t="s">
        <v>42</v>
      </c>
      <c r="C40" s="269" t="s">
        <v>174</v>
      </c>
      <c r="D40" s="516" t="s">
        <v>95</v>
      </c>
      <c r="E40" s="517"/>
      <c r="F40" s="270">
        <f t="shared" si="4"/>
        <v>12</v>
      </c>
      <c r="G40" s="275">
        <f t="shared" si="9"/>
        <v>3</v>
      </c>
      <c r="H40" s="272"/>
      <c r="I40" s="273"/>
      <c r="J40" s="274"/>
      <c r="K40" s="273"/>
      <c r="L40" s="275"/>
      <c r="M40" s="272"/>
      <c r="N40" s="273"/>
      <c r="O40" s="273"/>
      <c r="P40" s="273"/>
      <c r="Q40" s="275"/>
      <c r="R40" s="272"/>
      <c r="S40" s="273"/>
      <c r="T40" s="273"/>
      <c r="U40" s="273"/>
      <c r="V40" s="275"/>
      <c r="W40" s="272">
        <v>4</v>
      </c>
      <c r="X40" s="273">
        <v>8</v>
      </c>
      <c r="Y40" s="273">
        <v>0</v>
      </c>
      <c r="Z40" s="273" t="s">
        <v>14</v>
      </c>
      <c r="AA40" s="275">
        <v>3</v>
      </c>
      <c r="AB40" s="272"/>
      <c r="AC40" s="273"/>
      <c r="AD40" s="273"/>
      <c r="AE40" s="273"/>
      <c r="AF40" s="275"/>
      <c r="AG40" s="272"/>
      <c r="AH40" s="273"/>
      <c r="AI40" s="273"/>
      <c r="AJ40" s="273"/>
      <c r="AK40" s="275"/>
      <c r="AL40" s="272"/>
      <c r="AM40" s="273"/>
      <c r="AN40" s="273"/>
      <c r="AO40" s="273"/>
      <c r="AP40" s="286"/>
      <c r="AQ40" s="276"/>
      <c r="AR40" s="256"/>
    </row>
    <row r="41" spans="1:49" s="258" customFormat="1" ht="28.5" x14ac:dyDescent="0.2">
      <c r="B41" s="268" t="s">
        <v>43</v>
      </c>
      <c r="C41" s="269" t="s">
        <v>175</v>
      </c>
      <c r="D41" s="516" t="s">
        <v>126</v>
      </c>
      <c r="E41" s="524"/>
      <c r="F41" s="270">
        <f t="shared" si="4"/>
        <v>8</v>
      </c>
      <c r="G41" s="275">
        <f t="shared" si="9"/>
        <v>4</v>
      </c>
      <c r="H41" s="272"/>
      <c r="I41" s="273"/>
      <c r="J41" s="274"/>
      <c r="K41" s="273"/>
      <c r="L41" s="275"/>
      <c r="M41" s="272"/>
      <c r="N41" s="273"/>
      <c r="O41" s="273"/>
      <c r="P41" s="273"/>
      <c r="Q41" s="275"/>
      <c r="R41" s="272"/>
      <c r="S41" s="273"/>
      <c r="T41" s="273"/>
      <c r="U41" s="273"/>
      <c r="V41" s="275"/>
      <c r="W41" s="272">
        <v>0</v>
      </c>
      <c r="X41" s="273">
        <v>0</v>
      </c>
      <c r="Y41" s="273">
        <v>8</v>
      </c>
      <c r="Z41" s="273" t="s">
        <v>68</v>
      </c>
      <c r="AA41" s="275">
        <v>4</v>
      </c>
      <c r="AB41" s="272"/>
      <c r="AC41" s="273"/>
      <c r="AD41" s="273"/>
      <c r="AE41" s="273"/>
      <c r="AF41" s="275"/>
      <c r="AG41" s="272"/>
      <c r="AH41" s="273"/>
      <c r="AI41" s="273"/>
      <c r="AJ41" s="273"/>
      <c r="AK41" s="275"/>
      <c r="AL41" s="272"/>
      <c r="AM41" s="273"/>
      <c r="AN41" s="273"/>
      <c r="AO41" s="273"/>
      <c r="AP41" s="286"/>
      <c r="AQ41" s="287" t="s">
        <v>276</v>
      </c>
      <c r="AR41" s="256"/>
      <c r="AU41" s="256"/>
      <c r="AV41" s="256"/>
      <c r="AW41" s="256"/>
    </row>
    <row r="42" spans="1:49" s="258" customFormat="1" ht="16.5" thickBot="1" x14ac:dyDescent="0.25">
      <c r="B42" s="278" t="s">
        <v>44</v>
      </c>
      <c r="C42" s="279" t="s">
        <v>243</v>
      </c>
      <c r="D42" s="563" t="s">
        <v>204</v>
      </c>
      <c r="E42" s="564"/>
      <c r="F42" s="280">
        <v>12</v>
      </c>
      <c r="G42" s="288">
        <v>4</v>
      </c>
      <c r="H42" s="282"/>
      <c r="I42" s="283"/>
      <c r="J42" s="284"/>
      <c r="K42" s="283"/>
      <c r="L42" s="288"/>
      <c r="M42" s="289"/>
      <c r="N42" s="283"/>
      <c r="O42" s="283"/>
      <c r="P42" s="283"/>
      <c r="Q42" s="288"/>
      <c r="R42" s="282"/>
      <c r="S42" s="283"/>
      <c r="T42" s="283"/>
      <c r="U42" s="283"/>
      <c r="V42" s="288"/>
      <c r="W42" s="282">
        <v>0</v>
      </c>
      <c r="X42" s="283">
        <v>0</v>
      </c>
      <c r="Y42" s="283">
        <v>12</v>
      </c>
      <c r="Z42" s="283" t="s">
        <v>68</v>
      </c>
      <c r="AA42" s="288">
        <v>4</v>
      </c>
      <c r="AB42" s="282"/>
      <c r="AC42" s="283"/>
      <c r="AD42" s="283"/>
      <c r="AE42" s="283"/>
      <c r="AF42" s="288"/>
      <c r="AG42" s="282"/>
      <c r="AH42" s="283"/>
      <c r="AI42" s="283"/>
      <c r="AJ42" s="283"/>
      <c r="AK42" s="288"/>
      <c r="AL42" s="282"/>
      <c r="AM42" s="283"/>
      <c r="AN42" s="283"/>
      <c r="AO42" s="283"/>
      <c r="AP42" s="290"/>
      <c r="AQ42" s="291"/>
      <c r="AS42" s="292"/>
      <c r="AT42" s="293"/>
      <c r="AU42" s="294"/>
      <c r="AV42" s="294"/>
      <c r="AW42" s="256"/>
    </row>
    <row r="43" spans="1:49" s="51" customFormat="1" ht="18.75" customHeight="1" thickBot="1" x14ac:dyDescent="0.25">
      <c r="A43" s="113"/>
      <c r="B43" s="560" t="s">
        <v>110</v>
      </c>
      <c r="C43" s="561"/>
      <c r="D43" s="562"/>
      <c r="E43" s="166" t="s">
        <v>71</v>
      </c>
      <c r="F43" s="167">
        <f t="shared" ref="F43:AP43" si="10">SUM(F44:F49)</f>
        <v>76</v>
      </c>
      <c r="G43" s="170">
        <f t="shared" si="10"/>
        <v>21</v>
      </c>
      <c r="H43" s="171">
        <f t="shared" si="10"/>
        <v>4</v>
      </c>
      <c r="I43" s="172">
        <f t="shared" si="10"/>
        <v>0</v>
      </c>
      <c r="J43" s="173">
        <f t="shared" si="10"/>
        <v>8</v>
      </c>
      <c r="K43" s="172">
        <f t="shared" si="10"/>
        <v>0</v>
      </c>
      <c r="L43" s="170">
        <f t="shared" si="10"/>
        <v>4</v>
      </c>
      <c r="M43" s="171">
        <f t="shared" si="10"/>
        <v>8</v>
      </c>
      <c r="N43" s="172">
        <f t="shared" si="10"/>
        <v>8</v>
      </c>
      <c r="O43" s="172">
        <f t="shared" si="10"/>
        <v>0</v>
      </c>
      <c r="P43" s="172">
        <f t="shared" si="10"/>
        <v>0</v>
      </c>
      <c r="Q43" s="170">
        <f t="shared" si="10"/>
        <v>5</v>
      </c>
      <c r="R43" s="171">
        <f t="shared" si="10"/>
        <v>4</v>
      </c>
      <c r="S43" s="172">
        <f t="shared" si="10"/>
        <v>8</v>
      </c>
      <c r="T43" s="172">
        <f t="shared" si="10"/>
        <v>0</v>
      </c>
      <c r="U43" s="172">
        <f t="shared" si="10"/>
        <v>0</v>
      </c>
      <c r="V43" s="170">
        <f t="shared" si="10"/>
        <v>3</v>
      </c>
      <c r="W43" s="171">
        <f t="shared" si="10"/>
        <v>8</v>
      </c>
      <c r="X43" s="172">
        <f t="shared" si="10"/>
        <v>0</v>
      </c>
      <c r="Y43" s="172">
        <f t="shared" si="10"/>
        <v>16</v>
      </c>
      <c r="Z43" s="172">
        <f t="shared" si="10"/>
        <v>0</v>
      </c>
      <c r="AA43" s="170">
        <f t="shared" si="10"/>
        <v>6</v>
      </c>
      <c r="AB43" s="171">
        <f t="shared" si="10"/>
        <v>4</v>
      </c>
      <c r="AC43" s="172">
        <f t="shared" si="10"/>
        <v>0</v>
      </c>
      <c r="AD43" s="172">
        <f t="shared" si="10"/>
        <v>8</v>
      </c>
      <c r="AE43" s="172">
        <f t="shared" si="10"/>
        <v>0</v>
      </c>
      <c r="AF43" s="170">
        <f t="shared" si="10"/>
        <v>3</v>
      </c>
      <c r="AG43" s="171">
        <f t="shared" si="10"/>
        <v>0</v>
      </c>
      <c r="AH43" s="172">
        <f t="shared" si="10"/>
        <v>0</v>
      </c>
      <c r="AI43" s="172">
        <f t="shared" si="10"/>
        <v>0</v>
      </c>
      <c r="AJ43" s="172">
        <f t="shared" si="10"/>
        <v>0</v>
      </c>
      <c r="AK43" s="170">
        <f t="shared" si="10"/>
        <v>0</v>
      </c>
      <c r="AL43" s="171">
        <f t="shared" si="10"/>
        <v>0</v>
      </c>
      <c r="AM43" s="172">
        <f t="shared" si="10"/>
        <v>0</v>
      </c>
      <c r="AN43" s="172">
        <f t="shared" si="10"/>
        <v>0</v>
      </c>
      <c r="AO43" s="172">
        <f t="shared" si="10"/>
        <v>0</v>
      </c>
      <c r="AP43" s="172">
        <f t="shared" si="10"/>
        <v>0</v>
      </c>
      <c r="AQ43" s="174"/>
      <c r="AR43" s="47"/>
      <c r="AU43" s="114"/>
      <c r="AV43" s="114"/>
      <c r="AW43" s="114"/>
    </row>
    <row r="44" spans="1:49" s="258" customFormat="1" ht="15" customHeight="1" x14ac:dyDescent="0.2">
      <c r="B44" s="259" t="s">
        <v>45</v>
      </c>
      <c r="C44" s="260" t="s">
        <v>244</v>
      </c>
      <c r="D44" s="515" t="s">
        <v>195</v>
      </c>
      <c r="E44" s="535"/>
      <c r="F44" s="261">
        <f t="shared" si="4"/>
        <v>16</v>
      </c>
      <c r="G44" s="266">
        <v>5</v>
      </c>
      <c r="H44" s="263"/>
      <c r="I44" s="264"/>
      <c r="J44" s="265"/>
      <c r="K44" s="264"/>
      <c r="L44" s="266"/>
      <c r="M44" s="263">
        <v>8</v>
      </c>
      <c r="N44" s="264">
        <v>8</v>
      </c>
      <c r="O44" s="264">
        <v>0</v>
      </c>
      <c r="P44" s="264" t="s">
        <v>68</v>
      </c>
      <c r="Q44" s="266">
        <v>5</v>
      </c>
      <c r="R44" s="263"/>
      <c r="S44" s="264"/>
      <c r="T44" s="264"/>
      <c r="U44" s="264"/>
      <c r="V44" s="266"/>
      <c r="W44" s="263"/>
      <c r="X44" s="264"/>
      <c r="Y44" s="264"/>
      <c r="Z44" s="264"/>
      <c r="AA44" s="266"/>
      <c r="AB44" s="263"/>
      <c r="AC44" s="264"/>
      <c r="AD44" s="264"/>
      <c r="AE44" s="264"/>
      <c r="AF44" s="266"/>
      <c r="AG44" s="263"/>
      <c r="AH44" s="264"/>
      <c r="AI44" s="264"/>
      <c r="AJ44" s="264"/>
      <c r="AK44" s="266"/>
      <c r="AL44" s="263"/>
      <c r="AM44" s="264"/>
      <c r="AN44" s="264"/>
      <c r="AO44" s="264"/>
      <c r="AP44" s="266"/>
      <c r="AQ44" s="267"/>
      <c r="AR44" s="256"/>
    </row>
    <row r="45" spans="1:49" s="258" customFormat="1" ht="15" customHeight="1" x14ac:dyDescent="0.2">
      <c r="B45" s="268" t="s">
        <v>77</v>
      </c>
      <c r="C45" s="269" t="s">
        <v>245</v>
      </c>
      <c r="D45" s="517" t="s">
        <v>225</v>
      </c>
      <c r="E45" s="523"/>
      <c r="F45" s="270">
        <f t="shared" si="4"/>
        <v>12</v>
      </c>
      <c r="G45" s="275">
        <v>4</v>
      </c>
      <c r="H45" s="272">
        <v>4</v>
      </c>
      <c r="I45" s="273">
        <v>0</v>
      </c>
      <c r="J45" s="274">
        <v>8</v>
      </c>
      <c r="K45" s="273" t="s">
        <v>68</v>
      </c>
      <c r="L45" s="275">
        <v>4</v>
      </c>
      <c r="M45" s="272"/>
      <c r="N45" s="273"/>
      <c r="O45" s="273"/>
      <c r="P45" s="273"/>
      <c r="Q45" s="275"/>
      <c r="R45" s="272"/>
      <c r="S45" s="273"/>
      <c r="T45" s="273"/>
      <c r="U45" s="273"/>
      <c r="V45" s="275"/>
      <c r="W45" s="272"/>
      <c r="X45" s="273"/>
      <c r="Y45" s="273"/>
      <c r="Z45" s="273"/>
      <c r="AA45" s="275"/>
      <c r="AB45" s="272"/>
      <c r="AC45" s="273"/>
      <c r="AD45" s="273"/>
      <c r="AE45" s="273"/>
      <c r="AF45" s="275"/>
      <c r="AG45" s="272"/>
      <c r="AH45" s="273"/>
      <c r="AI45" s="273"/>
      <c r="AJ45" s="273"/>
      <c r="AK45" s="275"/>
      <c r="AL45" s="272"/>
      <c r="AM45" s="273"/>
      <c r="AN45" s="273"/>
      <c r="AO45" s="273"/>
      <c r="AP45" s="275"/>
      <c r="AQ45" s="276"/>
      <c r="AR45" s="256"/>
    </row>
    <row r="46" spans="1:49" s="258" customFormat="1" ht="15" customHeight="1" x14ac:dyDescent="0.2">
      <c r="B46" s="268" t="s">
        <v>46</v>
      </c>
      <c r="C46" s="269" t="s">
        <v>201</v>
      </c>
      <c r="D46" s="517" t="s">
        <v>226</v>
      </c>
      <c r="E46" s="523"/>
      <c r="F46" s="270">
        <f t="shared" si="4"/>
        <v>12</v>
      </c>
      <c r="G46" s="275">
        <f t="shared" ref="G46:G53" si="11">SUM(L46,Q46,V46,AA46,AF46,AK46,AP46)</f>
        <v>3</v>
      </c>
      <c r="H46" s="272"/>
      <c r="I46" s="273"/>
      <c r="J46" s="274"/>
      <c r="K46" s="273"/>
      <c r="L46" s="275"/>
      <c r="M46" s="272"/>
      <c r="N46" s="273"/>
      <c r="O46" s="273"/>
      <c r="P46" s="273"/>
      <c r="Q46" s="275"/>
      <c r="R46" s="272">
        <v>4</v>
      </c>
      <c r="S46" s="273">
        <v>8</v>
      </c>
      <c r="T46" s="273">
        <v>0</v>
      </c>
      <c r="U46" s="273" t="s">
        <v>14</v>
      </c>
      <c r="V46" s="275">
        <v>3</v>
      </c>
      <c r="W46" s="272"/>
      <c r="X46" s="273"/>
      <c r="Y46" s="273"/>
      <c r="Z46" s="273"/>
      <c r="AA46" s="275"/>
      <c r="AB46" s="272"/>
      <c r="AC46" s="273"/>
      <c r="AD46" s="273"/>
      <c r="AE46" s="273"/>
      <c r="AF46" s="275"/>
      <c r="AG46" s="272"/>
      <c r="AH46" s="273"/>
      <c r="AI46" s="273"/>
      <c r="AJ46" s="273"/>
      <c r="AK46" s="275"/>
      <c r="AL46" s="272"/>
      <c r="AM46" s="273"/>
      <c r="AN46" s="273"/>
      <c r="AO46" s="273"/>
      <c r="AP46" s="275"/>
      <c r="AQ46" s="277" t="s">
        <v>245</v>
      </c>
      <c r="AR46" s="256"/>
    </row>
    <row r="47" spans="1:49" s="258" customFormat="1" ht="15" customHeight="1" x14ac:dyDescent="0.2">
      <c r="B47" s="268" t="s">
        <v>47</v>
      </c>
      <c r="C47" s="269" t="s">
        <v>246</v>
      </c>
      <c r="D47" s="517" t="s">
        <v>102</v>
      </c>
      <c r="E47" s="523"/>
      <c r="F47" s="270">
        <v>12</v>
      </c>
      <c r="G47" s="275">
        <v>3</v>
      </c>
      <c r="H47" s="272"/>
      <c r="I47" s="273"/>
      <c r="J47" s="274"/>
      <c r="K47" s="273"/>
      <c r="L47" s="275"/>
      <c r="M47" s="272"/>
      <c r="N47" s="273"/>
      <c r="O47" s="273"/>
      <c r="P47" s="273"/>
      <c r="Q47" s="275"/>
      <c r="R47" s="272"/>
      <c r="S47" s="273"/>
      <c r="T47" s="273"/>
      <c r="U47" s="273"/>
      <c r="V47" s="295"/>
      <c r="W47" s="272">
        <v>4</v>
      </c>
      <c r="X47" s="273">
        <v>0</v>
      </c>
      <c r="Y47" s="273">
        <v>8</v>
      </c>
      <c r="Z47" s="273" t="s">
        <v>14</v>
      </c>
      <c r="AA47" s="275">
        <v>3</v>
      </c>
      <c r="AB47" s="272"/>
      <c r="AC47" s="273"/>
      <c r="AD47" s="273"/>
      <c r="AE47" s="273"/>
      <c r="AF47" s="275"/>
      <c r="AG47" s="272"/>
      <c r="AH47" s="273"/>
      <c r="AI47" s="273"/>
      <c r="AJ47" s="273"/>
      <c r="AK47" s="275"/>
      <c r="AL47" s="272"/>
      <c r="AM47" s="273"/>
      <c r="AN47" s="273"/>
      <c r="AO47" s="273"/>
      <c r="AP47" s="275"/>
      <c r="AQ47" s="276" t="s">
        <v>164</v>
      </c>
    </row>
    <row r="48" spans="1:49" s="258" customFormat="1" ht="15" customHeight="1" x14ac:dyDescent="0.2">
      <c r="B48" s="268" t="s">
        <v>48</v>
      </c>
      <c r="C48" s="269" t="s">
        <v>177</v>
      </c>
      <c r="D48" s="531" t="s">
        <v>103</v>
      </c>
      <c r="E48" s="532"/>
      <c r="F48" s="270">
        <f t="shared" si="4"/>
        <v>12</v>
      </c>
      <c r="G48" s="275">
        <f t="shared" si="11"/>
        <v>3</v>
      </c>
      <c r="H48" s="272"/>
      <c r="I48" s="273"/>
      <c r="J48" s="274"/>
      <c r="K48" s="273"/>
      <c r="L48" s="275"/>
      <c r="M48" s="272"/>
      <c r="N48" s="273"/>
      <c r="O48" s="273"/>
      <c r="P48" s="273"/>
      <c r="Q48" s="275"/>
      <c r="R48" s="272"/>
      <c r="S48" s="273"/>
      <c r="T48" s="273"/>
      <c r="U48" s="273"/>
      <c r="V48" s="295"/>
      <c r="W48" s="272"/>
      <c r="X48" s="273"/>
      <c r="Y48" s="273"/>
      <c r="Z48" s="273"/>
      <c r="AA48" s="275"/>
      <c r="AB48" s="272">
        <v>4</v>
      </c>
      <c r="AC48" s="273">
        <v>0</v>
      </c>
      <c r="AD48" s="273">
        <v>8</v>
      </c>
      <c r="AE48" s="273" t="s">
        <v>68</v>
      </c>
      <c r="AF48" s="275">
        <v>3</v>
      </c>
      <c r="AG48" s="272"/>
      <c r="AH48" s="273"/>
      <c r="AI48" s="273"/>
      <c r="AJ48" s="273"/>
      <c r="AK48" s="275"/>
      <c r="AL48" s="272"/>
      <c r="AM48" s="273"/>
      <c r="AN48" s="273"/>
      <c r="AO48" s="273"/>
      <c r="AP48" s="275"/>
      <c r="AQ48" s="277" t="s">
        <v>161</v>
      </c>
      <c r="AR48" s="256"/>
    </row>
    <row r="49" spans="1:73" s="258" customFormat="1" ht="15" customHeight="1" thickBot="1" x14ac:dyDescent="0.25">
      <c r="B49" s="268" t="s">
        <v>49</v>
      </c>
      <c r="C49" s="269" t="s">
        <v>247</v>
      </c>
      <c r="D49" s="531" t="s">
        <v>227</v>
      </c>
      <c r="E49" s="532"/>
      <c r="F49" s="270">
        <v>12</v>
      </c>
      <c r="G49" s="275">
        <v>3</v>
      </c>
      <c r="H49" s="272"/>
      <c r="I49" s="273"/>
      <c r="J49" s="274"/>
      <c r="K49" s="273"/>
      <c r="L49" s="275"/>
      <c r="M49" s="272"/>
      <c r="N49" s="273"/>
      <c r="O49" s="273"/>
      <c r="P49" s="273"/>
      <c r="Q49" s="275"/>
      <c r="R49" s="272"/>
      <c r="S49" s="273"/>
      <c r="T49" s="273"/>
      <c r="U49" s="273"/>
      <c r="V49" s="295"/>
      <c r="W49" s="272">
        <v>4</v>
      </c>
      <c r="X49" s="273">
        <v>0</v>
      </c>
      <c r="Y49" s="273">
        <v>8</v>
      </c>
      <c r="Z49" s="273" t="s">
        <v>68</v>
      </c>
      <c r="AA49" s="275">
        <v>3</v>
      </c>
      <c r="AB49" s="272"/>
      <c r="AC49" s="273"/>
      <c r="AD49" s="273"/>
      <c r="AE49" s="273"/>
      <c r="AF49" s="275"/>
      <c r="AG49" s="272"/>
      <c r="AH49" s="273"/>
      <c r="AI49" s="273"/>
      <c r="AJ49" s="273"/>
      <c r="AK49" s="275"/>
      <c r="AL49" s="272"/>
      <c r="AM49" s="273"/>
      <c r="AN49" s="273"/>
      <c r="AO49" s="273"/>
      <c r="AP49" s="275"/>
      <c r="AQ49" s="276"/>
      <c r="AR49" s="256"/>
    </row>
    <row r="50" spans="1:73" s="51" customFormat="1" ht="15" customHeight="1" thickBot="1" x14ac:dyDescent="0.25">
      <c r="A50" s="113"/>
      <c r="B50" s="134" t="s">
        <v>111</v>
      </c>
      <c r="C50" s="175"/>
      <c r="D50" s="176"/>
      <c r="E50" s="166" t="s">
        <v>71</v>
      </c>
      <c r="F50" s="167">
        <f t="shared" ref="F50:AP50" si="12">SUM(F51:F53)</f>
        <v>40</v>
      </c>
      <c r="G50" s="170">
        <f t="shared" si="12"/>
        <v>11</v>
      </c>
      <c r="H50" s="171">
        <f t="shared" si="12"/>
        <v>0</v>
      </c>
      <c r="I50" s="172">
        <f t="shared" si="12"/>
        <v>0</v>
      </c>
      <c r="J50" s="173">
        <f t="shared" si="12"/>
        <v>0</v>
      </c>
      <c r="K50" s="172">
        <f t="shared" si="12"/>
        <v>0</v>
      </c>
      <c r="L50" s="170">
        <f t="shared" si="12"/>
        <v>0</v>
      </c>
      <c r="M50" s="171">
        <f t="shared" si="12"/>
        <v>4</v>
      </c>
      <c r="N50" s="172">
        <f t="shared" si="12"/>
        <v>0</v>
      </c>
      <c r="O50" s="172">
        <f t="shared" si="12"/>
        <v>12</v>
      </c>
      <c r="P50" s="172">
        <f t="shared" si="12"/>
        <v>0</v>
      </c>
      <c r="Q50" s="170">
        <f t="shared" si="12"/>
        <v>4</v>
      </c>
      <c r="R50" s="171">
        <f t="shared" si="12"/>
        <v>0</v>
      </c>
      <c r="S50" s="172">
        <f t="shared" si="12"/>
        <v>0</v>
      </c>
      <c r="T50" s="172">
        <f t="shared" si="12"/>
        <v>12</v>
      </c>
      <c r="U50" s="172">
        <f t="shared" si="12"/>
        <v>0</v>
      </c>
      <c r="V50" s="170">
        <f t="shared" si="12"/>
        <v>4</v>
      </c>
      <c r="W50" s="171">
        <f t="shared" si="12"/>
        <v>0</v>
      </c>
      <c r="X50" s="172">
        <f t="shared" si="12"/>
        <v>0</v>
      </c>
      <c r="Y50" s="172">
        <f t="shared" si="12"/>
        <v>0</v>
      </c>
      <c r="Z50" s="172">
        <f t="shared" si="12"/>
        <v>0</v>
      </c>
      <c r="AA50" s="170">
        <f t="shared" si="12"/>
        <v>0</v>
      </c>
      <c r="AB50" s="171">
        <f t="shared" si="12"/>
        <v>4</v>
      </c>
      <c r="AC50" s="172">
        <f t="shared" si="12"/>
        <v>0</v>
      </c>
      <c r="AD50" s="172">
        <f t="shared" si="12"/>
        <v>8</v>
      </c>
      <c r="AE50" s="172">
        <f t="shared" si="12"/>
        <v>0</v>
      </c>
      <c r="AF50" s="170">
        <f t="shared" si="12"/>
        <v>3</v>
      </c>
      <c r="AG50" s="171">
        <f t="shared" si="12"/>
        <v>0</v>
      </c>
      <c r="AH50" s="172">
        <f t="shared" si="12"/>
        <v>0</v>
      </c>
      <c r="AI50" s="172">
        <f t="shared" si="12"/>
        <v>0</v>
      </c>
      <c r="AJ50" s="172">
        <f t="shared" si="12"/>
        <v>0</v>
      </c>
      <c r="AK50" s="170">
        <f t="shared" si="12"/>
        <v>0</v>
      </c>
      <c r="AL50" s="171">
        <f t="shared" si="12"/>
        <v>0</v>
      </c>
      <c r="AM50" s="172">
        <f t="shared" si="12"/>
        <v>0</v>
      </c>
      <c r="AN50" s="172">
        <f t="shared" si="12"/>
        <v>0</v>
      </c>
      <c r="AO50" s="172">
        <f t="shared" si="12"/>
        <v>0</v>
      </c>
      <c r="AP50" s="172">
        <f t="shared" si="12"/>
        <v>0</v>
      </c>
      <c r="AQ50" s="177"/>
      <c r="AR50" s="47"/>
    </row>
    <row r="51" spans="1:73" s="258" customFormat="1" ht="15.75" customHeight="1" x14ac:dyDescent="0.2">
      <c r="B51" s="268" t="s">
        <v>149</v>
      </c>
      <c r="C51" s="260" t="s">
        <v>178</v>
      </c>
      <c r="D51" s="515" t="s">
        <v>228</v>
      </c>
      <c r="E51" s="535"/>
      <c r="F51" s="261">
        <f t="shared" si="4"/>
        <v>16</v>
      </c>
      <c r="G51" s="266">
        <f t="shared" si="11"/>
        <v>4</v>
      </c>
      <c r="H51" s="263"/>
      <c r="I51" s="264"/>
      <c r="J51" s="265"/>
      <c r="K51" s="264"/>
      <c r="L51" s="266"/>
      <c r="M51" s="263">
        <v>4</v>
      </c>
      <c r="N51" s="264">
        <v>0</v>
      </c>
      <c r="O51" s="264">
        <v>12</v>
      </c>
      <c r="P51" s="264" t="s">
        <v>68</v>
      </c>
      <c r="Q51" s="262">
        <v>4</v>
      </c>
      <c r="R51" s="263"/>
      <c r="S51" s="264"/>
      <c r="T51" s="264"/>
      <c r="U51" s="264"/>
      <c r="V51" s="266"/>
      <c r="W51" s="263"/>
      <c r="X51" s="264"/>
      <c r="Y51" s="264"/>
      <c r="Z51" s="264"/>
      <c r="AA51" s="266"/>
      <c r="AB51" s="263"/>
      <c r="AC51" s="264"/>
      <c r="AD51" s="264"/>
      <c r="AE51" s="264"/>
      <c r="AF51" s="266"/>
      <c r="AG51" s="263"/>
      <c r="AH51" s="264"/>
      <c r="AI51" s="264"/>
      <c r="AJ51" s="264"/>
      <c r="AK51" s="266"/>
      <c r="AL51" s="263"/>
      <c r="AM51" s="264"/>
      <c r="AN51" s="264"/>
      <c r="AO51" s="264"/>
      <c r="AP51" s="266"/>
      <c r="AQ51" s="267"/>
      <c r="AR51" s="256"/>
    </row>
    <row r="52" spans="1:73" s="258" customFormat="1" ht="15" customHeight="1" x14ac:dyDescent="0.2">
      <c r="B52" s="268" t="s">
        <v>230</v>
      </c>
      <c r="C52" s="269" t="s">
        <v>248</v>
      </c>
      <c r="D52" s="517" t="s">
        <v>62</v>
      </c>
      <c r="E52" s="523"/>
      <c r="F52" s="270">
        <v>12</v>
      </c>
      <c r="G52" s="275">
        <f t="shared" si="11"/>
        <v>4</v>
      </c>
      <c r="H52" s="272"/>
      <c r="I52" s="273"/>
      <c r="J52" s="274"/>
      <c r="K52" s="273"/>
      <c r="L52" s="275"/>
      <c r="M52" s="272"/>
      <c r="N52" s="273"/>
      <c r="O52" s="273"/>
      <c r="P52" s="273"/>
      <c r="Q52" s="275"/>
      <c r="R52" s="272">
        <v>0</v>
      </c>
      <c r="S52" s="273">
        <v>0</v>
      </c>
      <c r="T52" s="273">
        <v>12</v>
      </c>
      <c r="U52" s="273" t="s">
        <v>68</v>
      </c>
      <c r="V52" s="275">
        <v>4</v>
      </c>
      <c r="W52" s="272"/>
      <c r="X52" s="273"/>
      <c r="Y52" s="273"/>
      <c r="Z52" s="273"/>
      <c r="AA52" s="275"/>
      <c r="AB52" s="272"/>
      <c r="AC52" s="273"/>
      <c r="AD52" s="273"/>
      <c r="AE52" s="273"/>
      <c r="AF52" s="275"/>
      <c r="AG52" s="272"/>
      <c r="AH52" s="273"/>
      <c r="AI52" s="273"/>
      <c r="AJ52" s="273"/>
      <c r="AK52" s="275"/>
      <c r="AL52" s="272"/>
      <c r="AM52" s="273"/>
      <c r="AN52" s="273"/>
      <c r="AO52" s="273"/>
      <c r="AP52" s="275"/>
      <c r="AQ52" s="277" t="s">
        <v>178</v>
      </c>
      <c r="AR52" s="256"/>
    </row>
    <row r="53" spans="1:73" s="258" customFormat="1" ht="15" customHeight="1" thickBot="1" x14ac:dyDescent="0.25">
      <c r="B53" s="278" t="s">
        <v>50</v>
      </c>
      <c r="C53" s="279" t="s">
        <v>179</v>
      </c>
      <c r="D53" s="536" t="s">
        <v>94</v>
      </c>
      <c r="E53" s="537"/>
      <c r="F53" s="280">
        <f t="shared" si="4"/>
        <v>12</v>
      </c>
      <c r="G53" s="288">
        <f t="shared" si="11"/>
        <v>3</v>
      </c>
      <c r="H53" s="282"/>
      <c r="I53" s="283"/>
      <c r="J53" s="284"/>
      <c r="K53" s="283"/>
      <c r="L53" s="288"/>
      <c r="M53" s="282"/>
      <c r="N53" s="283"/>
      <c r="O53" s="283"/>
      <c r="P53" s="283"/>
      <c r="Q53" s="288"/>
      <c r="R53" s="282"/>
      <c r="S53" s="283"/>
      <c r="T53" s="283"/>
      <c r="U53" s="283"/>
      <c r="V53" s="288"/>
      <c r="W53" s="282"/>
      <c r="X53" s="283"/>
      <c r="Y53" s="283"/>
      <c r="Z53" s="283"/>
      <c r="AA53" s="288"/>
      <c r="AB53" s="282">
        <v>4</v>
      </c>
      <c r="AC53" s="283">
        <v>0</v>
      </c>
      <c r="AD53" s="283">
        <v>8</v>
      </c>
      <c r="AE53" s="283" t="s">
        <v>68</v>
      </c>
      <c r="AF53" s="288">
        <v>3</v>
      </c>
      <c r="AG53" s="282"/>
      <c r="AH53" s="283"/>
      <c r="AI53" s="283"/>
      <c r="AJ53" s="283"/>
      <c r="AK53" s="288"/>
      <c r="AL53" s="282"/>
      <c r="AM53" s="283"/>
      <c r="AN53" s="283"/>
      <c r="AO53" s="283"/>
      <c r="AP53" s="288"/>
      <c r="AQ53" s="285"/>
    </row>
    <row r="54" spans="1:73" s="39" customFormat="1" ht="15" customHeight="1" thickBot="1" x14ac:dyDescent="0.25">
      <c r="A54" s="113"/>
      <c r="B54" s="533" t="s">
        <v>112</v>
      </c>
      <c r="C54" s="534"/>
      <c r="D54" s="534"/>
      <c r="E54" s="166" t="s">
        <v>71</v>
      </c>
      <c r="F54" s="167">
        <f t="shared" ref="F54:AP54" si="13">SUM(F55:F58)</f>
        <v>40</v>
      </c>
      <c r="G54" s="170">
        <f t="shared" si="13"/>
        <v>11</v>
      </c>
      <c r="H54" s="171">
        <f t="shared" si="13"/>
        <v>0</v>
      </c>
      <c r="I54" s="172">
        <f t="shared" si="13"/>
        <v>0</v>
      </c>
      <c r="J54" s="173">
        <f t="shared" si="13"/>
        <v>0</v>
      </c>
      <c r="K54" s="172">
        <f t="shared" si="13"/>
        <v>0</v>
      </c>
      <c r="L54" s="170">
        <f t="shared" si="13"/>
        <v>0</v>
      </c>
      <c r="M54" s="171">
        <f t="shared" si="13"/>
        <v>0</v>
      </c>
      <c r="N54" s="172">
        <f t="shared" si="13"/>
        <v>0</v>
      </c>
      <c r="O54" s="172">
        <f t="shared" si="13"/>
        <v>0</v>
      </c>
      <c r="P54" s="172">
        <f t="shared" si="13"/>
        <v>0</v>
      </c>
      <c r="Q54" s="170">
        <f t="shared" si="13"/>
        <v>0</v>
      </c>
      <c r="R54" s="171">
        <f t="shared" si="13"/>
        <v>0</v>
      </c>
      <c r="S54" s="172">
        <f t="shared" si="13"/>
        <v>0</v>
      </c>
      <c r="T54" s="172">
        <f t="shared" si="13"/>
        <v>0</v>
      </c>
      <c r="U54" s="172">
        <f t="shared" si="13"/>
        <v>0</v>
      </c>
      <c r="V54" s="170">
        <f t="shared" si="13"/>
        <v>0</v>
      </c>
      <c r="W54" s="171">
        <f t="shared" si="13"/>
        <v>0</v>
      </c>
      <c r="X54" s="172">
        <f t="shared" si="13"/>
        <v>0</v>
      </c>
      <c r="Y54" s="172">
        <f t="shared" si="13"/>
        <v>0</v>
      </c>
      <c r="Z54" s="172">
        <f t="shared" si="13"/>
        <v>0</v>
      </c>
      <c r="AA54" s="170">
        <f t="shared" si="13"/>
        <v>0</v>
      </c>
      <c r="AB54" s="171">
        <f t="shared" si="13"/>
        <v>24</v>
      </c>
      <c r="AC54" s="172">
        <f t="shared" si="13"/>
        <v>16</v>
      </c>
      <c r="AD54" s="172">
        <f t="shared" si="13"/>
        <v>0</v>
      </c>
      <c r="AE54" s="172">
        <f t="shared" si="13"/>
        <v>0</v>
      </c>
      <c r="AF54" s="170">
        <f t="shared" si="13"/>
        <v>11</v>
      </c>
      <c r="AG54" s="171">
        <f t="shared" si="13"/>
        <v>0</v>
      </c>
      <c r="AH54" s="172">
        <f t="shared" si="13"/>
        <v>0</v>
      </c>
      <c r="AI54" s="172">
        <f t="shared" si="13"/>
        <v>0</v>
      </c>
      <c r="AJ54" s="172">
        <f t="shared" si="13"/>
        <v>0</v>
      </c>
      <c r="AK54" s="170">
        <f t="shared" si="13"/>
        <v>0</v>
      </c>
      <c r="AL54" s="171">
        <f t="shared" si="13"/>
        <v>0</v>
      </c>
      <c r="AM54" s="172">
        <f t="shared" si="13"/>
        <v>0</v>
      </c>
      <c r="AN54" s="172">
        <f t="shared" si="13"/>
        <v>0</v>
      </c>
      <c r="AO54" s="172">
        <f t="shared" si="13"/>
        <v>0</v>
      </c>
      <c r="AP54" s="172">
        <f t="shared" si="13"/>
        <v>0</v>
      </c>
      <c r="AQ54" s="177"/>
      <c r="AR54" s="47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</row>
    <row r="55" spans="1:73" s="258" customFormat="1" ht="15" customHeight="1" x14ac:dyDescent="0.2">
      <c r="B55" s="259" t="s">
        <v>51</v>
      </c>
      <c r="C55" s="260" t="s">
        <v>249</v>
      </c>
      <c r="D55" s="557" t="s">
        <v>205</v>
      </c>
      <c r="E55" s="558"/>
      <c r="F55" s="261">
        <f t="shared" si="4"/>
        <v>12</v>
      </c>
      <c r="G55" s="266">
        <v>3</v>
      </c>
      <c r="H55" s="263"/>
      <c r="I55" s="264"/>
      <c r="J55" s="265"/>
      <c r="K55" s="264"/>
      <c r="L55" s="266"/>
      <c r="M55" s="263"/>
      <c r="N55" s="264"/>
      <c r="O55" s="264"/>
      <c r="P55" s="264"/>
      <c r="Q55" s="266"/>
      <c r="R55" s="263"/>
      <c r="S55" s="264"/>
      <c r="T55" s="264"/>
      <c r="U55" s="264"/>
      <c r="V55" s="266"/>
      <c r="W55" s="263"/>
      <c r="X55" s="264"/>
      <c r="Y55" s="264"/>
      <c r="Z55" s="264"/>
      <c r="AA55" s="266"/>
      <c r="AB55" s="263">
        <v>4</v>
      </c>
      <c r="AC55" s="264">
        <v>8</v>
      </c>
      <c r="AD55" s="264">
        <v>0</v>
      </c>
      <c r="AE55" s="264" t="s">
        <v>68</v>
      </c>
      <c r="AF55" s="266">
        <v>3</v>
      </c>
      <c r="AG55" s="263"/>
      <c r="AH55" s="264"/>
      <c r="AI55" s="264"/>
      <c r="AJ55" s="264"/>
      <c r="AK55" s="266"/>
      <c r="AL55" s="263"/>
      <c r="AM55" s="264"/>
      <c r="AN55" s="264"/>
      <c r="AO55" s="264"/>
      <c r="AP55" s="266"/>
      <c r="AQ55" s="296" t="s">
        <v>188</v>
      </c>
      <c r="AR55" s="256"/>
    </row>
    <row r="56" spans="1:73" s="258" customFormat="1" ht="15" customHeight="1" x14ac:dyDescent="0.2">
      <c r="B56" s="268" t="s">
        <v>78</v>
      </c>
      <c r="C56" s="269" t="s">
        <v>180</v>
      </c>
      <c r="D56" s="516" t="s">
        <v>224</v>
      </c>
      <c r="E56" s="524"/>
      <c r="F56" s="270">
        <f t="shared" si="4"/>
        <v>8</v>
      </c>
      <c r="G56" s="275">
        <v>3</v>
      </c>
      <c r="H56" s="272"/>
      <c r="I56" s="273"/>
      <c r="J56" s="274"/>
      <c r="K56" s="273"/>
      <c r="L56" s="275"/>
      <c r="M56" s="272"/>
      <c r="N56" s="273"/>
      <c r="O56" s="273"/>
      <c r="P56" s="273"/>
      <c r="Q56" s="275"/>
      <c r="R56" s="272"/>
      <c r="S56" s="273"/>
      <c r="T56" s="273"/>
      <c r="U56" s="273"/>
      <c r="V56" s="275"/>
      <c r="W56" s="272"/>
      <c r="X56" s="273"/>
      <c r="Y56" s="273"/>
      <c r="Z56" s="273"/>
      <c r="AA56" s="275"/>
      <c r="AB56" s="272">
        <v>8</v>
      </c>
      <c r="AC56" s="273">
        <v>0</v>
      </c>
      <c r="AD56" s="273">
        <v>0</v>
      </c>
      <c r="AE56" s="273" t="s">
        <v>68</v>
      </c>
      <c r="AF56" s="275">
        <v>3</v>
      </c>
      <c r="AG56" s="272"/>
      <c r="AH56" s="273"/>
      <c r="AI56" s="273"/>
      <c r="AJ56" s="273"/>
      <c r="AK56" s="275"/>
      <c r="AL56" s="272"/>
      <c r="AM56" s="273"/>
      <c r="AN56" s="273"/>
      <c r="AO56" s="273"/>
      <c r="AP56" s="275"/>
      <c r="AQ56" s="276"/>
      <c r="AR56" s="256"/>
    </row>
    <row r="57" spans="1:73" s="258" customFormat="1" ht="15.75" x14ac:dyDescent="0.2">
      <c r="B57" s="268" t="s">
        <v>76</v>
      </c>
      <c r="C57" s="269" t="s">
        <v>176</v>
      </c>
      <c r="D57" s="516" t="s">
        <v>229</v>
      </c>
      <c r="E57" s="524"/>
      <c r="F57" s="270">
        <f t="shared" ref="F57" si="14">SUM(H57,I57,J57,M57,N57,O57,R57,S57,T57,W57,X57,Y57,AB57,AC57,AD57,AG57,AH57,AI57,AL57,AM57,AN57)</f>
        <v>8</v>
      </c>
      <c r="G57" s="275">
        <f t="shared" ref="G57" si="15">SUM(L57,Q57,V57,AA57,AF57,AK57,AP57)</f>
        <v>2</v>
      </c>
      <c r="H57" s="272"/>
      <c r="I57" s="273"/>
      <c r="J57" s="274"/>
      <c r="K57" s="273"/>
      <c r="L57" s="275"/>
      <c r="M57" s="297"/>
      <c r="N57" s="273"/>
      <c r="O57" s="273"/>
      <c r="P57" s="273"/>
      <c r="Q57" s="275"/>
      <c r="R57" s="272"/>
      <c r="S57" s="273"/>
      <c r="T57" s="273"/>
      <c r="U57" s="273"/>
      <c r="V57" s="275"/>
      <c r="W57" s="272"/>
      <c r="X57" s="273"/>
      <c r="Y57" s="273"/>
      <c r="Z57" s="273"/>
      <c r="AA57" s="275"/>
      <c r="AB57" s="272">
        <v>4</v>
      </c>
      <c r="AC57" s="273">
        <v>4</v>
      </c>
      <c r="AD57" s="273">
        <v>0</v>
      </c>
      <c r="AE57" s="273" t="s">
        <v>68</v>
      </c>
      <c r="AF57" s="275">
        <v>2</v>
      </c>
      <c r="AG57" s="272"/>
      <c r="AH57" s="273"/>
      <c r="AI57" s="273"/>
      <c r="AJ57" s="273"/>
      <c r="AK57" s="275"/>
      <c r="AL57" s="272"/>
      <c r="AM57" s="273"/>
      <c r="AN57" s="273"/>
      <c r="AO57" s="273"/>
      <c r="AP57" s="286"/>
      <c r="AQ57" s="298"/>
      <c r="AR57" s="299"/>
      <c r="AS57" s="292"/>
      <c r="AT57" s="293"/>
      <c r="AU57" s="294"/>
      <c r="AV57" s="294"/>
      <c r="AW57" s="256"/>
    </row>
    <row r="58" spans="1:73" s="258" customFormat="1" ht="15" customHeight="1" thickBot="1" x14ac:dyDescent="0.25">
      <c r="B58" s="268" t="s">
        <v>72</v>
      </c>
      <c r="C58" s="269" t="s">
        <v>275</v>
      </c>
      <c r="D58" s="531" t="s">
        <v>104</v>
      </c>
      <c r="E58" s="532"/>
      <c r="F58" s="270">
        <f t="shared" si="4"/>
        <v>12</v>
      </c>
      <c r="G58" s="275">
        <f t="shared" ref="G58" si="16">SUM(L58,Q58,V58,AA58,AF58,AK58,AP58)</f>
        <v>3</v>
      </c>
      <c r="H58" s="272"/>
      <c r="I58" s="273"/>
      <c r="J58" s="274"/>
      <c r="K58" s="273"/>
      <c r="L58" s="275"/>
      <c r="M58" s="272"/>
      <c r="N58" s="273"/>
      <c r="O58" s="273"/>
      <c r="P58" s="273"/>
      <c r="Q58" s="275"/>
      <c r="R58" s="272"/>
      <c r="S58" s="273"/>
      <c r="T58" s="273"/>
      <c r="U58" s="273"/>
      <c r="V58" s="275"/>
      <c r="W58" s="272"/>
      <c r="X58" s="273"/>
      <c r="Y58" s="273"/>
      <c r="Z58" s="273"/>
      <c r="AA58" s="275"/>
      <c r="AB58" s="272">
        <v>8</v>
      </c>
      <c r="AC58" s="273">
        <v>4</v>
      </c>
      <c r="AD58" s="273">
        <v>0</v>
      </c>
      <c r="AE58" s="273" t="s">
        <v>14</v>
      </c>
      <c r="AF58" s="275">
        <v>3</v>
      </c>
      <c r="AG58" s="272"/>
      <c r="AH58" s="273"/>
      <c r="AI58" s="273"/>
      <c r="AJ58" s="273"/>
      <c r="AK58" s="275"/>
      <c r="AL58" s="272"/>
      <c r="AM58" s="273"/>
      <c r="AN58" s="273"/>
      <c r="AO58" s="273"/>
      <c r="AP58" s="275"/>
      <c r="AQ58" s="300"/>
      <c r="AR58" s="256"/>
    </row>
    <row r="59" spans="1:73" s="20" customFormat="1" ht="14.25" customHeight="1" thickBot="1" x14ac:dyDescent="0.25">
      <c r="A59" s="113"/>
      <c r="B59" s="520" t="s">
        <v>131</v>
      </c>
      <c r="C59" s="521"/>
      <c r="D59" s="521"/>
      <c r="E59" s="522"/>
      <c r="F59" s="181">
        <f t="shared" ref="F59:AP59" si="17">F10+F24+F30+F43+F50+F54</f>
        <v>508</v>
      </c>
      <c r="G59" s="182">
        <f t="shared" si="17"/>
        <v>145</v>
      </c>
      <c r="H59" s="183">
        <f t="shared" si="17"/>
        <v>60</v>
      </c>
      <c r="I59" s="184">
        <f t="shared" si="17"/>
        <v>20</v>
      </c>
      <c r="J59" s="185">
        <f t="shared" si="17"/>
        <v>24</v>
      </c>
      <c r="K59" s="184">
        <f t="shared" si="17"/>
        <v>0</v>
      </c>
      <c r="L59" s="186">
        <f t="shared" si="17"/>
        <v>31</v>
      </c>
      <c r="M59" s="183">
        <f t="shared" si="17"/>
        <v>44</v>
      </c>
      <c r="N59" s="184">
        <f t="shared" si="17"/>
        <v>32</v>
      </c>
      <c r="O59" s="184">
        <f t="shared" si="17"/>
        <v>20</v>
      </c>
      <c r="P59" s="184">
        <f t="shared" si="17"/>
        <v>0</v>
      </c>
      <c r="Q59" s="186">
        <f t="shared" si="17"/>
        <v>29</v>
      </c>
      <c r="R59" s="183">
        <f t="shared" si="17"/>
        <v>44</v>
      </c>
      <c r="S59" s="184">
        <f t="shared" si="17"/>
        <v>36</v>
      </c>
      <c r="T59" s="184">
        <f t="shared" si="17"/>
        <v>20</v>
      </c>
      <c r="U59" s="184">
        <f t="shared" si="17"/>
        <v>0</v>
      </c>
      <c r="V59" s="186">
        <f t="shared" si="17"/>
        <v>27</v>
      </c>
      <c r="W59" s="183">
        <f t="shared" si="17"/>
        <v>48</v>
      </c>
      <c r="X59" s="184">
        <f t="shared" si="17"/>
        <v>28</v>
      </c>
      <c r="Y59" s="184">
        <f t="shared" si="17"/>
        <v>44</v>
      </c>
      <c r="Z59" s="184">
        <f t="shared" si="17"/>
        <v>0</v>
      </c>
      <c r="AA59" s="186">
        <f t="shared" si="17"/>
        <v>34</v>
      </c>
      <c r="AB59" s="183">
        <f t="shared" si="17"/>
        <v>44</v>
      </c>
      <c r="AC59" s="184">
        <f t="shared" si="17"/>
        <v>20</v>
      </c>
      <c r="AD59" s="184">
        <f t="shared" si="17"/>
        <v>16</v>
      </c>
      <c r="AE59" s="184">
        <f t="shared" si="17"/>
        <v>0</v>
      </c>
      <c r="AF59" s="186">
        <f t="shared" si="17"/>
        <v>22</v>
      </c>
      <c r="AG59" s="183">
        <f t="shared" si="17"/>
        <v>4</v>
      </c>
      <c r="AH59" s="184">
        <f t="shared" si="17"/>
        <v>4</v>
      </c>
      <c r="AI59" s="184">
        <f t="shared" si="17"/>
        <v>0</v>
      </c>
      <c r="AJ59" s="184">
        <f t="shared" si="17"/>
        <v>0</v>
      </c>
      <c r="AK59" s="186">
        <f t="shared" si="17"/>
        <v>2</v>
      </c>
      <c r="AL59" s="183">
        <f t="shared" si="17"/>
        <v>0</v>
      </c>
      <c r="AM59" s="184">
        <f t="shared" si="17"/>
        <v>0</v>
      </c>
      <c r="AN59" s="184">
        <f t="shared" si="17"/>
        <v>0</v>
      </c>
      <c r="AO59" s="184">
        <f t="shared" si="17"/>
        <v>0</v>
      </c>
      <c r="AP59" s="186">
        <f t="shared" si="17"/>
        <v>0</v>
      </c>
      <c r="AQ59" s="41"/>
      <c r="AR59" s="36"/>
      <c r="AS59" s="27"/>
    </row>
    <row r="60" spans="1:73" s="20" customFormat="1" ht="15" customHeight="1" x14ac:dyDescent="0.2">
      <c r="A60" s="51"/>
      <c r="B60" s="32"/>
      <c r="C60" s="35"/>
      <c r="D60" s="46"/>
      <c r="E60" s="28"/>
      <c r="F60" s="178"/>
      <c r="G60" s="179" t="s">
        <v>15</v>
      </c>
      <c r="H60" s="37"/>
      <c r="I60" s="37"/>
      <c r="J60" s="7"/>
      <c r="K60" s="180">
        <f>COUNTIF(K11:K58,"v")</f>
        <v>3</v>
      </c>
      <c r="L60" s="10"/>
      <c r="M60" s="37"/>
      <c r="N60" s="37"/>
      <c r="O60" s="7"/>
      <c r="P60" s="180">
        <f>COUNTIF(P11:P58,"v")</f>
        <v>4</v>
      </c>
      <c r="Q60" s="10"/>
      <c r="R60" s="37"/>
      <c r="S60" s="37"/>
      <c r="T60" s="7"/>
      <c r="U60" s="180">
        <f>COUNTIF(U11:U58,"v")</f>
        <v>2</v>
      </c>
      <c r="V60" s="10"/>
      <c r="W60" s="37"/>
      <c r="X60" s="37"/>
      <c r="Y60" s="7"/>
      <c r="Z60" s="180">
        <f>COUNTIF(Z11:Z58,"v")</f>
        <v>6</v>
      </c>
      <c r="AA60" s="10"/>
      <c r="AB60" s="37"/>
      <c r="AC60" s="37"/>
      <c r="AD60" s="7"/>
      <c r="AE60" s="180">
        <f>COUNTIF(AE11:AE58,"v")</f>
        <v>2</v>
      </c>
      <c r="AF60" s="10"/>
      <c r="AG60" s="37"/>
      <c r="AH60" s="37"/>
      <c r="AI60" s="7"/>
      <c r="AJ60" s="180">
        <f>COUNTIF(AJ11:AJ58,"v")</f>
        <v>1</v>
      </c>
      <c r="AK60" s="10"/>
      <c r="AL60" s="37"/>
      <c r="AM60" s="37"/>
      <c r="AN60" s="7"/>
      <c r="AO60" s="180">
        <f>COUNTIF(AO11:AO58,"v")</f>
        <v>0</v>
      </c>
      <c r="AP60" s="10"/>
      <c r="AQ60" s="10"/>
      <c r="AR60" s="36"/>
      <c r="AS60" s="27"/>
    </row>
    <row r="61" spans="1:73" s="20" customFormat="1" ht="15" customHeight="1" x14ac:dyDescent="0.2">
      <c r="A61" s="51"/>
      <c r="B61" s="32"/>
      <c r="C61" s="35"/>
      <c r="D61" s="50"/>
      <c r="E61" s="28"/>
      <c r="F61" s="37"/>
      <c r="G61" s="38" t="s">
        <v>69</v>
      </c>
      <c r="H61" s="37"/>
      <c r="I61" s="37"/>
      <c r="J61" s="7"/>
      <c r="K61" s="105">
        <f>COUNTIF(K11:K58,"é")</f>
        <v>5</v>
      </c>
      <c r="L61" s="37"/>
      <c r="M61" s="37"/>
      <c r="N61" s="37"/>
      <c r="O61" s="7"/>
      <c r="P61" s="105">
        <f>COUNTIF(P11:P58,"é")</f>
        <v>3</v>
      </c>
      <c r="Q61" s="37"/>
      <c r="R61" s="37"/>
      <c r="S61" s="37"/>
      <c r="T61" s="7"/>
      <c r="U61" s="105">
        <f>COUNTIF(U11:U58,"é")</f>
        <v>7</v>
      </c>
      <c r="V61" s="37"/>
      <c r="W61" s="37"/>
      <c r="X61" s="37"/>
      <c r="Y61" s="7"/>
      <c r="Z61" s="105">
        <f>COUNTIF(Z11:Z58,"é")</f>
        <v>4</v>
      </c>
      <c r="AA61" s="37"/>
      <c r="AB61" s="37"/>
      <c r="AC61" s="37"/>
      <c r="AD61" s="7"/>
      <c r="AE61" s="105">
        <f>COUNTIF(AE11:AE58,"é")</f>
        <v>6</v>
      </c>
      <c r="AF61" s="37"/>
      <c r="AG61" s="37"/>
      <c r="AH61" s="37"/>
      <c r="AI61" s="7"/>
      <c r="AJ61" s="105">
        <f>COUNTIF(AJ11:AJ58,"é")</f>
        <v>0</v>
      </c>
      <c r="AK61" s="37"/>
      <c r="AL61" s="37"/>
      <c r="AM61" s="37"/>
      <c r="AN61" s="7"/>
      <c r="AO61" s="105">
        <f>COUNTIF(AO11:AO58,"é")</f>
        <v>0</v>
      </c>
      <c r="AP61" s="37"/>
      <c r="AQ61" s="37"/>
      <c r="AR61" s="36"/>
      <c r="AS61" s="27"/>
    </row>
    <row r="62" spans="1:73" s="20" customFormat="1" ht="15" customHeight="1" x14ac:dyDescent="0.2">
      <c r="A62" s="51"/>
      <c r="B62" s="32"/>
      <c r="C62" s="35"/>
      <c r="D62" s="47"/>
      <c r="E62" s="28"/>
      <c r="F62" s="106"/>
      <c r="G62" s="107" t="s">
        <v>129</v>
      </c>
      <c r="H62" s="108"/>
      <c r="I62" s="109">
        <f>I59+J59</f>
        <v>44</v>
      </c>
      <c r="J62" s="108"/>
      <c r="K62" s="106"/>
      <c r="L62" s="110"/>
      <c r="M62" s="106"/>
      <c r="N62" s="109">
        <f>N59+O59</f>
        <v>52</v>
      </c>
      <c r="O62" s="106"/>
      <c r="P62" s="106"/>
      <c r="Q62" s="110"/>
      <c r="R62" s="106"/>
      <c r="S62" s="109">
        <f>S59+T59</f>
        <v>56</v>
      </c>
      <c r="T62" s="106"/>
      <c r="U62" s="106"/>
      <c r="V62" s="110"/>
      <c r="W62" s="106"/>
      <c r="X62" s="109">
        <f>X59+Y59</f>
        <v>72</v>
      </c>
      <c r="Y62" s="106"/>
      <c r="Z62" s="106"/>
      <c r="AA62" s="110"/>
      <c r="AB62" s="106"/>
      <c r="AC62" s="109">
        <f>AC59+AD59</f>
        <v>36</v>
      </c>
      <c r="AD62" s="106"/>
      <c r="AE62" s="106"/>
      <c r="AF62" s="110"/>
      <c r="AG62" s="106"/>
      <c r="AH62" s="109">
        <f>AH59+AI59</f>
        <v>4</v>
      </c>
      <c r="AI62" s="106"/>
      <c r="AJ62" s="106"/>
      <c r="AK62" s="110"/>
      <c r="AL62" s="106"/>
      <c r="AM62" s="109">
        <f>AM59+AN59</f>
        <v>0</v>
      </c>
      <c r="AN62" s="106"/>
      <c r="AO62" s="106"/>
      <c r="AP62" s="110"/>
      <c r="AQ62" s="30"/>
      <c r="AR62" s="36"/>
      <c r="AS62" s="27"/>
    </row>
    <row r="63" spans="1:73" s="51" customFormat="1" ht="15" customHeight="1" x14ac:dyDescent="0.2">
      <c r="B63" s="104"/>
      <c r="C63" s="35"/>
      <c r="D63" s="47"/>
      <c r="E63" s="28"/>
      <c r="F63" s="106"/>
      <c r="G63" s="107" t="s">
        <v>130</v>
      </c>
      <c r="H63" s="108"/>
      <c r="I63" s="109">
        <f>H59+I59+J59</f>
        <v>104</v>
      </c>
      <c r="J63" s="108"/>
      <c r="K63" s="106"/>
      <c r="L63" s="110"/>
      <c r="M63" s="106"/>
      <c r="N63" s="109">
        <f>M59+N59+O59</f>
        <v>96</v>
      </c>
      <c r="O63" s="106"/>
      <c r="P63" s="106"/>
      <c r="Q63" s="110"/>
      <c r="R63" s="106"/>
      <c r="S63" s="109">
        <f>R59+S59+T59</f>
        <v>100</v>
      </c>
      <c r="T63" s="106"/>
      <c r="U63" s="106"/>
      <c r="V63" s="110"/>
      <c r="W63" s="106"/>
      <c r="X63" s="109">
        <f>W59+X59+Y59</f>
        <v>120</v>
      </c>
      <c r="Y63" s="106"/>
      <c r="Z63" s="106"/>
      <c r="AA63" s="110"/>
      <c r="AB63" s="106"/>
      <c r="AC63" s="109">
        <f>AB59+AC59+AD59</f>
        <v>80</v>
      </c>
      <c r="AD63" s="106"/>
      <c r="AE63" s="106"/>
      <c r="AF63" s="110"/>
      <c r="AG63" s="106"/>
      <c r="AH63" s="109">
        <f>AG59+AH59+AI59</f>
        <v>8</v>
      </c>
      <c r="AI63" s="106"/>
      <c r="AJ63" s="106"/>
      <c r="AK63" s="110"/>
      <c r="AL63" s="106"/>
      <c r="AM63" s="109">
        <f>AL59+AM59+AN59</f>
        <v>0</v>
      </c>
      <c r="AN63" s="106"/>
      <c r="AO63" s="106"/>
      <c r="AP63" s="110"/>
      <c r="AQ63" s="30"/>
      <c r="AR63" s="36"/>
      <c r="AS63" s="27"/>
    </row>
    <row r="64" spans="1:73" s="20" customFormat="1" ht="15" customHeight="1" x14ac:dyDescent="0.2">
      <c r="A64" s="51"/>
      <c r="B64" s="32"/>
      <c r="C64" s="35"/>
      <c r="D64" s="47"/>
      <c r="E64" s="28"/>
      <c r="F64" s="102"/>
      <c r="G64" s="30"/>
      <c r="H64" s="507"/>
      <c r="I64" s="507"/>
      <c r="J64" s="507"/>
      <c r="K64" s="29"/>
      <c r="L64" s="30"/>
      <c r="M64" s="507"/>
      <c r="N64" s="507"/>
      <c r="O64" s="507"/>
      <c r="P64" s="29"/>
      <c r="Q64" s="30"/>
      <c r="R64" s="507"/>
      <c r="S64" s="507"/>
      <c r="T64" s="507"/>
      <c r="U64" s="29"/>
      <c r="V64" s="30"/>
      <c r="W64" s="507"/>
      <c r="X64" s="507"/>
      <c r="Y64" s="507"/>
      <c r="Z64" s="29"/>
      <c r="AA64" s="30"/>
      <c r="AB64" s="29"/>
      <c r="AC64" s="29"/>
      <c r="AD64" s="29"/>
      <c r="AE64" s="29"/>
      <c r="AF64" s="30"/>
      <c r="AG64" s="29"/>
      <c r="AH64" s="29"/>
      <c r="AI64" s="29"/>
      <c r="AJ64" s="29"/>
      <c r="AK64" s="30"/>
      <c r="AL64" s="29"/>
      <c r="AM64" s="29"/>
      <c r="AN64" s="29"/>
      <c r="AO64" s="29"/>
      <c r="AP64" s="30"/>
      <c r="AQ64" s="30"/>
      <c r="AR64" s="36"/>
      <c r="AS64" s="27"/>
    </row>
    <row r="65" spans="1:45" s="20" customFormat="1" ht="15" customHeight="1" thickBot="1" x14ac:dyDescent="0.25">
      <c r="A65" s="51"/>
      <c r="B65" s="2"/>
      <c r="C65" s="8"/>
      <c r="D65" s="14"/>
      <c r="E65" s="14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AP65" s="30"/>
      <c r="AQ65" s="30"/>
      <c r="AR65" s="31"/>
      <c r="AS65" s="27"/>
    </row>
    <row r="66" spans="1:45" s="7" customFormat="1" ht="15" customHeight="1" thickTop="1" x14ac:dyDescent="0.25">
      <c r="B66" s="511" t="s">
        <v>153</v>
      </c>
      <c r="C66" s="512"/>
      <c r="D66" s="513"/>
      <c r="E66" s="53" t="s">
        <v>146</v>
      </c>
      <c r="F66" s="54" t="s">
        <v>21</v>
      </c>
      <c r="G66" s="55"/>
      <c r="H66" s="56"/>
      <c r="I66" s="526" t="s">
        <v>84</v>
      </c>
      <c r="J66" s="526"/>
      <c r="K66" s="526"/>
      <c r="L66" s="526"/>
      <c r="M66" s="526"/>
      <c r="N66" s="56"/>
      <c r="O66" s="56"/>
      <c r="P66" s="57"/>
      <c r="Q66" s="51"/>
      <c r="R66" s="20"/>
      <c r="S66" s="20"/>
      <c r="T66" s="20"/>
      <c r="U66" s="20"/>
      <c r="V66" s="20"/>
      <c r="W66" s="20"/>
      <c r="X66" s="20"/>
      <c r="Y66" s="20"/>
      <c r="AR66" s="15"/>
    </row>
    <row r="67" spans="1:45" s="7" customFormat="1" ht="15" customHeight="1" x14ac:dyDescent="0.25">
      <c r="B67" s="58"/>
      <c r="C67" s="59" t="s">
        <v>19</v>
      </c>
      <c r="D67" s="60" t="s">
        <v>1</v>
      </c>
      <c r="E67" s="61"/>
      <c r="F67" s="62"/>
      <c r="G67" s="508" t="s">
        <v>22</v>
      </c>
      <c r="H67" s="509"/>
      <c r="I67" s="509"/>
      <c r="J67" s="509"/>
      <c r="K67" s="510"/>
      <c r="L67" s="525" t="s">
        <v>24</v>
      </c>
      <c r="M67" s="509"/>
      <c r="N67" s="509"/>
      <c r="O67" s="509"/>
      <c r="P67" s="510"/>
      <c r="R67" s="20"/>
      <c r="S67" s="20"/>
      <c r="T67" s="20"/>
      <c r="U67" s="20"/>
      <c r="V67" s="20"/>
      <c r="W67" s="20"/>
      <c r="X67" s="20"/>
      <c r="Y67" s="20"/>
      <c r="AR67" s="15"/>
    </row>
    <row r="68" spans="1:45" s="7" customFormat="1" ht="15" customHeight="1" x14ac:dyDescent="0.2">
      <c r="B68" s="63"/>
      <c r="C68" s="64"/>
      <c r="D68" s="65"/>
      <c r="E68" s="66"/>
      <c r="F68" s="67"/>
      <c r="G68" s="68" t="s">
        <v>9</v>
      </c>
      <c r="H68" s="69" t="s">
        <v>11</v>
      </c>
      <c r="I68" s="69" t="s">
        <v>10</v>
      </c>
      <c r="J68" s="69" t="s">
        <v>12</v>
      </c>
      <c r="K68" s="70" t="s">
        <v>13</v>
      </c>
      <c r="L68" s="68" t="s">
        <v>9</v>
      </c>
      <c r="M68" s="69" t="s">
        <v>11</v>
      </c>
      <c r="N68" s="69" t="s">
        <v>10</v>
      </c>
      <c r="O68" s="69" t="s">
        <v>12</v>
      </c>
      <c r="P68" s="70" t="s">
        <v>13</v>
      </c>
      <c r="R68" s="20"/>
      <c r="S68" s="20"/>
      <c r="T68" s="20"/>
      <c r="U68" s="20"/>
      <c r="V68" s="20"/>
      <c r="W68" s="20"/>
      <c r="X68" s="20"/>
      <c r="Y68" s="20"/>
      <c r="AR68" s="15"/>
    </row>
    <row r="69" spans="1:45" s="7" customFormat="1" ht="15" customHeight="1" x14ac:dyDescent="0.2">
      <c r="B69" s="58"/>
      <c r="C69" s="71"/>
      <c r="D69" s="72" t="s">
        <v>75</v>
      </c>
      <c r="E69" s="73"/>
      <c r="F69" s="74"/>
      <c r="G69" s="75"/>
      <c r="H69" s="76"/>
      <c r="I69" s="76"/>
      <c r="J69" s="76"/>
      <c r="K69" s="77">
        <v>20</v>
      </c>
      <c r="L69" s="78"/>
      <c r="M69" s="79"/>
      <c r="N69" s="79"/>
      <c r="O69" s="79"/>
      <c r="P69" s="77">
        <v>20</v>
      </c>
      <c r="Q69" s="4"/>
      <c r="R69" s="20"/>
      <c r="S69" s="20"/>
      <c r="T69" s="20"/>
      <c r="U69" s="20"/>
      <c r="V69" s="20"/>
      <c r="W69" s="20"/>
      <c r="X69" s="20"/>
      <c r="Y69" s="2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"/>
      <c r="AO69" s="1"/>
      <c r="AP69" s="10"/>
      <c r="AQ69" s="10"/>
      <c r="AR69" s="15"/>
    </row>
    <row r="70" spans="1:45" s="7" customFormat="1" ht="15" customHeight="1" x14ac:dyDescent="0.2">
      <c r="B70" s="58"/>
      <c r="C70" s="71"/>
      <c r="D70" s="72" t="s">
        <v>85</v>
      </c>
      <c r="E70" s="73"/>
      <c r="F70" s="74"/>
      <c r="G70" s="75"/>
      <c r="H70" s="76"/>
      <c r="I70" s="76"/>
      <c r="J70" s="76"/>
      <c r="K70" s="77">
        <v>3</v>
      </c>
      <c r="L70" s="78"/>
      <c r="M70" s="79"/>
      <c r="N70" s="79"/>
      <c r="O70" s="79"/>
      <c r="P70" s="77">
        <v>3</v>
      </c>
      <c r="Q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1"/>
      <c r="AO70" s="1"/>
      <c r="AP70" s="10"/>
      <c r="AQ70" s="112" t="s">
        <v>202</v>
      </c>
      <c r="AR70" s="15"/>
    </row>
    <row r="71" spans="1:45" s="7" customFormat="1" ht="15" x14ac:dyDescent="0.2">
      <c r="B71" s="58"/>
      <c r="C71" s="71"/>
      <c r="D71" s="72" t="s">
        <v>86</v>
      </c>
      <c r="E71" s="73"/>
      <c r="F71" s="74"/>
      <c r="G71" s="75"/>
      <c r="H71" s="76"/>
      <c r="I71" s="76"/>
      <c r="J71" s="76"/>
      <c r="K71" s="77">
        <v>3</v>
      </c>
      <c r="L71" s="78"/>
      <c r="M71" s="79"/>
      <c r="N71" s="79"/>
      <c r="O71" s="79"/>
      <c r="P71" s="77">
        <v>3</v>
      </c>
      <c r="Q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1"/>
      <c r="AO71" s="1"/>
      <c r="AP71" s="10"/>
      <c r="AQ71" s="112" t="s">
        <v>73</v>
      </c>
    </row>
    <row r="72" spans="1:45" ht="15" x14ac:dyDescent="0.2">
      <c r="B72" s="58"/>
      <c r="C72" s="71"/>
      <c r="D72" s="72" t="s">
        <v>87</v>
      </c>
      <c r="E72" s="73"/>
      <c r="F72" s="74"/>
      <c r="G72" s="75"/>
      <c r="H72" s="76"/>
      <c r="I72" s="76"/>
      <c r="J72" s="76"/>
      <c r="K72" s="77">
        <v>2</v>
      </c>
      <c r="L72" s="78"/>
      <c r="M72" s="79"/>
      <c r="N72" s="79"/>
      <c r="O72" s="79"/>
      <c r="P72" s="77">
        <v>2</v>
      </c>
    </row>
    <row r="73" spans="1:45" ht="15.75" thickBot="1" x14ac:dyDescent="0.25">
      <c r="B73" s="80"/>
      <c r="C73" s="81"/>
      <c r="D73" s="82" t="s">
        <v>88</v>
      </c>
      <c r="E73" s="83"/>
      <c r="F73" s="84"/>
      <c r="G73" s="85"/>
      <c r="H73" s="86"/>
      <c r="I73" s="86"/>
      <c r="J73" s="86"/>
      <c r="K73" s="87">
        <v>2</v>
      </c>
      <c r="L73" s="88"/>
      <c r="M73" s="89"/>
      <c r="N73" s="89"/>
      <c r="O73" s="89"/>
      <c r="P73" s="87">
        <v>2</v>
      </c>
    </row>
    <row r="74" spans="1:45" ht="16.5" thickBot="1" x14ac:dyDescent="0.3">
      <c r="B74" s="90"/>
      <c r="C74" s="91"/>
      <c r="D74" s="92" t="s">
        <v>82</v>
      </c>
      <c r="E74" s="93"/>
      <c r="F74" s="94"/>
      <c r="G74" s="95"/>
      <c r="H74" s="96"/>
      <c r="I74" s="96"/>
      <c r="J74" s="96"/>
      <c r="K74" s="97">
        <v>30</v>
      </c>
      <c r="L74" s="98"/>
      <c r="M74" s="99"/>
      <c r="N74" s="99"/>
      <c r="O74" s="99"/>
      <c r="P74" s="97">
        <v>30</v>
      </c>
    </row>
    <row r="75" spans="1:45" ht="16.5" thickTop="1" x14ac:dyDescent="0.2">
      <c r="B75" s="52"/>
      <c r="C75" s="100"/>
      <c r="D75" s="101"/>
      <c r="E75" s="10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45" ht="15.75" x14ac:dyDescent="0.2">
      <c r="B76" s="506" t="s">
        <v>154</v>
      </c>
      <c r="C76" s="506"/>
      <c r="D76" s="506"/>
      <c r="E76" s="506"/>
      <c r="F76" s="506"/>
      <c r="G76" s="506"/>
      <c r="H76" s="506"/>
      <c r="I76" s="506"/>
      <c r="J76" s="506"/>
      <c r="K76" s="506"/>
      <c r="L76" s="51"/>
      <c r="M76" s="51"/>
      <c r="N76" s="51"/>
      <c r="O76" s="51"/>
      <c r="P76" s="51"/>
    </row>
  </sheetData>
  <mergeCells count="67">
    <mergeCell ref="B43:D43"/>
    <mergeCell ref="D42:E42"/>
    <mergeCell ref="D32:E32"/>
    <mergeCell ref="D33:E33"/>
    <mergeCell ref="D34:E34"/>
    <mergeCell ref="D35:E35"/>
    <mergeCell ref="D41:E41"/>
    <mergeCell ref="D39:E39"/>
    <mergeCell ref="D36:E36"/>
    <mergeCell ref="D37:E37"/>
    <mergeCell ref="D38:E38"/>
    <mergeCell ref="D40:E40"/>
    <mergeCell ref="H64:J64"/>
    <mergeCell ref="M64:O64"/>
    <mergeCell ref="D21:E21"/>
    <mergeCell ref="D22:E22"/>
    <mergeCell ref="D25:E25"/>
    <mergeCell ref="D26:E26"/>
    <mergeCell ref="D27:E27"/>
    <mergeCell ref="D28:E28"/>
    <mergeCell ref="D55:E55"/>
    <mergeCell ref="D44:E44"/>
    <mergeCell ref="D23:E23"/>
    <mergeCell ref="D31:E31"/>
    <mergeCell ref="B30:D30"/>
    <mergeCell ref="D58:E58"/>
    <mergeCell ref="D57:E57"/>
    <mergeCell ref="D48:E48"/>
    <mergeCell ref="G7:G8"/>
    <mergeCell ref="H7:AK7"/>
    <mergeCell ref="B10:D10"/>
    <mergeCell ref="B24:D24"/>
    <mergeCell ref="D19:E19"/>
    <mergeCell ref="D20:E20"/>
    <mergeCell ref="F7:F8"/>
    <mergeCell ref="L67:P67"/>
    <mergeCell ref="I66:M66"/>
    <mergeCell ref="AQ7:AQ8"/>
    <mergeCell ref="W64:Y64"/>
    <mergeCell ref="G4:W4"/>
    <mergeCell ref="E5:Y5"/>
    <mergeCell ref="D49:E49"/>
    <mergeCell ref="D46:E46"/>
    <mergeCell ref="D47:E47"/>
    <mergeCell ref="B54:D54"/>
    <mergeCell ref="D51:E51"/>
    <mergeCell ref="D52:E52"/>
    <mergeCell ref="D53:E53"/>
    <mergeCell ref="B7:B8"/>
    <mergeCell ref="C7:C8"/>
    <mergeCell ref="D7:D8"/>
    <mergeCell ref="B76:K76"/>
    <mergeCell ref="R64:T64"/>
    <mergeCell ref="G67:K67"/>
    <mergeCell ref="B66:D66"/>
    <mergeCell ref="D11:E11"/>
    <mergeCell ref="D12:E12"/>
    <mergeCell ref="D13:E13"/>
    <mergeCell ref="D14:E14"/>
    <mergeCell ref="D16:E16"/>
    <mergeCell ref="D17:E17"/>
    <mergeCell ref="D15:E15"/>
    <mergeCell ref="D18:E18"/>
    <mergeCell ref="D29:E29"/>
    <mergeCell ref="B59:E59"/>
    <mergeCell ref="D45:E45"/>
    <mergeCell ref="D56:E56"/>
  </mergeCells>
  <phoneticPr fontId="0" type="noConversion"/>
  <printOptions horizontalCentered="1"/>
  <pageMargins left="0" right="0" top="0" bottom="0" header="0" footer="0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HZ79"/>
  <sheetViews>
    <sheetView showGridLines="0" topLeftCell="N1" zoomScale="85" zoomScaleNormal="85" zoomScaleSheetLayoutView="90" workbookViewId="0">
      <selection sqref="A1:AQ43"/>
    </sheetView>
  </sheetViews>
  <sheetFormatPr defaultColWidth="9.140625" defaultRowHeight="12.75" x14ac:dyDescent="0.2"/>
  <cols>
    <col min="1" max="1" width="5.140625" style="12" customWidth="1"/>
    <col min="2" max="2" width="17.7109375" style="5" customWidth="1"/>
    <col min="3" max="3" width="72.140625" style="6" customWidth="1"/>
    <col min="4" max="4" width="10" style="4" customWidth="1"/>
    <col min="5" max="5" width="8.140625" style="4" bestFit="1" customWidth="1"/>
    <col min="6" max="6" width="6.28515625" style="4" customWidth="1"/>
    <col min="7" max="7" width="8" style="4" customWidth="1"/>
    <col min="8" max="8" width="7.42578125" style="4" customWidth="1"/>
    <col min="9" max="9" width="5" style="4" customWidth="1"/>
    <col min="10" max="10" width="4.7109375" style="4" bestFit="1" customWidth="1"/>
    <col min="11" max="11" width="7.140625" style="4" customWidth="1"/>
    <col min="12" max="12" width="5.7109375" style="4" customWidth="1"/>
    <col min="13" max="14" width="4.140625" style="4" customWidth="1"/>
    <col min="15" max="15" width="6.5703125" style="4" customWidth="1"/>
    <col min="16" max="16" width="5.7109375" style="4" customWidth="1"/>
    <col min="17" max="17" width="8.7109375" style="4" customWidth="1"/>
    <col min="18" max="18" width="5" style="4" customWidth="1"/>
    <col min="19" max="19" width="4" style="4" customWidth="1"/>
    <col min="20" max="20" width="4.7109375" style="4" bestFit="1" customWidth="1"/>
    <col min="21" max="21" width="5.7109375" style="4" customWidth="1"/>
    <col min="22" max="22" width="9.140625" style="4" customWidth="1"/>
    <col min="23" max="23" width="6.28515625" style="4" customWidth="1"/>
    <col min="24" max="24" width="3.7109375" style="4" customWidth="1"/>
    <col min="25" max="25" width="4.7109375" style="4" bestFit="1" customWidth="1"/>
    <col min="26" max="26" width="4.42578125" style="4" bestFit="1" customWidth="1"/>
    <col min="27" max="27" width="8.42578125" style="4" customWidth="1"/>
    <col min="28" max="28" width="4.28515625" style="4" customWidth="1"/>
    <col min="29" max="29" width="3.5703125" style="4" customWidth="1"/>
    <col min="30" max="30" width="4.7109375" style="4" customWidth="1"/>
    <col min="31" max="31" width="5.28515625" style="4" customWidth="1"/>
    <col min="32" max="32" width="8.42578125" style="4" customWidth="1"/>
    <col min="33" max="34" width="3.5703125" style="4" customWidth="1"/>
    <col min="35" max="35" width="4.28515625" style="4" customWidth="1"/>
    <col min="36" max="36" width="5.42578125" style="4" customWidth="1"/>
    <col min="37" max="37" width="6" style="4" customWidth="1"/>
    <col min="38" max="38" width="5.140625" style="4" customWidth="1"/>
    <col min="39" max="39" width="4" style="4" customWidth="1"/>
    <col min="40" max="40" width="4.28515625" style="4" customWidth="1"/>
    <col min="41" max="41" width="29.140625" style="4" customWidth="1"/>
    <col min="42" max="42" width="1.85546875" style="11" customWidth="1"/>
    <col min="43" max="44" width="9.140625" style="4" hidden="1" customWidth="1"/>
    <col min="45" max="45" width="29.42578125" style="4" bestFit="1" customWidth="1"/>
    <col min="46" max="16384" width="9.140625" style="4"/>
  </cols>
  <sheetData>
    <row r="1" spans="1:150" s="342" customFormat="1" ht="18" x14ac:dyDescent="0.2">
      <c r="A1" s="339" t="s">
        <v>74</v>
      </c>
      <c r="B1" s="340"/>
      <c r="C1" s="341"/>
      <c r="F1" s="343"/>
      <c r="G1" s="343"/>
      <c r="H1" s="343"/>
      <c r="I1" s="343"/>
      <c r="J1" s="343"/>
      <c r="K1" s="343"/>
      <c r="S1" s="343"/>
      <c r="T1" s="343"/>
      <c r="U1" s="343"/>
      <c r="V1" s="343"/>
      <c r="W1" s="343"/>
      <c r="X1" s="343"/>
      <c r="Y1" s="343"/>
      <c r="Z1" s="343"/>
      <c r="AA1" s="343" t="s">
        <v>132</v>
      </c>
      <c r="AB1" s="343"/>
      <c r="AC1" s="343"/>
      <c r="AH1" s="344" t="s">
        <v>215</v>
      </c>
      <c r="AI1" s="344"/>
      <c r="AJ1" s="344"/>
      <c r="AK1" s="344"/>
      <c r="AL1" s="344"/>
      <c r="AM1" s="344"/>
      <c r="AN1" s="344"/>
      <c r="AO1" s="344"/>
      <c r="AP1" s="344"/>
      <c r="AQ1" s="344"/>
    </row>
    <row r="2" spans="1:150" s="342" customFormat="1" ht="18" x14ac:dyDescent="0.2">
      <c r="A2" s="339" t="s">
        <v>67</v>
      </c>
      <c r="B2" s="340"/>
      <c r="C2" s="341"/>
      <c r="F2" s="343"/>
      <c r="G2" s="343"/>
      <c r="H2" s="343"/>
      <c r="I2" s="343"/>
      <c r="J2" s="343"/>
      <c r="K2" s="343"/>
      <c r="L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 t="s">
        <v>144</v>
      </c>
      <c r="AB2" s="345"/>
      <c r="AC2" s="345"/>
      <c r="AD2" s="345"/>
      <c r="AE2" s="345"/>
      <c r="AF2" s="345"/>
      <c r="AH2" s="344" t="s">
        <v>236</v>
      </c>
      <c r="AI2" s="344"/>
      <c r="AJ2" s="344"/>
      <c r="AK2" s="344"/>
      <c r="AL2" s="344"/>
      <c r="AM2" s="344"/>
      <c r="AN2" s="344"/>
      <c r="AO2" s="344"/>
      <c r="AP2" s="344"/>
      <c r="AQ2" s="344"/>
    </row>
    <row r="3" spans="1:150" s="342" customFormat="1" ht="18" x14ac:dyDescent="0.2">
      <c r="A3" s="339"/>
      <c r="B3" s="340"/>
      <c r="C3" s="341"/>
      <c r="F3" s="343"/>
      <c r="G3" s="343"/>
      <c r="H3" s="343"/>
      <c r="I3" s="343"/>
      <c r="J3" s="343"/>
      <c r="K3" s="343"/>
      <c r="L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 t="s">
        <v>90</v>
      </c>
      <c r="AB3" s="345"/>
      <c r="AC3" s="345"/>
      <c r="AD3" s="345"/>
      <c r="AE3" s="345"/>
      <c r="AF3" s="345"/>
      <c r="AH3" s="566" t="s">
        <v>213</v>
      </c>
      <c r="AI3" s="566"/>
      <c r="AJ3" s="566"/>
      <c r="AK3" s="566"/>
      <c r="AL3" s="566"/>
      <c r="AM3" s="566"/>
      <c r="AN3" s="566"/>
      <c r="AO3" s="566"/>
      <c r="AP3" s="566"/>
      <c r="AQ3" s="566"/>
    </row>
    <row r="4" spans="1:150" s="342" customFormat="1" ht="18" x14ac:dyDescent="0.2">
      <c r="A4" s="339"/>
      <c r="B4" s="340"/>
      <c r="C4" s="341"/>
      <c r="F4" s="343"/>
      <c r="G4" s="343"/>
      <c r="H4" s="343"/>
      <c r="I4" s="343"/>
      <c r="J4" s="343"/>
      <c r="K4" s="343"/>
      <c r="L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 t="s">
        <v>206</v>
      </c>
      <c r="AB4" s="345"/>
      <c r="AC4" s="345"/>
      <c r="AD4" s="345"/>
      <c r="AE4" s="345"/>
      <c r="AF4" s="345"/>
      <c r="AN4" s="345"/>
      <c r="AO4" s="345"/>
      <c r="AP4" s="345"/>
      <c r="AQ4" s="345"/>
    </row>
    <row r="5" spans="1:150" s="342" customFormat="1" ht="18.75" x14ac:dyDescent="0.2">
      <c r="A5" s="339"/>
      <c r="B5" s="340"/>
      <c r="C5" s="341"/>
      <c r="D5" s="567" t="s">
        <v>194</v>
      </c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6"/>
      <c r="AH5" s="566"/>
      <c r="AI5" s="566"/>
      <c r="AJ5" s="566"/>
      <c r="AK5" s="566"/>
      <c r="AL5" s="566"/>
      <c r="AM5" s="566"/>
      <c r="AN5" s="566"/>
      <c r="AO5" s="566"/>
      <c r="AP5" s="566"/>
      <c r="AQ5" s="310"/>
      <c r="AR5" s="310"/>
      <c r="AS5" s="310"/>
      <c r="AT5" s="310"/>
      <c r="AU5" s="310"/>
    </row>
    <row r="6" spans="1:150" s="310" customFormat="1" ht="21.75" customHeight="1" x14ac:dyDescent="0.2">
      <c r="A6" s="568" t="s">
        <v>207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G6" s="566"/>
      <c r="AH6" s="566"/>
      <c r="AI6" s="566"/>
      <c r="AJ6" s="566"/>
      <c r="AK6" s="566"/>
      <c r="AL6" s="566"/>
      <c r="AM6" s="566"/>
      <c r="AN6" s="566"/>
      <c r="AO6" s="566"/>
      <c r="AP6" s="566"/>
    </row>
    <row r="7" spans="1:150" s="310" customFormat="1" ht="25.5" customHeight="1" thickBot="1" x14ac:dyDescent="0.25">
      <c r="A7" s="572" t="s">
        <v>145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  <c r="AK7" s="573"/>
      <c r="AL7" s="573"/>
      <c r="AM7" s="573"/>
      <c r="AN7" s="573"/>
      <c r="AO7" s="573"/>
      <c r="AP7" s="573"/>
    </row>
    <row r="8" spans="1:150" s="20" customFormat="1" ht="20.25" customHeight="1" thickBot="1" x14ac:dyDescent="0.25">
      <c r="A8" s="538"/>
      <c r="B8" s="578" t="s">
        <v>19</v>
      </c>
      <c r="C8" s="542" t="s">
        <v>1</v>
      </c>
      <c r="D8" s="16" t="s">
        <v>143</v>
      </c>
      <c r="E8" s="544" t="s">
        <v>63</v>
      </c>
      <c r="F8" s="580" t="s">
        <v>0</v>
      </c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199"/>
      <c r="AK8" s="199"/>
      <c r="AL8" s="199"/>
      <c r="AM8" s="200"/>
      <c r="AN8" s="201"/>
      <c r="AO8" s="582" t="s">
        <v>115</v>
      </c>
    </row>
    <row r="9" spans="1:150" s="20" customFormat="1" ht="20.25" customHeight="1" thickBot="1" x14ac:dyDescent="0.25">
      <c r="A9" s="574"/>
      <c r="B9" s="579"/>
      <c r="C9" s="543"/>
      <c r="D9" s="21" t="s">
        <v>2</v>
      </c>
      <c r="E9" s="545"/>
      <c r="F9" s="194"/>
      <c r="G9" s="195"/>
      <c r="H9" s="195" t="s">
        <v>3</v>
      </c>
      <c r="I9" s="195"/>
      <c r="J9" s="196"/>
      <c r="K9" s="195"/>
      <c r="L9" s="195"/>
      <c r="M9" s="195" t="s">
        <v>4</v>
      </c>
      <c r="N9" s="195"/>
      <c r="O9" s="196"/>
      <c r="P9" s="195"/>
      <c r="Q9" s="195"/>
      <c r="R9" s="197" t="s">
        <v>5</v>
      </c>
      <c r="S9" s="195"/>
      <c r="T9" s="196"/>
      <c r="U9" s="195"/>
      <c r="V9" s="195"/>
      <c r="W9" s="197" t="s">
        <v>6</v>
      </c>
      <c r="X9" s="195"/>
      <c r="Y9" s="196"/>
      <c r="Z9" s="195"/>
      <c r="AA9" s="195"/>
      <c r="AB9" s="197" t="s">
        <v>7</v>
      </c>
      <c r="AC9" s="195"/>
      <c r="AD9" s="196"/>
      <c r="AE9" s="194"/>
      <c r="AF9" s="195"/>
      <c r="AG9" s="195" t="s">
        <v>8</v>
      </c>
      <c r="AH9" s="195"/>
      <c r="AI9" s="198"/>
      <c r="AJ9" s="194"/>
      <c r="AK9" s="195"/>
      <c r="AL9" s="195" t="s">
        <v>18</v>
      </c>
      <c r="AM9" s="195"/>
      <c r="AN9" s="196"/>
      <c r="AO9" s="583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</row>
    <row r="10" spans="1:150" s="9" customFormat="1" ht="18.75" customHeight="1" thickBot="1" x14ac:dyDescent="0.25">
      <c r="A10" s="139"/>
      <c r="B10" s="140"/>
      <c r="C10" s="17"/>
      <c r="D10" s="187"/>
      <c r="E10" s="188"/>
      <c r="F10" s="147" t="s">
        <v>9</v>
      </c>
      <c r="G10" s="148" t="s">
        <v>11</v>
      </c>
      <c r="H10" s="148" t="s">
        <v>10</v>
      </c>
      <c r="I10" s="148" t="s">
        <v>12</v>
      </c>
      <c r="J10" s="149" t="s">
        <v>13</v>
      </c>
      <c r="K10" s="147" t="s">
        <v>9</v>
      </c>
      <c r="L10" s="148" t="s">
        <v>11</v>
      </c>
      <c r="M10" s="148" t="s">
        <v>10</v>
      </c>
      <c r="N10" s="148" t="s">
        <v>12</v>
      </c>
      <c r="O10" s="149" t="s">
        <v>13</v>
      </c>
      <c r="P10" s="147" t="s">
        <v>9</v>
      </c>
      <c r="Q10" s="148" t="s">
        <v>11</v>
      </c>
      <c r="R10" s="148" t="s">
        <v>10</v>
      </c>
      <c r="S10" s="148" t="s">
        <v>12</v>
      </c>
      <c r="T10" s="149" t="s">
        <v>13</v>
      </c>
      <c r="U10" s="147" t="s">
        <v>9</v>
      </c>
      <c r="V10" s="148" t="s">
        <v>11</v>
      </c>
      <c r="W10" s="148" t="s">
        <v>10</v>
      </c>
      <c r="X10" s="148" t="s">
        <v>12</v>
      </c>
      <c r="Y10" s="149" t="s">
        <v>13</v>
      </c>
      <c r="Z10" s="147" t="s">
        <v>9</v>
      </c>
      <c r="AA10" s="148" t="s">
        <v>11</v>
      </c>
      <c r="AB10" s="148" t="s">
        <v>10</v>
      </c>
      <c r="AC10" s="148" t="s">
        <v>12</v>
      </c>
      <c r="AD10" s="149" t="s">
        <v>13</v>
      </c>
      <c r="AE10" s="147" t="s">
        <v>9</v>
      </c>
      <c r="AF10" s="148" t="s">
        <v>11</v>
      </c>
      <c r="AG10" s="148" t="s">
        <v>10</v>
      </c>
      <c r="AH10" s="148" t="s">
        <v>12</v>
      </c>
      <c r="AI10" s="149" t="s">
        <v>13</v>
      </c>
      <c r="AJ10" s="147" t="s">
        <v>9</v>
      </c>
      <c r="AK10" s="148" t="s">
        <v>11</v>
      </c>
      <c r="AL10" s="148" t="s">
        <v>10</v>
      </c>
      <c r="AM10" s="148" t="s">
        <v>12</v>
      </c>
      <c r="AN10" s="149" t="s">
        <v>13</v>
      </c>
      <c r="AO10" s="135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</row>
    <row r="11" spans="1:150" ht="15.75" customHeight="1" thickBot="1" x14ac:dyDescent="0.25">
      <c r="A11" s="548" t="s">
        <v>83</v>
      </c>
      <c r="B11" s="549"/>
      <c r="C11" s="549"/>
      <c r="D11" s="189">
        <f t="shared" ref="D11:AN11" si="0">SUM(D12:D21)</f>
        <v>116</v>
      </c>
      <c r="E11" s="190">
        <f t="shared" si="0"/>
        <v>40</v>
      </c>
      <c r="F11" s="189">
        <f t="shared" si="0"/>
        <v>0</v>
      </c>
      <c r="G11" s="191">
        <f t="shared" si="0"/>
        <v>0</v>
      </c>
      <c r="H11" s="191">
        <f t="shared" si="0"/>
        <v>0</v>
      </c>
      <c r="I11" s="191">
        <f t="shared" si="0"/>
        <v>0</v>
      </c>
      <c r="J11" s="190">
        <f t="shared" si="0"/>
        <v>0</v>
      </c>
      <c r="K11" s="189">
        <f t="shared" si="0"/>
        <v>0</v>
      </c>
      <c r="L11" s="191">
        <f t="shared" si="0"/>
        <v>0</v>
      </c>
      <c r="M11" s="191">
        <f t="shared" si="0"/>
        <v>0</v>
      </c>
      <c r="N11" s="191">
        <f t="shared" si="0"/>
        <v>0</v>
      </c>
      <c r="O11" s="190">
        <f t="shared" si="0"/>
        <v>0</v>
      </c>
      <c r="P11" s="189">
        <f t="shared" si="0"/>
        <v>0</v>
      </c>
      <c r="Q11" s="191">
        <f t="shared" si="0"/>
        <v>0</v>
      </c>
      <c r="R11" s="191">
        <f t="shared" si="0"/>
        <v>0</v>
      </c>
      <c r="S11" s="191">
        <f t="shared" si="0"/>
        <v>0</v>
      </c>
      <c r="T11" s="190">
        <f t="shared" si="0"/>
        <v>0</v>
      </c>
      <c r="U11" s="189">
        <f t="shared" si="0"/>
        <v>0</v>
      </c>
      <c r="V11" s="191">
        <f t="shared" si="0"/>
        <v>0</v>
      </c>
      <c r="W11" s="191">
        <f t="shared" si="0"/>
        <v>0</v>
      </c>
      <c r="X11" s="191">
        <f t="shared" si="0"/>
        <v>0</v>
      </c>
      <c r="Y11" s="190">
        <f t="shared" si="0"/>
        <v>0</v>
      </c>
      <c r="Z11" s="189">
        <f t="shared" si="0"/>
        <v>12</v>
      </c>
      <c r="AA11" s="191">
        <f t="shared" si="0"/>
        <v>4</v>
      </c>
      <c r="AB11" s="191">
        <f t="shared" si="0"/>
        <v>0</v>
      </c>
      <c r="AC11" s="191">
        <f t="shared" si="0"/>
        <v>0</v>
      </c>
      <c r="AD11" s="190">
        <f t="shared" si="0"/>
        <v>6</v>
      </c>
      <c r="AE11" s="189">
        <f t="shared" si="0"/>
        <v>36</v>
      </c>
      <c r="AF11" s="191">
        <f t="shared" si="0"/>
        <v>20</v>
      </c>
      <c r="AG11" s="191">
        <f t="shared" si="0"/>
        <v>4</v>
      </c>
      <c r="AH11" s="191">
        <f t="shared" si="0"/>
        <v>0</v>
      </c>
      <c r="AI11" s="190">
        <f t="shared" si="0"/>
        <v>20</v>
      </c>
      <c r="AJ11" s="189">
        <f>SUM(AJ12:AJ21)</f>
        <v>20</v>
      </c>
      <c r="AK11" s="191">
        <f t="shared" si="0"/>
        <v>4</v>
      </c>
      <c r="AL11" s="191">
        <f t="shared" si="0"/>
        <v>16</v>
      </c>
      <c r="AM11" s="191">
        <f t="shared" si="0"/>
        <v>0</v>
      </c>
      <c r="AN11" s="192">
        <f t="shared" si="0"/>
        <v>14</v>
      </c>
      <c r="AO11" s="193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</row>
    <row r="12" spans="1:150" s="310" customFormat="1" ht="15.75" x14ac:dyDescent="0.2">
      <c r="A12" s="301" t="s">
        <v>66</v>
      </c>
      <c r="B12" s="316" t="s">
        <v>265</v>
      </c>
      <c r="C12" s="318" t="s">
        <v>208</v>
      </c>
      <c r="D12" s="302">
        <f>Z12+AA12+AB12+AE12+AF12+AG12+AJ12+AK12+AL12</f>
        <v>12</v>
      </c>
      <c r="E12" s="303">
        <v>5</v>
      </c>
      <c r="F12" s="302"/>
      <c r="G12" s="304"/>
      <c r="H12" s="304"/>
      <c r="I12" s="305"/>
      <c r="J12" s="303"/>
      <c r="K12" s="302"/>
      <c r="L12" s="304"/>
      <c r="M12" s="304"/>
      <c r="N12" s="305"/>
      <c r="O12" s="303"/>
      <c r="P12" s="302"/>
      <c r="Q12" s="304"/>
      <c r="R12" s="304"/>
      <c r="S12" s="305"/>
      <c r="T12" s="303"/>
      <c r="U12" s="302"/>
      <c r="V12" s="304"/>
      <c r="W12" s="304"/>
      <c r="X12" s="305"/>
      <c r="Y12" s="303"/>
      <c r="Z12" s="302"/>
      <c r="AA12" s="304"/>
      <c r="AB12" s="304"/>
      <c r="AC12" s="305"/>
      <c r="AD12" s="303"/>
      <c r="AE12" s="306">
        <v>8</v>
      </c>
      <c r="AF12" s="305">
        <v>4</v>
      </c>
      <c r="AG12" s="305">
        <v>0</v>
      </c>
      <c r="AH12" s="305" t="s">
        <v>68</v>
      </c>
      <c r="AI12" s="303">
        <v>5</v>
      </c>
      <c r="AJ12" s="302"/>
      <c r="AK12" s="304"/>
      <c r="AL12" s="304"/>
      <c r="AM12" s="304"/>
      <c r="AN12" s="307"/>
      <c r="AO12" s="308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</row>
    <row r="13" spans="1:150" s="310" customFormat="1" ht="15.75" x14ac:dyDescent="0.2">
      <c r="A13" s="311" t="s">
        <v>52</v>
      </c>
      <c r="B13" s="316" t="s">
        <v>259</v>
      </c>
      <c r="C13" s="318" t="s">
        <v>260</v>
      </c>
      <c r="D13" s="312">
        <v>12</v>
      </c>
      <c r="E13" s="313">
        <v>5</v>
      </c>
      <c r="F13" s="312"/>
      <c r="G13" s="314"/>
      <c r="H13" s="314"/>
      <c r="I13" s="314"/>
      <c r="J13" s="313"/>
      <c r="K13" s="312"/>
      <c r="L13" s="314"/>
      <c r="M13" s="314"/>
      <c r="N13" s="314"/>
      <c r="O13" s="313"/>
      <c r="P13" s="312"/>
      <c r="Q13" s="314"/>
      <c r="R13" s="314"/>
      <c r="S13" s="314"/>
      <c r="T13" s="313"/>
      <c r="U13" s="312"/>
      <c r="V13" s="314"/>
      <c r="W13" s="314"/>
      <c r="X13" s="314"/>
      <c r="Y13" s="313"/>
      <c r="Z13" s="312"/>
      <c r="AA13" s="314"/>
      <c r="AB13" s="314"/>
      <c r="AC13" s="314"/>
      <c r="AD13" s="313"/>
      <c r="AE13" s="315"/>
      <c r="AF13" s="314"/>
      <c r="AG13" s="314"/>
      <c r="AH13" s="314"/>
      <c r="AI13" s="313"/>
      <c r="AJ13" s="312">
        <v>8</v>
      </c>
      <c r="AK13" s="314">
        <v>4</v>
      </c>
      <c r="AL13" s="314">
        <v>0</v>
      </c>
      <c r="AM13" s="314" t="s">
        <v>68</v>
      </c>
      <c r="AN13" s="313">
        <v>5</v>
      </c>
      <c r="AO13" s="316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</row>
    <row r="14" spans="1:150" s="310" customFormat="1" ht="15.75" x14ac:dyDescent="0.2">
      <c r="A14" s="311" t="s">
        <v>53</v>
      </c>
      <c r="B14" s="316" t="s">
        <v>250</v>
      </c>
      <c r="C14" s="318" t="s">
        <v>122</v>
      </c>
      <c r="D14" s="312">
        <v>16</v>
      </c>
      <c r="E14" s="313">
        <v>5</v>
      </c>
      <c r="F14" s="312"/>
      <c r="G14" s="314"/>
      <c r="H14" s="314"/>
      <c r="I14" s="314"/>
      <c r="J14" s="313"/>
      <c r="K14" s="312"/>
      <c r="L14" s="314"/>
      <c r="M14" s="314"/>
      <c r="N14" s="314"/>
      <c r="O14" s="313"/>
      <c r="P14" s="312"/>
      <c r="Q14" s="314"/>
      <c r="R14" s="314"/>
      <c r="S14" s="314"/>
      <c r="T14" s="313"/>
      <c r="U14" s="312"/>
      <c r="V14" s="314"/>
      <c r="W14" s="314"/>
      <c r="X14" s="314"/>
      <c r="Y14" s="313"/>
      <c r="Z14" s="312"/>
      <c r="AA14" s="314"/>
      <c r="AB14" s="314"/>
      <c r="AC14" s="314"/>
      <c r="AD14" s="313"/>
      <c r="AE14" s="315">
        <v>8</v>
      </c>
      <c r="AF14" s="314">
        <v>8</v>
      </c>
      <c r="AG14" s="314">
        <v>0</v>
      </c>
      <c r="AH14" s="314" t="s">
        <v>14</v>
      </c>
      <c r="AI14" s="313">
        <v>5</v>
      </c>
      <c r="AJ14" s="312"/>
      <c r="AK14" s="314"/>
      <c r="AL14" s="314"/>
      <c r="AM14" s="314"/>
      <c r="AN14" s="313"/>
      <c r="AO14" s="317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</row>
    <row r="15" spans="1:150" s="310" customFormat="1" ht="18" customHeight="1" x14ac:dyDescent="0.2">
      <c r="A15" s="311" t="s">
        <v>54</v>
      </c>
      <c r="B15" s="316" t="s">
        <v>251</v>
      </c>
      <c r="C15" s="318" t="s">
        <v>116</v>
      </c>
      <c r="D15" s="312">
        <v>8</v>
      </c>
      <c r="E15" s="313">
        <f t="shared" ref="E15:E21" si="1">AD15+AI15+AN15</f>
        <v>3</v>
      </c>
      <c r="F15" s="312"/>
      <c r="G15" s="314"/>
      <c r="H15" s="314"/>
      <c r="I15" s="314"/>
      <c r="J15" s="313"/>
      <c r="K15" s="312"/>
      <c r="L15" s="314"/>
      <c r="M15" s="314"/>
      <c r="N15" s="314"/>
      <c r="O15" s="313"/>
      <c r="P15" s="312"/>
      <c r="Q15" s="314"/>
      <c r="R15" s="314"/>
      <c r="S15" s="314"/>
      <c r="T15" s="313"/>
      <c r="U15" s="312"/>
      <c r="V15" s="314"/>
      <c r="W15" s="314"/>
      <c r="X15" s="314"/>
      <c r="Y15" s="313"/>
      <c r="Z15" s="312">
        <v>8</v>
      </c>
      <c r="AA15" s="314">
        <v>0</v>
      </c>
      <c r="AB15" s="314">
        <v>0</v>
      </c>
      <c r="AC15" s="314" t="s">
        <v>68</v>
      </c>
      <c r="AD15" s="313">
        <v>3</v>
      </c>
      <c r="AE15" s="315"/>
      <c r="AF15" s="314"/>
      <c r="AG15" s="314"/>
      <c r="AH15" s="314"/>
      <c r="AI15" s="313"/>
      <c r="AJ15" s="312"/>
      <c r="AK15" s="314"/>
      <c r="AL15" s="314"/>
      <c r="AM15" s="314"/>
      <c r="AN15" s="313"/>
      <c r="AO15" s="317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</row>
    <row r="16" spans="1:150" s="310" customFormat="1" ht="18" customHeight="1" x14ac:dyDescent="0.2">
      <c r="A16" s="311" t="s">
        <v>55</v>
      </c>
      <c r="B16" s="316" t="s">
        <v>189</v>
      </c>
      <c r="C16" s="319" t="s">
        <v>231</v>
      </c>
      <c r="D16" s="312">
        <f t="shared" ref="D16:D21" si="2">Z16+AA16+AB16+AE16+AF16+AG16+AJ16+AK16+AL16</f>
        <v>16</v>
      </c>
      <c r="E16" s="313">
        <f t="shared" si="1"/>
        <v>5</v>
      </c>
      <c r="F16" s="312"/>
      <c r="G16" s="314"/>
      <c r="H16" s="314"/>
      <c r="I16" s="314" t="s">
        <v>20</v>
      </c>
      <c r="J16" s="313"/>
      <c r="K16" s="312"/>
      <c r="L16" s="314"/>
      <c r="M16" s="314"/>
      <c r="N16" s="314"/>
      <c r="O16" s="313"/>
      <c r="P16" s="312"/>
      <c r="Q16" s="314"/>
      <c r="R16" s="314"/>
      <c r="S16" s="314"/>
      <c r="T16" s="313"/>
      <c r="U16" s="312"/>
      <c r="V16" s="314"/>
      <c r="W16" s="314"/>
      <c r="X16" s="314"/>
      <c r="Y16" s="313"/>
      <c r="Z16" s="312"/>
      <c r="AA16" s="314"/>
      <c r="AB16" s="314"/>
      <c r="AC16" s="314"/>
      <c r="AD16" s="313"/>
      <c r="AE16" s="315"/>
      <c r="AF16" s="314"/>
      <c r="AG16" s="314"/>
      <c r="AH16" s="314"/>
      <c r="AI16" s="313"/>
      <c r="AJ16" s="312">
        <v>8</v>
      </c>
      <c r="AK16" s="314">
        <v>0</v>
      </c>
      <c r="AL16" s="314">
        <v>8</v>
      </c>
      <c r="AM16" s="314" t="s">
        <v>68</v>
      </c>
      <c r="AN16" s="313">
        <v>5</v>
      </c>
      <c r="AO16" s="317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</row>
    <row r="17" spans="1:234" s="310" customFormat="1" ht="18" customHeight="1" x14ac:dyDescent="0.2">
      <c r="A17" s="311" t="s">
        <v>56</v>
      </c>
      <c r="B17" s="316" t="s">
        <v>181</v>
      </c>
      <c r="C17" s="319" t="s">
        <v>117</v>
      </c>
      <c r="D17" s="312">
        <f t="shared" si="2"/>
        <v>16</v>
      </c>
      <c r="E17" s="313">
        <f t="shared" si="1"/>
        <v>5</v>
      </c>
      <c r="F17" s="312"/>
      <c r="G17" s="314"/>
      <c r="H17" s="314"/>
      <c r="I17" s="314"/>
      <c r="J17" s="313"/>
      <c r="K17" s="312"/>
      <c r="L17" s="314"/>
      <c r="M17" s="314"/>
      <c r="N17" s="314"/>
      <c r="O17" s="313"/>
      <c r="P17" s="312"/>
      <c r="Q17" s="314"/>
      <c r="R17" s="314"/>
      <c r="S17" s="314"/>
      <c r="T17" s="313"/>
      <c r="U17" s="312"/>
      <c r="V17" s="314"/>
      <c r="W17" s="314"/>
      <c r="X17" s="314"/>
      <c r="Y17" s="313"/>
      <c r="Z17" s="312"/>
      <c r="AA17" s="314"/>
      <c r="AB17" s="314"/>
      <c r="AC17" s="314"/>
      <c r="AD17" s="313"/>
      <c r="AE17" s="320">
        <v>8</v>
      </c>
      <c r="AF17" s="321">
        <v>8</v>
      </c>
      <c r="AG17" s="321">
        <v>0</v>
      </c>
      <c r="AH17" s="321" t="s">
        <v>14</v>
      </c>
      <c r="AI17" s="322">
        <v>5</v>
      </c>
      <c r="AJ17" s="312"/>
      <c r="AK17" s="314"/>
      <c r="AL17" s="314"/>
      <c r="AM17" s="314"/>
      <c r="AN17" s="313"/>
      <c r="AO17" s="323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</row>
    <row r="18" spans="1:234" s="310" customFormat="1" ht="18" customHeight="1" x14ac:dyDescent="0.2">
      <c r="A18" s="311" t="s">
        <v>57</v>
      </c>
      <c r="B18" s="316" t="s">
        <v>192</v>
      </c>
      <c r="C18" s="319" t="s">
        <v>118</v>
      </c>
      <c r="D18" s="312">
        <f t="shared" si="2"/>
        <v>12</v>
      </c>
      <c r="E18" s="313">
        <v>4</v>
      </c>
      <c r="F18" s="312"/>
      <c r="G18" s="314"/>
      <c r="H18" s="314"/>
      <c r="I18" s="314"/>
      <c r="J18" s="313"/>
      <c r="K18" s="312"/>
      <c r="L18" s="314"/>
      <c r="M18" s="314"/>
      <c r="N18" s="314"/>
      <c r="O18" s="313"/>
      <c r="P18" s="312"/>
      <c r="Q18" s="314"/>
      <c r="R18" s="314"/>
      <c r="S18" s="314"/>
      <c r="T18" s="313"/>
      <c r="U18" s="312"/>
      <c r="V18" s="314"/>
      <c r="W18" s="314"/>
      <c r="X18" s="314"/>
      <c r="Y18" s="313"/>
      <c r="Z18" s="312"/>
      <c r="AA18" s="314"/>
      <c r="AB18" s="314"/>
      <c r="AC18" s="314"/>
      <c r="AD18" s="313"/>
      <c r="AE18" s="315"/>
      <c r="AF18" s="314"/>
      <c r="AG18" s="314"/>
      <c r="AH18" s="314"/>
      <c r="AI18" s="313"/>
      <c r="AJ18" s="312">
        <v>4</v>
      </c>
      <c r="AK18" s="314">
        <v>0</v>
      </c>
      <c r="AL18" s="314">
        <v>8</v>
      </c>
      <c r="AM18" s="314" t="s">
        <v>68</v>
      </c>
      <c r="AN18" s="313">
        <v>4</v>
      </c>
      <c r="AO18" s="316" t="s">
        <v>181</v>
      </c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</row>
    <row r="19" spans="1:234" s="42" customFormat="1" ht="15" customHeight="1" x14ac:dyDescent="0.2">
      <c r="A19" s="311" t="s">
        <v>58</v>
      </c>
      <c r="B19" s="316" t="s">
        <v>182</v>
      </c>
      <c r="C19" s="324" t="s">
        <v>128</v>
      </c>
      <c r="D19" s="136">
        <v>8</v>
      </c>
      <c r="E19" s="313">
        <v>2</v>
      </c>
      <c r="F19" s="136"/>
      <c r="G19" s="124"/>
      <c r="H19" s="124"/>
      <c r="I19" s="124"/>
      <c r="J19" s="125"/>
      <c r="K19" s="136"/>
      <c r="L19" s="124"/>
      <c r="M19" s="124"/>
      <c r="N19" s="124"/>
      <c r="O19" s="125"/>
      <c r="P19" s="136"/>
      <c r="Q19" s="124"/>
      <c r="R19" s="124"/>
      <c r="S19" s="124"/>
      <c r="T19" s="125"/>
      <c r="U19" s="136"/>
      <c r="V19" s="124"/>
      <c r="W19" s="124"/>
      <c r="X19" s="124"/>
      <c r="Y19" s="125"/>
      <c r="Z19" s="136"/>
      <c r="AA19" s="124"/>
      <c r="AB19" s="124"/>
      <c r="AC19" s="124"/>
      <c r="AD19" s="125"/>
      <c r="AE19" s="137">
        <v>4</v>
      </c>
      <c r="AF19" s="124">
        <v>0</v>
      </c>
      <c r="AG19" s="124">
        <v>4</v>
      </c>
      <c r="AH19" s="124" t="s">
        <v>68</v>
      </c>
      <c r="AI19" s="125">
        <v>2</v>
      </c>
      <c r="AJ19" s="136"/>
      <c r="AK19" s="124"/>
      <c r="AL19" s="124"/>
      <c r="AM19" s="124"/>
      <c r="AN19" s="125"/>
      <c r="AO19" s="316"/>
      <c r="AP19" s="115"/>
    </row>
    <row r="20" spans="1:234" s="42" customFormat="1" ht="15" customHeight="1" x14ac:dyDescent="0.2">
      <c r="A20" s="325" t="s">
        <v>137</v>
      </c>
      <c r="B20" s="326" t="s">
        <v>252</v>
      </c>
      <c r="C20" s="327" t="s">
        <v>222</v>
      </c>
      <c r="D20" s="328">
        <v>8</v>
      </c>
      <c r="E20" s="329">
        <v>3</v>
      </c>
      <c r="F20" s="328"/>
      <c r="G20" s="330"/>
      <c r="H20" s="330"/>
      <c r="I20" s="330"/>
      <c r="J20" s="331"/>
      <c r="K20" s="328"/>
      <c r="L20" s="330"/>
      <c r="M20" s="330"/>
      <c r="N20" s="330"/>
      <c r="O20" s="331"/>
      <c r="P20" s="328"/>
      <c r="Q20" s="330"/>
      <c r="R20" s="330"/>
      <c r="S20" s="330"/>
      <c r="T20" s="331"/>
      <c r="U20" s="328"/>
      <c r="V20" s="330"/>
      <c r="W20" s="330"/>
      <c r="X20" s="330"/>
      <c r="Y20" s="331"/>
      <c r="Z20" s="328">
        <v>4</v>
      </c>
      <c r="AA20" s="330">
        <v>4</v>
      </c>
      <c r="AB20" s="330">
        <v>0</v>
      </c>
      <c r="AC20" s="330" t="s">
        <v>68</v>
      </c>
      <c r="AD20" s="331">
        <v>3</v>
      </c>
      <c r="AE20" s="332"/>
      <c r="AF20" s="330"/>
      <c r="AG20" s="330"/>
      <c r="AH20" s="330"/>
      <c r="AI20" s="331"/>
      <c r="AJ20" s="328"/>
      <c r="AK20" s="330"/>
      <c r="AL20" s="330"/>
      <c r="AM20" s="330"/>
      <c r="AN20" s="331"/>
      <c r="AO20" s="326"/>
      <c r="AP20" s="115"/>
    </row>
    <row r="21" spans="1:234" s="310" customFormat="1" ht="18" customHeight="1" thickBot="1" x14ac:dyDescent="0.25">
      <c r="A21" s="325" t="s">
        <v>138</v>
      </c>
      <c r="B21" s="333" t="s">
        <v>183</v>
      </c>
      <c r="C21" s="334" t="s">
        <v>114</v>
      </c>
      <c r="D21" s="335">
        <f t="shared" si="2"/>
        <v>8</v>
      </c>
      <c r="E21" s="329">
        <f t="shared" si="1"/>
        <v>3</v>
      </c>
      <c r="F21" s="335"/>
      <c r="G21" s="336"/>
      <c r="H21" s="336"/>
      <c r="I21" s="336"/>
      <c r="J21" s="329"/>
      <c r="K21" s="335"/>
      <c r="L21" s="336"/>
      <c r="M21" s="336"/>
      <c r="N21" s="336"/>
      <c r="O21" s="329"/>
      <c r="P21" s="335"/>
      <c r="Q21" s="336"/>
      <c r="R21" s="336"/>
      <c r="S21" s="336"/>
      <c r="T21" s="329"/>
      <c r="U21" s="335"/>
      <c r="V21" s="336"/>
      <c r="W21" s="336"/>
      <c r="X21" s="336"/>
      <c r="Y21" s="329"/>
      <c r="Z21" s="335"/>
      <c r="AA21" s="336"/>
      <c r="AB21" s="336"/>
      <c r="AC21" s="336"/>
      <c r="AD21" s="329"/>
      <c r="AE21" s="337">
        <v>8</v>
      </c>
      <c r="AF21" s="336">
        <v>0</v>
      </c>
      <c r="AG21" s="336">
        <v>0</v>
      </c>
      <c r="AH21" s="336" t="s">
        <v>68</v>
      </c>
      <c r="AI21" s="329">
        <v>3</v>
      </c>
      <c r="AJ21" s="335"/>
      <c r="AK21" s="336"/>
      <c r="AL21" s="336"/>
      <c r="AM21" s="336"/>
      <c r="AN21" s="329"/>
      <c r="AO21" s="338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</row>
    <row r="22" spans="1:234" s="40" customFormat="1" ht="15" customHeight="1" thickBot="1" x14ac:dyDescent="0.25">
      <c r="A22" s="575" t="s">
        <v>70</v>
      </c>
      <c r="B22" s="576"/>
      <c r="C22" s="577"/>
      <c r="D22" s="211">
        <f t="shared" ref="D22" si="3">SUM(F22:H22,K22:M22,P22:R22,U22:W22,Z22:AB22,AE22:AG22,AJ22:AL22)</f>
        <v>40</v>
      </c>
      <c r="E22" s="190">
        <f t="shared" ref="E22" si="4">SUM(J22,O22,T22,Y22,AD22,AI22,AN22)</f>
        <v>10</v>
      </c>
      <c r="F22" s="211"/>
      <c r="G22" s="191"/>
      <c r="H22" s="191"/>
      <c r="I22" s="191"/>
      <c r="J22" s="190"/>
      <c r="K22" s="211"/>
      <c r="L22" s="191"/>
      <c r="M22" s="191"/>
      <c r="N22" s="191"/>
      <c r="O22" s="190"/>
      <c r="P22" s="211"/>
      <c r="Q22" s="191"/>
      <c r="R22" s="191"/>
      <c r="S22" s="191"/>
      <c r="T22" s="190"/>
      <c r="U22" s="211"/>
      <c r="V22" s="191"/>
      <c r="W22" s="191"/>
      <c r="X22" s="191"/>
      <c r="Y22" s="190"/>
      <c r="Z22" s="211">
        <f>SUM(Z23:Z28)</f>
        <v>0</v>
      </c>
      <c r="AA22" s="191">
        <f>SUM(AA23:AA28)</f>
        <v>8</v>
      </c>
      <c r="AB22" s="191">
        <f>SUM(AB23:AB28)</f>
        <v>0</v>
      </c>
      <c r="AC22" s="191" t="s">
        <v>68</v>
      </c>
      <c r="AD22" s="190">
        <f>SUM(AD23:AD28)</f>
        <v>2</v>
      </c>
      <c r="AE22" s="189">
        <f>SUM(AE23:AE28)</f>
        <v>0</v>
      </c>
      <c r="AF22" s="191">
        <f>SUM(AF23:AF28)</f>
        <v>32</v>
      </c>
      <c r="AG22" s="191">
        <f>SUM(AG23:AG28)</f>
        <v>0</v>
      </c>
      <c r="AH22" s="191" t="s">
        <v>68</v>
      </c>
      <c r="AI22" s="190">
        <f>SUM(AI23:AI28)</f>
        <v>8</v>
      </c>
      <c r="AJ22" s="211"/>
      <c r="AK22" s="191"/>
      <c r="AL22" s="191"/>
      <c r="AM22" s="191"/>
      <c r="AN22" s="190"/>
      <c r="AO22" s="205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</row>
    <row r="23" spans="1:234" s="40" customFormat="1" ht="15" customHeight="1" x14ac:dyDescent="0.2">
      <c r="A23" s="219" t="s">
        <v>139</v>
      </c>
      <c r="B23" s="222"/>
      <c r="C23" s="220" t="s">
        <v>155</v>
      </c>
      <c r="D23" s="212">
        <v>8</v>
      </c>
      <c r="E23" s="215">
        <v>2</v>
      </c>
      <c r="F23" s="212"/>
      <c r="G23" s="203"/>
      <c r="H23" s="203"/>
      <c r="I23" s="203"/>
      <c r="J23" s="215"/>
      <c r="K23" s="212"/>
      <c r="L23" s="203"/>
      <c r="M23" s="203"/>
      <c r="N23" s="203"/>
      <c r="O23" s="215"/>
      <c r="P23" s="212"/>
      <c r="Q23" s="203"/>
      <c r="R23" s="203"/>
      <c r="S23" s="203"/>
      <c r="T23" s="215"/>
      <c r="U23" s="212"/>
      <c r="V23" s="203"/>
      <c r="W23" s="203"/>
      <c r="X23" s="203"/>
      <c r="Y23" s="215"/>
      <c r="Z23" s="212">
        <v>0</v>
      </c>
      <c r="AA23" s="203">
        <v>8</v>
      </c>
      <c r="AB23" s="203">
        <v>0</v>
      </c>
      <c r="AC23" s="203" t="s">
        <v>68</v>
      </c>
      <c r="AD23" s="204">
        <v>2</v>
      </c>
      <c r="AE23" s="217"/>
      <c r="AF23" s="203"/>
      <c r="AG23" s="203"/>
      <c r="AH23" s="203"/>
      <c r="AI23" s="204"/>
      <c r="AJ23" s="212"/>
      <c r="AK23" s="203"/>
      <c r="AL23" s="203"/>
      <c r="AM23" s="203"/>
      <c r="AN23" s="204"/>
      <c r="AO23" s="121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</row>
    <row r="24" spans="1:234" ht="15.75" x14ac:dyDescent="0.2">
      <c r="A24" s="218" t="s">
        <v>140</v>
      </c>
      <c r="B24" s="223"/>
      <c r="C24" s="221" t="s">
        <v>156</v>
      </c>
      <c r="D24" s="210">
        <v>8</v>
      </c>
      <c r="E24" s="127">
        <v>2</v>
      </c>
      <c r="F24" s="210"/>
      <c r="G24" s="126"/>
      <c r="H24" s="126"/>
      <c r="I24" s="126"/>
      <c r="J24" s="127"/>
      <c r="K24" s="210"/>
      <c r="L24" s="126"/>
      <c r="M24" s="126"/>
      <c r="N24" s="126"/>
      <c r="O24" s="127"/>
      <c r="P24" s="210"/>
      <c r="Q24" s="126"/>
      <c r="R24" s="126"/>
      <c r="S24" s="126"/>
      <c r="T24" s="127"/>
      <c r="U24" s="210"/>
      <c r="V24" s="126"/>
      <c r="W24" s="126"/>
      <c r="X24" s="126"/>
      <c r="Y24" s="127"/>
      <c r="Z24" s="210"/>
      <c r="AA24" s="126"/>
      <c r="AB24" s="126"/>
      <c r="AC24" s="126"/>
      <c r="AD24" s="129"/>
      <c r="AE24" s="216">
        <v>0</v>
      </c>
      <c r="AF24" s="126">
        <v>8</v>
      </c>
      <c r="AG24" s="126">
        <v>0</v>
      </c>
      <c r="AH24" s="126" t="s">
        <v>68</v>
      </c>
      <c r="AI24" s="129">
        <v>2</v>
      </c>
      <c r="AJ24" s="210"/>
      <c r="AK24" s="126"/>
      <c r="AL24" s="126"/>
      <c r="AM24" s="126"/>
      <c r="AN24" s="129"/>
      <c r="AO24" s="121"/>
      <c r="AP24" s="13"/>
      <c r="AR24" s="7"/>
    </row>
    <row r="25" spans="1:234" ht="15.75" x14ac:dyDescent="0.2">
      <c r="A25" s="218" t="s">
        <v>141</v>
      </c>
      <c r="B25" s="223"/>
      <c r="C25" s="221" t="s">
        <v>157</v>
      </c>
      <c r="D25" s="210">
        <v>8</v>
      </c>
      <c r="E25" s="127">
        <v>2</v>
      </c>
      <c r="F25" s="210"/>
      <c r="G25" s="126"/>
      <c r="H25" s="126"/>
      <c r="I25" s="126"/>
      <c r="J25" s="127"/>
      <c r="K25" s="210"/>
      <c r="L25" s="126"/>
      <c r="M25" s="126"/>
      <c r="N25" s="126"/>
      <c r="O25" s="127"/>
      <c r="P25" s="210"/>
      <c r="Q25" s="126"/>
      <c r="R25" s="126"/>
      <c r="S25" s="126"/>
      <c r="T25" s="127"/>
      <c r="U25" s="210"/>
      <c r="V25" s="126"/>
      <c r="W25" s="126"/>
      <c r="X25" s="126"/>
      <c r="Y25" s="127"/>
      <c r="Z25" s="210"/>
      <c r="AA25" s="126"/>
      <c r="AB25" s="126"/>
      <c r="AC25" s="126"/>
      <c r="AD25" s="129"/>
      <c r="AE25" s="216">
        <v>0</v>
      </c>
      <c r="AF25" s="126">
        <v>8</v>
      </c>
      <c r="AG25" s="126">
        <v>0</v>
      </c>
      <c r="AH25" s="126" t="s">
        <v>68</v>
      </c>
      <c r="AI25" s="129">
        <v>2</v>
      </c>
      <c r="AJ25" s="210"/>
      <c r="AK25" s="126"/>
      <c r="AL25" s="126"/>
      <c r="AM25" s="126"/>
      <c r="AN25" s="129"/>
      <c r="AO25" s="121"/>
      <c r="AP25" s="13"/>
      <c r="AR25" s="3"/>
    </row>
    <row r="26" spans="1:234" ht="15.75" x14ac:dyDescent="0.2">
      <c r="A26" s="218" t="s">
        <v>142</v>
      </c>
      <c r="B26" s="223"/>
      <c r="C26" s="221" t="s">
        <v>158</v>
      </c>
      <c r="D26" s="210">
        <v>8</v>
      </c>
      <c r="E26" s="127">
        <v>2</v>
      </c>
      <c r="F26" s="210"/>
      <c r="G26" s="126"/>
      <c r="H26" s="126"/>
      <c r="I26" s="126"/>
      <c r="J26" s="127"/>
      <c r="K26" s="210"/>
      <c r="L26" s="126"/>
      <c r="M26" s="126"/>
      <c r="N26" s="126"/>
      <c r="O26" s="127"/>
      <c r="P26" s="210"/>
      <c r="Q26" s="126"/>
      <c r="R26" s="126"/>
      <c r="S26" s="126"/>
      <c r="T26" s="127"/>
      <c r="U26" s="210"/>
      <c r="V26" s="126"/>
      <c r="W26" s="126"/>
      <c r="X26" s="126"/>
      <c r="Y26" s="127"/>
      <c r="Z26" s="210"/>
      <c r="AA26" s="126"/>
      <c r="AB26" s="126"/>
      <c r="AC26" s="126"/>
      <c r="AD26" s="129"/>
      <c r="AE26" s="216">
        <v>0</v>
      </c>
      <c r="AF26" s="126">
        <v>8</v>
      </c>
      <c r="AG26" s="126">
        <v>0</v>
      </c>
      <c r="AH26" s="126" t="s">
        <v>68</v>
      </c>
      <c r="AI26" s="129">
        <v>2</v>
      </c>
      <c r="AJ26" s="210"/>
      <c r="AK26" s="126"/>
      <c r="AL26" s="126"/>
      <c r="AM26" s="126"/>
      <c r="AN26" s="129"/>
      <c r="AO26" s="111"/>
      <c r="AP26" s="13"/>
      <c r="AR26" s="7"/>
    </row>
    <row r="27" spans="1:234" ht="15.75" x14ac:dyDescent="0.2">
      <c r="A27" s="218" t="s">
        <v>150</v>
      </c>
      <c r="B27" s="223"/>
      <c r="C27" s="221" t="s">
        <v>159</v>
      </c>
      <c r="D27" s="210">
        <v>8</v>
      </c>
      <c r="E27" s="127">
        <v>2</v>
      </c>
      <c r="F27" s="210"/>
      <c r="G27" s="126"/>
      <c r="H27" s="126"/>
      <c r="I27" s="126"/>
      <c r="J27" s="127"/>
      <c r="K27" s="210"/>
      <c r="L27" s="126"/>
      <c r="M27" s="126"/>
      <c r="N27" s="126"/>
      <c r="O27" s="127"/>
      <c r="P27" s="210"/>
      <c r="Q27" s="126"/>
      <c r="R27" s="126"/>
      <c r="S27" s="126"/>
      <c r="T27" s="127"/>
      <c r="U27" s="210"/>
      <c r="V27" s="126"/>
      <c r="W27" s="126"/>
      <c r="X27" s="126"/>
      <c r="Y27" s="127"/>
      <c r="Z27" s="210"/>
      <c r="AA27" s="126"/>
      <c r="AB27" s="126"/>
      <c r="AC27" s="126"/>
      <c r="AD27" s="129"/>
      <c r="AE27" s="216">
        <v>0</v>
      </c>
      <c r="AF27" s="126">
        <v>8</v>
      </c>
      <c r="AG27" s="126">
        <v>0</v>
      </c>
      <c r="AH27" s="126" t="s">
        <v>68</v>
      </c>
      <c r="AI27" s="129">
        <v>2</v>
      </c>
      <c r="AJ27" s="210"/>
      <c r="AK27" s="126"/>
      <c r="AL27" s="126"/>
      <c r="AM27" s="126"/>
      <c r="AN27" s="129"/>
      <c r="AO27" s="111"/>
      <c r="AP27" s="13"/>
    </row>
    <row r="28" spans="1:234" s="310" customFormat="1" ht="16.5" thickBot="1" x14ac:dyDescent="0.25">
      <c r="A28" s="349"/>
      <c r="B28" s="350" t="s">
        <v>264</v>
      </c>
      <c r="C28" s="351" t="s">
        <v>17</v>
      </c>
      <c r="D28" s="352">
        <v>13</v>
      </c>
      <c r="E28" s="353">
        <f>SUM(J28,O28,T28:U28,Y28,AD28,AI28:AJ28,AN28)</f>
        <v>15</v>
      </c>
      <c r="F28" s="354"/>
      <c r="G28" s="355"/>
      <c r="H28" s="355"/>
      <c r="I28" s="355"/>
      <c r="J28" s="356"/>
      <c r="K28" s="354"/>
      <c r="L28" s="355"/>
      <c r="M28" s="355"/>
      <c r="N28" s="355"/>
      <c r="O28" s="356"/>
      <c r="P28" s="354"/>
      <c r="Q28" s="355"/>
      <c r="R28" s="355"/>
      <c r="S28" s="355"/>
      <c r="T28" s="356"/>
      <c r="U28" s="354"/>
      <c r="V28" s="355"/>
      <c r="W28" s="355"/>
      <c r="X28" s="355"/>
      <c r="Y28" s="356"/>
      <c r="Z28" s="354"/>
      <c r="AA28" s="355"/>
      <c r="AB28" s="355"/>
      <c r="AC28" s="355"/>
      <c r="AD28" s="356"/>
      <c r="AE28" s="357"/>
      <c r="AF28" s="355"/>
      <c r="AG28" s="355"/>
      <c r="AH28" s="355"/>
      <c r="AI28" s="356"/>
      <c r="AJ28" s="354"/>
      <c r="AK28" s="355"/>
      <c r="AL28" s="355">
        <v>13</v>
      </c>
      <c r="AM28" s="355" t="s">
        <v>133</v>
      </c>
      <c r="AN28" s="356">
        <v>15</v>
      </c>
      <c r="AO28" s="347"/>
      <c r="AP28" s="348"/>
    </row>
    <row r="29" spans="1:234" ht="16.5" thickBot="1" x14ac:dyDescent="0.25">
      <c r="A29" s="206"/>
      <c r="B29" s="207"/>
      <c r="C29" s="214" t="s">
        <v>16</v>
      </c>
      <c r="D29" s="213">
        <f>'BSc  ALAP'!F59+' Környezetirányít specializáció'!D11+' Környezetirányít specializáció'!D22+' Környezetirányít specializáció'!D28</f>
        <v>677</v>
      </c>
      <c r="E29" s="144">
        <f>'BSc  ALAP'!G59+E11+E22+E28</f>
        <v>210</v>
      </c>
      <c r="F29" s="213">
        <f>'BSc  ALAP'!H59</f>
        <v>60</v>
      </c>
      <c r="G29" s="208">
        <f>'BSc  ALAP'!I59</f>
        <v>20</v>
      </c>
      <c r="H29" s="208">
        <f>'BSc  ALAP'!J59</f>
        <v>24</v>
      </c>
      <c r="I29" s="191"/>
      <c r="J29" s="144">
        <f>'BSc  ALAP'!L59</f>
        <v>31</v>
      </c>
      <c r="K29" s="213">
        <f>'BSc  ALAP'!M59</f>
        <v>44</v>
      </c>
      <c r="L29" s="208">
        <f>'BSc  ALAP'!N59</f>
        <v>32</v>
      </c>
      <c r="M29" s="208">
        <f>'BSc  ALAP'!O59</f>
        <v>20</v>
      </c>
      <c r="N29" s="191"/>
      <c r="O29" s="144">
        <f>'BSc  ALAP'!Q59</f>
        <v>29</v>
      </c>
      <c r="P29" s="213">
        <f>'BSc  ALAP'!R59</f>
        <v>44</v>
      </c>
      <c r="Q29" s="208">
        <f>'BSc  ALAP'!S59</f>
        <v>36</v>
      </c>
      <c r="R29" s="208">
        <f>'BSc  ALAP'!T59</f>
        <v>20</v>
      </c>
      <c r="S29" s="191"/>
      <c r="T29" s="144">
        <f>'BSc  ALAP'!V59</f>
        <v>27</v>
      </c>
      <c r="U29" s="213">
        <f>'BSc  ALAP'!W59</f>
        <v>48</v>
      </c>
      <c r="V29" s="208">
        <f>'BSc  ALAP'!X59</f>
        <v>28</v>
      </c>
      <c r="W29" s="208">
        <f>'BSc  ALAP'!Y59</f>
        <v>44</v>
      </c>
      <c r="X29" s="191"/>
      <c r="Y29" s="144">
        <f>'BSc  ALAP'!AA59</f>
        <v>34</v>
      </c>
      <c r="Z29" s="213">
        <f>'BSc  ALAP'!AB59+' Környezetirányít specializáció'!Z11+' Környezetirányít specializáció'!Z22</f>
        <v>56</v>
      </c>
      <c r="AA29" s="208">
        <f>'BSc  ALAP'!AC59+' Környezetirányít specializáció'!AA11+' Környezetirányít specializáció'!AA22</f>
        <v>32</v>
      </c>
      <c r="AB29" s="208">
        <f>'BSc  ALAP'!AD59+' Környezetirányít specializáció'!AB11+' Környezetirányít specializáció'!AB22</f>
        <v>16</v>
      </c>
      <c r="AC29" s="191"/>
      <c r="AD29" s="144">
        <f>'BSc  ALAP'!AF59+' Környezetirányít specializáció'!AD11+' Környezetirányít specializáció'!AD22</f>
        <v>30</v>
      </c>
      <c r="AE29" s="226">
        <f>'BSc  ALAP'!AG59+' Környezetirányít specializáció'!AE11+' Környezetirányít specializáció'!AE22</f>
        <v>40</v>
      </c>
      <c r="AF29" s="209">
        <f>'BSc  ALAP'!AH59+' Környezetirányít specializáció'!AF11+' Környezetirányít specializáció'!AF22</f>
        <v>56</v>
      </c>
      <c r="AG29" s="208">
        <f>'BSc  ALAP'!AI59+' Környezetirányít specializáció'!AG11+' Környezetirányít specializáció'!AG22</f>
        <v>4</v>
      </c>
      <c r="AH29" s="191"/>
      <c r="AI29" s="144">
        <f>'BSc  ALAP'!AK59+' Környezetirányít specializáció'!AI11+' Környezetirányít specializáció'!AI22</f>
        <v>30</v>
      </c>
      <c r="AJ29" s="211">
        <f>AJ11</f>
        <v>20</v>
      </c>
      <c r="AK29" s="208">
        <f>AK11</f>
        <v>4</v>
      </c>
      <c r="AL29" s="191">
        <f>AL11+AL22+AL28</f>
        <v>29</v>
      </c>
      <c r="AM29" s="191"/>
      <c r="AN29" s="144">
        <f>AN11+AN22+AN28</f>
        <v>29</v>
      </c>
      <c r="AO29" s="49"/>
      <c r="AP29" s="117"/>
      <c r="AQ29" s="118"/>
      <c r="AR29" s="119"/>
      <c r="AS29" s="118"/>
    </row>
    <row r="30" spans="1:234" s="388" customFormat="1" ht="12.75" customHeight="1" x14ac:dyDescent="0.2">
      <c r="A30" s="584" t="s">
        <v>134</v>
      </c>
      <c r="B30" s="358"/>
      <c r="C30" s="359" t="s">
        <v>147</v>
      </c>
      <c r="D30" s="360">
        <f>D29</f>
        <v>677</v>
      </c>
      <c r="E30" s="361"/>
      <c r="F30" s="360"/>
      <c r="G30" s="362">
        <f>F29+G29+H29</f>
        <v>104</v>
      </c>
      <c r="H30" s="362"/>
      <c r="I30" s="362"/>
      <c r="J30" s="363"/>
      <c r="K30" s="360"/>
      <c r="L30" s="362">
        <f>K29+L29+M29</f>
        <v>96</v>
      </c>
      <c r="M30" s="362"/>
      <c r="N30" s="362"/>
      <c r="O30" s="363"/>
      <c r="P30" s="360"/>
      <c r="Q30" s="362">
        <f>P29+Q29+R29</f>
        <v>100</v>
      </c>
      <c r="R30" s="362"/>
      <c r="S30" s="362"/>
      <c r="T30" s="363"/>
      <c r="U30" s="360"/>
      <c r="V30" s="362">
        <f>U29+W29+V29</f>
        <v>120</v>
      </c>
      <c r="W30" s="362"/>
      <c r="X30" s="362"/>
      <c r="Y30" s="363"/>
      <c r="Z30" s="383"/>
      <c r="AA30" s="362">
        <f>Z29+AA29+AB29</f>
        <v>104</v>
      </c>
      <c r="AB30" s="384"/>
      <c r="AC30" s="362"/>
      <c r="AD30" s="363"/>
      <c r="AE30" s="385"/>
      <c r="AF30" s="362">
        <f>AE29+AF29+AG29</f>
        <v>100</v>
      </c>
      <c r="AG30" s="384"/>
      <c r="AH30" s="362"/>
      <c r="AI30" s="363"/>
      <c r="AJ30" s="386"/>
      <c r="AK30" s="362">
        <f>AJ29+AK29+AL29</f>
        <v>53</v>
      </c>
      <c r="AL30" s="362"/>
      <c r="AM30" s="362"/>
      <c r="AN30" s="363"/>
      <c r="AO30" s="364"/>
      <c r="AP30" s="387"/>
      <c r="AR30" s="389"/>
    </row>
    <row r="31" spans="1:234" s="388" customFormat="1" ht="12.75" customHeight="1" x14ac:dyDescent="0.2">
      <c r="A31" s="585"/>
      <c r="B31" s="365"/>
      <c r="C31" s="366" t="s">
        <v>135</v>
      </c>
      <c r="D31" s="367">
        <f>'BSc  ALAP'!I62+'BSc  ALAP'!N62+'BSc  ALAP'!S62+'BSc  ALAP'!X62+'BSc  ALAP'!AC62+'BSc  ALAP'!AH62+' Környezetirányít specializáció'!AM63+AA22+AF11+AG11+AF22+AK11+AL11+AL28</f>
        <v>361</v>
      </c>
      <c r="E31" s="368"/>
      <c r="F31" s="367"/>
      <c r="G31" s="369">
        <f>G29+H29</f>
        <v>44</v>
      </c>
      <c r="H31" s="370"/>
      <c r="I31" s="370"/>
      <c r="J31" s="371"/>
      <c r="K31" s="367"/>
      <c r="L31" s="369">
        <f>L29+M29</f>
        <v>52</v>
      </c>
      <c r="M31" s="370"/>
      <c r="N31" s="370"/>
      <c r="O31" s="371"/>
      <c r="P31" s="367"/>
      <c r="Q31" s="369">
        <f>Q29+R29</f>
        <v>56</v>
      </c>
      <c r="R31" s="370"/>
      <c r="S31" s="370"/>
      <c r="T31" s="371"/>
      <c r="U31" s="367"/>
      <c r="V31" s="369">
        <f>V29+W29</f>
        <v>72</v>
      </c>
      <c r="W31" s="370"/>
      <c r="X31" s="370"/>
      <c r="Y31" s="371"/>
      <c r="Z31" s="367"/>
      <c r="AA31" s="369">
        <f>AA29+AB29</f>
        <v>48</v>
      </c>
      <c r="AB31" s="375"/>
      <c r="AC31" s="369"/>
      <c r="AD31" s="390"/>
      <c r="AE31" s="391"/>
      <c r="AF31" s="369">
        <f>AF29+AG29</f>
        <v>60</v>
      </c>
      <c r="AG31" s="375"/>
      <c r="AH31" s="369"/>
      <c r="AI31" s="390"/>
      <c r="AJ31" s="374"/>
      <c r="AK31" s="369">
        <f>AK29+AL29</f>
        <v>33</v>
      </c>
      <c r="AL31" s="369"/>
      <c r="AM31" s="369"/>
      <c r="AN31" s="371"/>
      <c r="AO31" s="364"/>
      <c r="AP31" s="387"/>
      <c r="AR31" s="389"/>
    </row>
    <row r="32" spans="1:234" s="388" customFormat="1" ht="12.75" customHeight="1" x14ac:dyDescent="0.2">
      <c r="A32" s="585"/>
      <c r="B32" s="365"/>
      <c r="C32" s="366" t="s">
        <v>136</v>
      </c>
      <c r="D32" s="367">
        <f>(D31/D29)*100</f>
        <v>53.323485967503693</v>
      </c>
      <c r="E32" s="368"/>
      <c r="F32" s="367"/>
      <c r="G32" s="369"/>
      <c r="H32" s="370"/>
      <c r="I32" s="370"/>
      <c r="J32" s="371"/>
      <c r="K32" s="367"/>
      <c r="L32" s="369"/>
      <c r="M32" s="370"/>
      <c r="N32" s="370"/>
      <c r="O32" s="371"/>
      <c r="P32" s="367"/>
      <c r="Q32" s="369"/>
      <c r="R32" s="370"/>
      <c r="S32" s="370"/>
      <c r="T32" s="371"/>
      <c r="U32" s="367"/>
      <c r="V32" s="369"/>
      <c r="W32" s="370"/>
      <c r="X32" s="370"/>
      <c r="Y32" s="371"/>
      <c r="Z32" s="367"/>
      <c r="AA32" s="369"/>
      <c r="AB32" s="375"/>
      <c r="AC32" s="369"/>
      <c r="AD32" s="390"/>
      <c r="AE32" s="391"/>
      <c r="AF32" s="369"/>
      <c r="AG32" s="375"/>
      <c r="AH32" s="369"/>
      <c r="AI32" s="390"/>
      <c r="AJ32" s="374"/>
      <c r="AK32" s="369"/>
      <c r="AL32" s="369"/>
      <c r="AM32" s="369"/>
      <c r="AN32" s="371"/>
      <c r="AO32" s="372"/>
      <c r="AP32" s="387"/>
      <c r="AR32" s="389"/>
    </row>
    <row r="33" spans="1:46" s="388" customFormat="1" ht="12.75" customHeight="1" x14ac:dyDescent="0.2">
      <c r="A33" s="585"/>
      <c r="B33" s="365"/>
      <c r="C33" s="366" t="s">
        <v>15</v>
      </c>
      <c r="D33" s="373"/>
      <c r="E33" s="368"/>
      <c r="F33" s="374"/>
      <c r="G33" s="375"/>
      <c r="H33" s="375"/>
      <c r="I33" s="369">
        <v>3</v>
      </c>
      <c r="J33" s="376"/>
      <c r="K33" s="374"/>
      <c r="L33" s="375"/>
      <c r="M33" s="375"/>
      <c r="N33" s="369">
        <v>4</v>
      </c>
      <c r="O33" s="376"/>
      <c r="P33" s="374"/>
      <c r="Q33" s="375"/>
      <c r="R33" s="375"/>
      <c r="S33" s="369">
        <v>2</v>
      </c>
      <c r="T33" s="376"/>
      <c r="U33" s="374"/>
      <c r="V33" s="375"/>
      <c r="W33" s="375"/>
      <c r="X33" s="369">
        <v>6</v>
      </c>
      <c r="Y33" s="376"/>
      <c r="Z33" s="374"/>
      <c r="AA33" s="375"/>
      <c r="AB33" s="375"/>
      <c r="AC33" s="369">
        <v>2</v>
      </c>
      <c r="AD33" s="376"/>
      <c r="AE33" s="392"/>
      <c r="AF33" s="375"/>
      <c r="AG33" s="375"/>
      <c r="AH33" s="369">
        <v>3</v>
      </c>
      <c r="AI33" s="376"/>
      <c r="AJ33" s="374"/>
      <c r="AK33" s="375"/>
      <c r="AL33" s="375"/>
      <c r="AM33" s="369">
        <v>0</v>
      </c>
      <c r="AN33" s="376"/>
      <c r="AO33" s="372"/>
      <c r="AP33" s="393"/>
      <c r="AR33" s="389"/>
    </row>
    <row r="34" spans="1:46" s="388" customFormat="1" ht="12.75" customHeight="1" x14ac:dyDescent="0.2">
      <c r="A34" s="585"/>
      <c r="B34" s="365"/>
      <c r="C34" s="366" t="s">
        <v>69</v>
      </c>
      <c r="D34" s="373"/>
      <c r="E34" s="368"/>
      <c r="F34" s="374"/>
      <c r="G34" s="375"/>
      <c r="H34" s="375"/>
      <c r="I34" s="369">
        <v>5</v>
      </c>
      <c r="J34" s="376"/>
      <c r="K34" s="374"/>
      <c r="L34" s="375"/>
      <c r="M34" s="375"/>
      <c r="N34" s="369">
        <v>3</v>
      </c>
      <c r="O34" s="376"/>
      <c r="P34" s="374"/>
      <c r="Q34" s="375"/>
      <c r="R34" s="375"/>
      <c r="S34" s="369">
        <v>7</v>
      </c>
      <c r="T34" s="376"/>
      <c r="U34" s="374"/>
      <c r="V34" s="375"/>
      <c r="W34" s="375"/>
      <c r="X34" s="369">
        <v>4</v>
      </c>
      <c r="Y34" s="376"/>
      <c r="Z34" s="374"/>
      <c r="AA34" s="375"/>
      <c r="AB34" s="375"/>
      <c r="AC34" s="369">
        <v>9</v>
      </c>
      <c r="AD34" s="376"/>
      <c r="AE34" s="392"/>
      <c r="AF34" s="375"/>
      <c r="AG34" s="375"/>
      <c r="AH34" s="369">
        <v>7</v>
      </c>
      <c r="AI34" s="376"/>
      <c r="AJ34" s="374"/>
      <c r="AK34" s="375"/>
      <c r="AL34" s="375"/>
      <c r="AM34" s="369">
        <v>3</v>
      </c>
      <c r="AN34" s="376"/>
      <c r="AO34" s="372"/>
      <c r="AP34" s="394"/>
    </row>
    <row r="35" spans="1:46" s="388" customFormat="1" ht="16.5" thickBot="1" x14ac:dyDescent="0.25">
      <c r="A35" s="378"/>
      <c r="B35" s="346"/>
      <c r="C35" s="379" t="s">
        <v>75</v>
      </c>
      <c r="D35" s="380" t="s">
        <v>79</v>
      </c>
      <c r="E35" s="395">
        <v>0</v>
      </c>
      <c r="F35" s="380"/>
      <c r="G35" s="381"/>
      <c r="H35" s="381"/>
      <c r="I35" s="381"/>
      <c r="J35" s="382"/>
      <c r="K35" s="380"/>
      <c r="L35" s="381"/>
      <c r="M35" s="381"/>
      <c r="N35" s="381"/>
      <c r="O35" s="382"/>
      <c r="P35" s="380"/>
      <c r="Q35" s="381"/>
      <c r="R35" s="381"/>
      <c r="S35" s="381"/>
      <c r="T35" s="382"/>
      <c r="U35" s="380"/>
      <c r="V35" s="381"/>
      <c r="W35" s="381"/>
      <c r="X35" s="381"/>
      <c r="Y35" s="382"/>
      <c r="Z35" s="380"/>
      <c r="AA35" s="381"/>
      <c r="AB35" s="381"/>
      <c r="AC35" s="381"/>
      <c r="AD35" s="382"/>
      <c r="AE35" s="569" t="s">
        <v>79</v>
      </c>
      <c r="AF35" s="570"/>
      <c r="AG35" s="570"/>
      <c r="AH35" s="570"/>
      <c r="AI35" s="571"/>
      <c r="AJ35" s="380"/>
      <c r="AK35" s="381"/>
      <c r="AL35" s="381"/>
      <c r="AM35" s="381"/>
      <c r="AN35" s="382"/>
      <c r="AO35" s="364"/>
      <c r="AP35" s="394"/>
    </row>
    <row r="36" spans="1:46" x14ac:dyDescent="0.2">
      <c r="AT36" s="120"/>
    </row>
    <row r="37" spans="1:46" s="310" customFormat="1" ht="15.75" x14ac:dyDescent="0.2">
      <c r="A37" s="396"/>
      <c r="B37" s="116" t="s">
        <v>65</v>
      </c>
      <c r="C37" s="397"/>
      <c r="AP37" s="348"/>
    </row>
    <row r="38" spans="1:46" s="310" customFormat="1" ht="15.75" x14ac:dyDescent="0.2">
      <c r="A38" s="396"/>
      <c r="B38" s="116"/>
      <c r="C38" s="397"/>
      <c r="AP38" s="348"/>
    </row>
    <row r="39" spans="1:46" s="310" customFormat="1" ht="15.75" x14ac:dyDescent="0.2">
      <c r="A39" s="396"/>
      <c r="B39" s="116" t="s">
        <v>160</v>
      </c>
      <c r="C39" s="397"/>
      <c r="AP39" s="348"/>
    </row>
    <row r="40" spans="1:46" s="310" customFormat="1" ht="15.75" x14ac:dyDescent="0.2">
      <c r="A40" s="396"/>
      <c r="B40" s="116" t="s">
        <v>216</v>
      </c>
      <c r="C40" s="397"/>
      <c r="AP40" s="348"/>
    </row>
    <row r="41" spans="1:46" s="310" customFormat="1" x14ac:dyDescent="0.2">
      <c r="A41" s="396"/>
      <c r="B41" s="398"/>
      <c r="C41" s="397"/>
      <c r="AP41" s="348"/>
    </row>
    <row r="42" spans="1:46" s="310" customFormat="1" ht="12.75" customHeight="1" x14ac:dyDescent="0.2">
      <c r="A42" s="396"/>
      <c r="B42" s="399"/>
      <c r="C42" s="400"/>
      <c r="D42" s="401"/>
      <c r="E42" s="401"/>
      <c r="F42" s="402"/>
      <c r="G42" s="402"/>
      <c r="H42" s="402"/>
      <c r="I42" s="402"/>
      <c r="K42" s="402"/>
      <c r="L42" s="403"/>
      <c r="M42" s="404" t="s">
        <v>202</v>
      </c>
      <c r="N42" s="403"/>
      <c r="O42" s="403"/>
      <c r="P42" s="403"/>
      <c r="Q42" s="403"/>
      <c r="R42" s="403"/>
      <c r="X42" s="402"/>
      <c r="Y42" s="403"/>
      <c r="Z42" s="403"/>
      <c r="AA42" s="403"/>
      <c r="AB42" s="403"/>
      <c r="AC42" s="402"/>
      <c r="AD42" s="403"/>
      <c r="AE42" s="402"/>
      <c r="AF42" s="402"/>
      <c r="AG42" s="402"/>
      <c r="AH42" s="402"/>
      <c r="AI42" s="403"/>
      <c r="AJ42" s="402"/>
      <c r="AK42" s="402"/>
      <c r="AL42" s="402"/>
      <c r="AM42" s="402"/>
      <c r="AN42" s="403"/>
      <c r="AO42" s="403"/>
      <c r="AP42" s="377"/>
      <c r="AR42" s="309"/>
    </row>
    <row r="43" spans="1:46" s="310" customFormat="1" ht="12.75" customHeight="1" x14ac:dyDescent="0.2">
      <c r="A43" s="396"/>
      <c r="B43" s="399"/>
      <c r="C43" s="400"/>
      <c r="D43" s="401"/>
      <c r="E43" s="401"/>
      <c r="F43" s="402"/>
      <c r="G43" s="402"/>
      <c r="H43" s="402"/>
      <c r="I43" s="402"/>
      <c r="J43" s="403"/>
      <c r="K43" s="402"/>
      <c r="L43" s="403"/>
      <c r="M43" s="404" t="s">
        <v>73</v>
      </c>
      <c r="N43" s="403"/>
      <c r="O43" s="403"/>
      <c r="P43" s="403"/>
      <c r="Q43" s="403"/>
      <c r="R43" s="403"/>
      <c r="X43" s="402"/>
      <c r="Y43" s="403"/>
      <c r="Z43" s="403"/>
      <c r="AA43" s="403"/>
      <c r="AB43" s="403"/>
      <c r="AC43" s="402"/>
      <c r="AD43" s="403"/>
      <c r="AE43" s="402"/>
      <c r="AF43" s="402"/>
      <c r="AG43" s="402"/>
      <c r="AH43" s="402"/>
      <c r="AI43" s="403"/>
      <c r="AJ43" s="402"/>
      <c r="AK43" s="402"/>
      <c r="AL43" s="402"/>
      <c r="AM43" s="402"/>
      <c r="AN43" s="403"/>
      <c r="AO43" s="405"/>
      <c r="AP43" s="377"/>
      <c r="AR43" s="309"/>
    </row>
    <row r="44" spans="1:46" s="310" customFormat="1" ht="15" x14ac:dyDescent="0.2">
      <c r="A44" s="396"/>
      <c r="B44" s="398"/>
      <c r="C44" s="397"/>
      <c r="AO44" s="405"/>
      <c r="AP44" s="348"/>
    </row>
    <row r="45" spans="1:46" ht="15.75" customHeight="1" x14ac:dyDescent="0.2"/>
    <row r="46" spans="1:46" ht="12.75" customHeight="1" x14ac:dyDescent="0.2">
      <c r="AP46" s="4"/>
    </row>
    <row r="47" spans="1:46" ht="13.5" customHeight="1" x14ac:dyDescent="0.2">
      <c r="AP47" s="4"/>
    </row>
    <row r="48" spans="1:46" x14ac:dyDescent="0.2">
      <c r="AP48" s="4"/>
    </row>
    <row r="49" spans="42:42" x14ac:dyDescent="0.2">
      <c r="AP49" s="4"/>
    </row>
    <row r="50" spans="42:42" x14ac:dyDescent="0.2">
      <c r="AP50" s="4"/>
    </row>
    <row r="51" spans="42:42" x14ac:dyDescent="0.2">
      <c r="AP51" s="4"/>
    </row>
    <row r="52" spans="42:42" x14ac:dyDescent="0.2">
      <c r="AP52" s="4"/>
    </row>
    <row r="53" spans="42:42" x14ac:dyDescent="0.2">
      <c r="AP53" s="4"/>
    </row>
    <row r="54" spans="42:42" x14ac:dyDescent="0.2">
      <c r="AP54" s="4"/>
    </row>
    <row r="55" spans="42:42" x14ac:dyDescent="0.2">
      <c r="AP55" s="4"/>
    </row>
    <row r="56" spans="42:42" x14ac:dyDescent="0.2">
      <c r="AP56" s="4"/>
    </row>
    <row r="58" spans="42:42" ht="15" customHeight="1" x14ac:dyDescent="0.2"/>
    <row r="59" spans="42:42" ht="15" customHeight="1" x14ac:dyDescent="0.2"/>
    <row r="79" spans="5:18" ht="15.75" x14ac:dyDescent="0.2">
      <c r="E79" s="43"/>
      <c r="F79" s="43"/>
      <c r="G79" s="43"/>
      <c r="H79" s="43"/>
      <c r="I79" s="43"/>
      <c r="J79" s="43"/>
      <c r="K79" s="43"/>
      <c r="L79" s="43"/>
      <c r="M79" s="44"/>
      <c r="N79" s="44"/>
      <c r="O79" s="44"/>
      <c r="P79" s="44"/>
      <c r="Q79" s="44"/>
      <c r="R79" s="45"/>
    </row>
  </sheetData>
  <mergeCells count="16">
    <mergeCell ref="AH3:AQ3"/>
    <mergeCell ref="D5:AF5"/>
    <mergeCell ref="AE35:AI35"/>
    <mergeCell ref="AG5:AP5"/>
    <mergeCell ref="AG6:AP6"/>
    <mergeCell ref="A7:AP7"/>
    <mergeCell ref="A8:A9"/>
    <mergeCell ref="A11:C11"/>
    <mergeCell ref="A22:C22"/>
    <mergeCell ref="B8:B9"/>
    <mergeCell ref="F8:AI8"/>
    <mergeCell ref="C8:C9"/>
    <mergeCell ref="E8:E9"/>
    <mergeCell ref="AO8:AO9"/>
    <mergeCell ref="A30:A34"/>
    <mergeCell ref="A6:AE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&amp;L&amp;D&amp;C&amp;F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79"/>
  <sheetViews>
    <sheetView showGridLines="0" topLeftCell="F1" zoomScale="85" zoomScaleNormal="85" zoomScaleSheetLayoutView="90" workbookViewId="0">
      <selection sqref="A1:AP40"/>
    </sheetView>
  </sheetViews>
  <sheetFormatPr defaultColWidth="9.140625" defaultRowHeight="12.75" x14ac:dyDescent="0.2"/>
  <cols>
    <col min="1" max="1" width="5.140625" style="12" customWidth="1"/>
    <col min="2" max="2" width="17.7109375" style="5" customWidth="1"/>
    <col min="3" max="3" width="72.140625" style="6" customWidth="1"/>
    <col min="4" max="4" width="10" style="4" customWidth="1"/>
    <col min="5" max="5" width="8" style="4" customWidth="1"/>
    <col min="6" max="6" width="5.5703125" style="4" customWidth="1"/>
    <col min="7" max="7" width="6.5703125" style="4" customWidth="1"/>
    <col min="8" max="8" width="5.7109375" style="4" customWidth="1"/>
    <col min="9" max="9" width="4.7109375" style="4" customWidth="1"/>
    <col min="10" max="10" width="4.7109375" style="4" bestFit="1" customWidth="1"/>
    <col min="11" max="11" width="6" style="4" customWidth="1"/>
    <col min="12" max="12" width="7.28515625" style="4" customWidth="1"/>
    <col min="13" max="13" width="5" style="4" customWidth="1"/>
    <col min="14" max="14" width="4.140625" style="4" customWidth="1"/>
    <col min="15" max="15" width="4.85546875" style="4" customWidth="1"/>
    <col min="16" max="16" width="5" style="4" customWidth="1"/>
    <col min="17" max="17" width="6.85546875" style="4" customWidth="1"/>
    <col min="18" max="18" width="5.7109375" style="4" customWidth="1"/>
    <col min="19" max="19" width="5" style="4" customWidth="1"/>
    <col min="20" max="20" width="4.42578125" style="4" customWidth="1"/>
    <col min="21" max="21" width="4.85546875" style="4" customWidth="1"/>
    <col min="22" max="22" width="6.28515625" style="4" customWidth="1"/>
    <col min="23" max="23" width="5.28515625" style="4" customWidth="1"/>
    <col min="24" max="24" width="4.42578125" style="4" customWidth="1"/>
    <col min="25" max="25" width="4.7109375" style="4" bestFit="1" customWidth="1"/>
    <col min="26" max="26" width="4.42578125" style="4" bestFit="1" customWidth="1"/>
    <col min="27" max="27" width="5.7109375" style="4" customWidth="1"/>
    <col min="28" max="28" width="4.85546875" style="4" customWidth="1"/>
    <col min="29" max="29" width="3.5703125" style="4" customWidth="1"/>
    <col min="30" max="30" width="4.7109375" style="4" customWidth="1"/>
    <col min="31" max="31" width="5.28515625" style="4" customWidth="1"/>
    <col min="32" max="32" width="5.140625" style="4" customWidth="1"/>
    <col min="33" max="34" width="3.5703125" style="4" customWidth="1"/>
    <col min="35" max="35" width="4.28515625" style="4" customWidth="1"/>
    <col min="36" max="36" width="4.7109375" style="4" customWidth="1"/>
    <col min="37" max="37" width="5.5703125" style="4" customWidth="1"/>
    <col min="38" max="38" width="5" style="4" customWidth="1"/>
    <col min="39" max="39" width="4" style="4" customWidth="1"/>
    <col min="40" max="40" width="4.28515625" style="4" customWidth="1"/>
    <col min="41" max="41" width="21" style="4" customWidth="1"/>
    <col min="42" max="42" width="14.7109375" style="11" customWidth="1"/>
    <col min="43" max="44" width="9.140625" style="4" hidden="1" customWidth="1"/>
    <col min="45" max="45" width="11" style="4" customWidth="1"/>
    <col min="46" max="16384" width="9.140625" style="4"/>
  </cols>
  <sheetData>
    <row r="1" spans="1:150" s="342" customFormat="1" ht="18" x14ac:dyDescent="0.2">
      <c r="A1" s="339" t="s">
        <v>74</v>
      </c>
      <c r="B1" s="340"/>
      <c r="C1" s="341"/>
      <c r="F1" s="343"/>
      <c r="G1" s="343"/>
      <c r="H1" s="343"/>
      <c r="I1" s="343"/>
      <c r="J1" s="343"/>
      <c r="K1" s="343"/>
      <c r="M1" s="343"/>
      <c r="S1" s="343"/>
      <c r="T1" s="343"/>
      <c r="U1" s="343"/>
      <c r="V1" s="343"/>
      <c r="W1" s="343"/>
      <c r="X1" s="343"/>
      <c r="Y1" s="343"/>
      <c r="Z1" s="343"/>
      <c r="AA1" s="343" t="s">
        <v>132</v>
      </c>
      <c r="AB1" s="343"/>
      <c r="AC1" s="343"/>
      <c r="AJ1" s="406" t="s">
        <v>215</v>
      </c>
      <c r="AK1" s="406"/>
      <c r="AL1" s="406"/>
      <c r="AM1" s="406"/>
      <c r="AN1" s="406"/>
      <c r="AO1" s="406"/>
      <c r="AP1" s="406"/>
      <c r="AQ1" s="406"/>
      <c r="AR1" s="406"/>
      <c r="AS1" s="406"/>
    </row>
    <row r="2" spans="1:150" s="342" customFormat="1" ht="18" x14ac:dyDescent="0.2">
      <c r="A2" s="339" t="s">
        <v>67</v>
      </c>
      <c r="B2" s="340"/>
      <c r="C2" s="341"/>
      <c r="F2" s="343"/>
      <c r="G2" s="343"/>
      <c r="H2" s="343"/>
      <c r="I2" s="343"/>
      <c r="J2" s="343"/>
      <c r="K2" s="343"/>
      <c r="L2" s="343"/>
      <c r="N2" s="343"/>
      <c r="O2" s="343"/>
      <c r="P2" s="343"/>
      <c r="R2" s="343"/>
      <c r="S2" s="343"/>
      <c r="T2" s="343"/>
      <c r="U2" s="343"/>
      <c r="V2" s="343"/>
      <c r="W2" s="343"/>
      <c r="X2" s="343"/>
      <c r="Y2" s="343"/>
      <c r="Z2" s="343"/>
      <c r="AA2" s="343" t="s">
        <v>144</v>
      </c>
      <c r="AB2" s="345"/>
      <c r="AC2" s="345"/>
      <c r="AD2" s="345"/>
      <c r="AE2" s="345"/>
      <c r="AF2" s="345"/>
      <c r="AJ2" s="406" t="s">
        <v>236</v>
      </c>
      <c r="AK2" s="406"/>
      <c r="AL2" s="406"/>
      <c r="AM2" s="406"/>
      <c r="AN2" s="406"/>
      <c r="AO2" s="406"/>
      <c r="AP2" s="406"/>
      <c r="AQ2" s="406"/>
      <c r="AR2" s="406"/>
      <c r="AS2" s="406"/>
    </row>
    <row r="3" spans="1:150" s="342" customFormat="1" ht="18" x14ac:dyDescent="0.2">
      <c r="A3" s="339"/>
      <c r="B3" s="340"/>
      <c r="C3" s="341"/>
      <c r="F3" s="343"/>
      <c r="G3" s="343"/>
      <c r="H3" s="343"/>
      <c r="I3" s="343"/>
      <c r="J3" s="343"/>
      <c r="K3" s="343"/>
      <c r="L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 t="s">
        <v>90</v>
      </c>
      <c r="AB3" s="345"/>
      <c r="AC3" s="345"/>
      <c r="AD3" s="345"/>
      <c r="AE3" s="345"/>
      <c r="AF3" s="345"/>
      <c r="AJ3" s="406" t="s">
        <v>213</v>
      </c>
      <c r="AK3" s="406"/>
      <c r="AL3" s="406"/>
      <c r="AM3" s="406"/>
      <c r="AN3" s="406"/>
      <c r="AO3" s="406"/>
      <c r="AP3" s="406"/>
      <c r="AQ3" s="406"/>
      <c r="AR3" s="406"/>
      <c r="AS3" s="406"/>
    </row>
    <row r="4" spans="1:150" s="342" customFormat="1" ht="18" x14ac:dyDescent="0.2">
      <c r="A4" s="339"/>
      <c r="B4" s="340"/>
      <c r="C4" s="341"/>
      <c r="F4" s="343"/>
      <c r="G4" s="343"/>
      <c r="H4" s="343"/>
      <c r="I4" s="343"/>
      <c r="J4" s="343"/>
      <c r="K4" s="343"/>
      <c r="L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 t="s">
        <v>214</v>
      </c>
      <c r="AB4" s="345"/>
      <c r="AC4" s="345"/>
      <c r="AD4" s="345"/>
      <c r="AE4" s="345"/>
      <c r="AF4" s="345"/>
      <c r="AN4" s="345"/>
      <c r="AO4" s="345"/>
      <c r="AP4" s="345"/>
      <c r="AQ4" s="345"/>
    </row>
    <row r="5" spans="1:150" s="342" customFormat="1" ht="18.75" x14ac:dyDescent="0.2">
      <c r="A5" s="339"/>
      <c r="B5" s="340"/>
      <c r="C5" s="341"/>
      <c r="D5" s="407" t="s">
        <v>217</v>
      </c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310"/>
      <c r="AR5" s="310"/>
      <c r="AS5" s="310"/>
      <c r="AT5" s="310"/>
      <c r="AU5" s="310"/>
    </row>
    <row r="6" spans="1:150" s="310" customFormat="1" ht="21.75" customHeight="1" x14ac:dyDescent="0.2">
      <c r="A6" s="396"/>
      <c r="B6" s="398"/>
      <c r="C6" s="397"/>
      <c r="F6" s="343"/>
      <c r="G6" s="343"/>
      <c r="H6" s="343"/>
      <c r="I6" s="343"/>
      <c r="J6" s="343"/>
      <c r="K6" s="343"/>
      <c r="L6" s="343"/>
      <c r="N6" s="343"/>
      <c r="O6" s="343"/>
      <c r="P6" s="343"/>
      <c r="Q6" s="343"/>
      <c r="S6" s="343"/>
      <c r="T6" s="343"/>
      <c r="U6" s="343"/>
      <c r="V6" s="343"/>
      <c r="W6" s="343"/>
      <c r="X6" s="343"/>
      <c r="Y6" s="343"/>
      <c r="Z6" s="343"/>
      <c r="AA6" s="343"/>
      <c r="AG6" s="406"/>
      <c r="AH6" s="406"/>
      <c r="AI6" s="406"/>
      <c r="AJ6" s="406"/>
      <c r="AK6" s="406"/>
      <c r="AL6" s="406"/>
      <c r="AM6" s="406"/>
      <c r="AN6" s="406"/>
      <c r="AO6" s="406"/>
      <c r="AP6" s="406"/>
    </row>
    <row r="7" spans="1:150" s="310" customFormat="1" ht="25.5" customHeight="1" thickBot="1" x14ac:dyDescent="0.25">
      <c r="A7" s="572" t="s">
        <v>145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  <c r="AK7" s="573"/>
      <c r="AL7" s="573"/>
      <c r="AM7" s="573"/>
      <c r="AN7" s="573"/>
      <c r="AO7" s="573"/>
      <c r="AP7" s="573"/>
    </row>
    <row r="8" spans="1:150" s="51" customFormat="1" ht="20.25" customHeight="1" thickBot="1" x14ac:dyDescent="0.25">
      <c r="A8" s="538"/>
      <c r="B8" s="578" t="s">
        <v>19</v>
      </c>
      <c r="C8" s="542" t="s">
        <v>1</v>
      </c>
      <c r="D8" s="16" t="s">
        <v>143</v>
      </c>
      <c r="E8" s="544" t="s">
        <v>63</v>
      </c>
      <c r="F8" s="235" t="s">
        <v>221</v>
      </c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4"/>
      <c r="AO8" s="582" t="s">
        <v>115</v>
      </c>
    </row>
    <row r="9" spans="1:150" s="51" customFormat="1" ht="20.25" customHeight="1" thickBot="1" x14ac:dyDescent="0.25">
      <c r="A9" s="574"/>
      <c r="B9" s="579"/>
      <c r="C9" s="543"/>
      <c r="D9" s="21" t="s">
        <v>2</v>
      </c>
      <c r="E9" s="545"/>
      <c r="F9" s="232"/>
      <c r="G9" s="233"/>
      <c r="H9" s="233" t="s">
        <v>3</v>
      </c>
      <c r="I9" s="233"/>
      <c r="J9" s="236"/>
      <c r="K9" s="233"/>
      <c r="L9" s="233"/>
      <c r="M9" s="233" t="s">
        <v>4</v>
      </c>
      <c r="N9" s="233"/>
      <c r="O9" s="236"/>
      <c r="P9" s="233"/>
      <c r="Q9" s="233"/>
      <c r="R9" s="200" t="s">
        <v>5</v>
      </c>
      <c r="S9" s="233"/>
      <c r="T9" s="236"/>
      <c r="U9" s="233"/>
      <c r="V9" s="233"/>
      <c r="W9" s="200" t="s">
        <v>6</v>
      </c>
      <c r="X9" s="233"/>
      <c r="Y9" s="236"/>
      <c r="Z9" s="233"/>
      <c r="AA9" s="233"/>
      <c r="AB9" s="200" t="s">
        <v>7</v>
      </c>
      <c r="AC9" s="233"/>
      <c r="AD9" s="236"/>
      <c r="AE9" s="232"/>
      <c r="AF9" s="233"/>
      <c r="AG9" s="233" t="s">
        <v>8</v>
      </c>
      <c r="AH9" s="233"/>
      <c r="AI9" s="237"/>
      <c r="AJ9" s="232"/>
      <c r="AK9" s="233"/>
      <c r="AL9" s="233" t="s">
        <v>18</v>
      </c>
      <c r="AM9" s="233"/>
      <c r="AN9" s="236"/>
      <c r="AO9" s="583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</row>
    <row r="10" spans="1:150" s="9" customFormat="1" ht="18.75" customHeight="1" thickBot="1" x14ac:dyDescent="0.25">
      <c r="A10" s="139"/>
      <c r="B10" s="140"/>
      <c r="C10" s="17"/>
      <c r="D10" s="187"/>
      <c r="E10" s="188"/>
      <c r="F10" s="147" t="s">
        <v>9</v>
      </c>
      <c r="G10" s="148" t="s">
        <v>11</v>
      </c>
      <c r="H10" s="148" t="s">
        <v>10</v>
      </c>
      <c r="I10" s="148" t="s">
        <v>12</v>
      </c>
      <c r="J10" s="149" t="s">
        <v>13</v>
      </c>
      <c r="K10" s="147" t="s">
        <v>9</v>
      </c>
      <c r="L10" s="148" t="s">
        <v>11</v>
      </c>
      <c r="M10" s="148" t="s">
        <v>10</v>
      </c>
      <c r="N10" s="148" t="s">
        <v>12</v>
      </c>
      <c r="O10" s="149" t="s">
        <v>13</v>
      </c>
      <c r="P10" s="147" t="s">
        <v>9</v>
      </c>
      <c r="Q10" s="148" t="s">
        <v>11</v>
      </c>
      <c r="R10" s="148" t="s">
        <v>10</v>
      </c>
      <c r="S10" s="148" t="s">
        <v>12</v>
      </c>
      <c r="T10" s="149" t="s">
        <v>13</v>
      </c>
      <c r="U10" s="147" t="s">
        <v>9</v>
      </c>
      <c r="V10" s="148" t="s">
        <v>11</v>
      </c>
      <c r="W10" s="148" t="s">
        <v>10</v>
      </c>
      <c r="X10" s="148" t="s">
        <v>12</v>
      </c>
      <c r="Y10" s="149" t="s">
        <v>13</v>
      </c>
      <c r="Z10" s="147" t="s">
        <v>9</v>
      </c>
      <c r="AA10" s="148" t="s">
        <v>11</v>
      </c>
      <c r="AB10" s="148" t="s">
        <v>10</v>
      </c>
      <c r="AC10" s="148" t="s">
        <v>12</v>
      </c>
      <c r="AD10" s="149" t="s">
        <v>13</v>
      </c>
      <c r="AE10" s="147" t="s">
        <v>9</v>
      </c>
      <c r="AF10" s="148" t="s">
        <v>11</v>
      </c>
      <c r="AG10" s="148" t="s">
        <v>10</v>
      </c>
      <c r="AH10" s="148" t="s">
        <v>12</v>
      </c>
      <c r="AI10" s="149" t="s">
        <v>13</v>
      </c>
      <c r="AJ10" s="147" t="s">
        <v>9</v>
      </c>
      <c r="AK10" s="148" t="s">
        <v>11</v>
      </c>
      <c r="AL10" s="148" t="s">
        <v>10</v>
      </c>
      <c r="AM10" s="148" t="s">
        <v>12</v>
      </c>
      <c r="AN10" s="149" t="s">
        <v>13</v>
      </c>
      <c r="AO10" s="135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</row>
    <row r="11" spans="1:150" ht="15.75" customHeight="1" thickBot="1" x14ac:dyDescent="0.25">
      <c r="A11" s="548" t="s">
        <v>83</v>
      </c>
      <c r="B11" s="549"/>
      <c r="C11" s="549"/>
      <c r="D11" s="189">
        <f t="shared" ref="D11:AN11" si="0">SUM(D12:D21)</f>
        <v>108</v>
      </c>
      <c r="E11" s="190">
        <f t="shared" si="0"/>
        <v>40</v>
      </c>
      <c r="F11" s="211">
        <f t="shared" si="0"/>
        <v>0</v>
      </c>
      <c r="G11" s="191">
        <f t="shared" si="0"/>
        <v>0</v>
      </c>
      <c r="H11" s="191">
        <f t="shared" si="0"/>
        <v>0</v>
      </c>
      <c r="I11" s="191">
        <f t="shared" si="0"/>
        <v>0</v>
      </c>
      <c r="J11" s="190">
        <f t="shared" si="0"/>
        <v>0</v>
      </c>
      <c r="K11" s="211">
        <f t="shared" si="0"/>
        <v>0</v>
      </c>
      <c r="L11" s="191">
        <f t="shared" si="0"/>
        <v>0</v>
      </c>
      <c r="M11" s="191">
        <f t="shared" si="0"/>
        <v>0</v>
      </c>
      <c r="N11" s="191">
        <f t="shared" si="0"/>
        <v>0</v>
      </c>
      <c r="O11" s="190">
        <f t="shared" si="0"/>
        <v>0</v>
      </c>
      <c r="P11" s="189">
        <f t="shared" si="0"/>
        <v>0</v>
      </c>
      <c r="Q11" s="191">
        <f t="shared" si="0"/>
        <v>0</v>
      </c>
      <c r="R11" s="191">
        <f t="shared" si="0"/>
        <v>0</v>
      </c>
      <c r="S11" s="191">
        <f t="shared" si="0"/>
        <v>0</v>
      </c>
      <c r="T11" s="190">
        <f t="shared" si="0"/>
        <v>0</v>
      </c>
      <c r="U11" s="189">
        <f t="shared" si="0"/>
        <v>0</v>
      </c>
      <c r="V11" s="191">
        <f t="shared" si="0"/>
        <v>0</v>
      </c>
      <c r="W11" s="191">
        <f t="shared" si="0"/>
        <v>0</v>
      </c>
      <c r="X11" s="191">
        <f t="shared" si="0"/>
        <v>0</v>
      </c>
      <c r="Y11" s="190">
        <f t="shared" si="0"/>
        <v>0</v>
      </c>
      <c r="Z11" s="189">
        <f t="shared" si="0"/>
        <v>12</v>
      </c>
      <c r="AA11" s="191">
        <f t="shared" si="0"/>
        <v>8</v>
      </c>
      <c r="AB11" s="191">
        <f t="shared" si="0"/>
        <v>0</v>
      </c>
      <c r="AC11" s="191">
        <f t="shared" si="0"/>
        <v>0</v>
      </c>
      <c r="AD11" s="190">
        <f t="shared" si="0"/>
        <v>7</v>
      </c>
      <c r="AE11" s="189">
        <f t="shared" si="0"/>
        <v>28</v>
      </c>
      <c r="AF11" s="191">
        <f t="shared" si="0"/>
        <v>20</v>
      </c>
      <c r="AG11" s="191">
        <f t="shared" si="0"/>
        <v>4</v>
      </c>
      <c r="AH11" s="191">
        <f t="shared" si="0"/>
        <v>0</v>
      </c>
      <c r="AI11" s="190">
        <f t="shared" si="0"/>
        <v>19</v>
      </c>
      <c r="AJ11" s="189">
        <f t="shared" si="0"/>
        <v>20</v>
      </c>
      <c r="AK11" s="191">
        <f t="shared" si="0"/>
        <v>8</v>
      </c>
      <c r="AL11" s="191">
        <f t="shared" si="0"/>
        <v>8</v>
      </c>
      <c r="AM11" s="191">
        <f t="shared" si="0"/>
        <v>0</v>
      </c>
      <c r="AN11" s="192">
        <f t="shared" si="0"/>
        <v>14</v>
      </c>
      <c r="AO11" s="193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</row>
    <row r="12" spans="1:150" s="310" customFormat="1" ht="15.75" customHeight="1" x14ac:dyDescent="0.2">
      <c r="A12" s="413" t="s">
        <v>66</v>
      </c>
      <c r="B12" s="414" t="s">
        <v>270</v>
      </c>
      <c r="C12" s="415" t="s">
        <v>120</v>
      </c>
      <c r="D12" s="416">
        <f>Z12+AA12+AB12+AE12+AF12+AG12+AJ12+AK12+AL12</f>
        <v>12</v>
      </c>
      <c r="E12" s="307">
        <v>4</v>
      </c>
      <c r="F12" s="302"/>
      <c r="G12" s="304"/>
      <c r="H12" s="304"/>
      <c r="I12" s="304"/>
      <c r="J12" s="307"/>
      <c r="K12" s="302"/>
      <c r="L12" s="304"/>
      <c r="M12" s="304"/>
      <c r="N12" s="304"/>
      <c r="O12" s="307"/>
      <c r="P12" s="302"/>
      <c r="Q12" s="304"/>
      <c r="R12" s="304"/>
      <c r="S12" s="304"/>
      <c r="T12" s="307"/>
      <c r="U12" s="302"/>
      <c r="V12" s="304"/>
      <c r="W12" s="304"/>
      <c r="X12" s="304"/>
      <c r="Y12" s="307"/>
      <c r="Z12" s="302">
        <v>8</v>
      </c>
      <c r="AA12" s="304">
        <v>4</v>
      </c>
      <c r="AB12" s="304">
        <v>0</v>
      </c>
      <c r="AC12" s="304" t="s">
        <v>68</v>
      </c>
      <c r="AD12" s="307">
        <v>4</v>
      </c>
      <c r="AE12" s="416"/>
      <c r="AF12" s="304"/>
      <c r="AG12" s="304"/>
      <c r="AH12" s="304"/>
      <c r="AI12" s="307"/>
      <c r="AJ12" s="302"/>
      <c r="AK12" s="304"/>
      <c r="AL12" s="304"/>
      <c r="AM12" s="304"/>
      <c r="AN12" s="307"/>
      <c r="AO12" s="308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</row>
    <row r="13" spans="1:150" s="310" customFormat="1" ht="15.75" x14ac:dyDescent="0.2">
      <c r="A13" s="455" t="s">
        <v>52</v>
      </c>
      <c r="B13" s="132" t="s">
        <v>271</v>
      </c>
      <c r="C13" s="417" t="s">
        <v>121</v>
      </c>
      <c r="D13" s="315">
        <v>12</v>
      </c>
      <c r="E13" s="313">
        <f t="shared" ref="E13:E18" si="1">AD13+AI13+AN13</f>
        <v>5</v>
      </c>
      <c r="F13" s="312"/>
      <c r="G13" s="314"/>
      <c r="H13" s="314"/>
      <c r="I13" s="314"/>
      <c r="J13" s="313"/>
      <c r="K13" s="312"/>
      <c r="L13" s="314"/>
      <c r="M13" s="314"/>
      <c r="N13" s="314"/>
      <c r="O13" s="313"/>
      <c r="P13" s="312"/>
      <c r="Q13" s="314"/>
      <c r="R13" s="314"/>
      <c r="S13" s="314"/>
      <c r="T13" s="313"/>
      <c r="U13" s="312"/>
      <c r="V13" s="314"/>
      <c r="W13" s="314"/>
      <c r="X13" s="314"/>
      <c r="Y13" s="313"/>
      <c r="Z13" s="312"/>
      <c r="AA13" s="314"/>
      <c r="AB13" s="314"/>
      <c r="AC13" s="314"/>
      <c r="AD13" s="313"/>
      <c r="AE13" s="315">
        <v>8</v>
      </c>
      <c r="AF13" s="314">
        <v>4</v>
      </c>
      <c r="AG13" s="314">
        <v>0</v>
      </c>
      <c r="AH13" s="314" t="s">
        <v>14</v>
      </c>
      <c r="AI13" s="313">
        <v>5</v>
      </c>
      <c r="AJ13" s="312"/>
      <c r="AK13" s="314"/>
      <c r="AL13" s="314"/>
      <c r="AM13" s="314"/>
      <c r="AN13" s="313"/>
      <c r="AO13" s="316" t="s">
        <v>270</v>
      </c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</row>
    <row r="14" spans="1:150" s="310" customFormat="1" ht="15.75" x14ac:dyDescent="0.2">
      <c r="A14" s="123" t="s">
        <v>53</v>
      </c>
      <c r="B14" s="132" t="s">
        <v>272</v>
      </c>
      <c r="C14" s="418" t="s">
        <v>127</v>
      </c>
      <c r="D14" s="315">
        <v>8</v>
      </c>
      <c r="E14" s="313">
        <v>3</v>
      </c>
      <c r="F14" s="312"/>
      <c r="G14" s="314"/>
      <c r="H14" s="314"/>
      <c r="I14" s="314"/>
      <c r="J14" s="313"/>
      <c r="K14" s="312"/>
      <c r="L14" s="314"/>
      <c r="M14" s="314"/>
      <c r="N14" s="314"/>
      <c r="O14" s="313"/>
      <c r="P14" s="312"/>
      <c r="Q14" s="314"/>
      <c r="R14" s="314"/>
      <c r="S14" s="314"/>
      <c r="T14" s="313"/>
      <c r="U14" s="312"/>
      <c r="V14" s="314"/>
      <c r="W14" s="314"/>
      <c r="X14" s="314"/>
      <c r="Y14" s="313"/>
      <c r="Z14" s="312"/>
      <c r="AA14" s="314"/>
      <c r="AB14" s="314"/>
      <c r="AC14" s="314"/>
      <c r="AD14" s="313"/>
      <c r="AE14" s="315">
        <v>4</v>
      </c>
      <c r="AF14" s="314">
        <v>4</v>
      </c>
      <c r="AG14" s="314">
        <v>0</v>
      </c>
      <c r="AH14" s="314" t="s">
        <v>14</v>
      </c>
      <c r="AI14" s="313">
        <v>3</v>
      </c>
      <c r="AJ14" s="312"/>
      <c r="AK14" s="314"/>
      <c r="AL14" s="314"/>
      <c r="AM14" s="314"/>
      <c r="AN14" s="313"/>
      <c r="AO14" s="317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</row>
    <row r="15" spans="1:150" s="310" customFormat="1" ht="15.75" x14ac:dyDescent="0.2">
      <c r="A15" s="123" t="s">
        <v>54</v>
      </c>
      <c r="B15" s="132" t="s">
        <v>253</v>
      </c>
      <c r="C15" s="417" t="s">
        <v>209</v>
      </c>
      <c r="D15" s="315">
        <v>12</v>
      </c>
      <c r="E15" s="313">
        <f t="shared" si="1"/>
        <v>5</v>
      </c>
      <c r="F15" s="312"/>
      <c r="G15" s="314"/>
      <c r="H15" s="314"/>
      <c r="I15" s="314"/>
      <c r="J15" s="313"/>
      <c r="K15" s="312"/>
      <c r="L15" s="314"/>
      <c r="M15" s="314"/>
      <c r="N15" s="314"/>
      <c r="O15" s="313"/>
      <c r="P15" s="312"/>
      <c r="Q15" s="314"/>
      <c r="R15" s="314"/>
      <c r="S15" s="314"/>
      <c r="T15" s="313"/>
      <c r="U15" s="312"/>
      <c r="V15" s="314"/>
      <c r="W15" s="314"/>
      <c r="X15" s="314"/>
      <c r="Y15" s="313"/>
      <c r="Z15" s="312"/>
      <c r="AA15" s="314"/>
      <c r="AB15" s="314"/>
      <c r="AC15" s="314"/>
      <c r="AD15" s="313"/>
      <c r="AE15" s="315"/>
      <c r="AF15" s="314"/>
      <c r="AG15" s="314"/>
      <c r="AH15" s="314"/>
      <c r="AI15" s="313"/>
      <c r="AJ15" s="312">
        <v>4</v>
      </c>
      <c r="AK15" s="314">
        <v>8</v>
      </c>
      <c r="AL15" s="314">
        <v>0</v>
      </c>
      <c r="AM15" s="314" t="s">
        <v>68</v>
      </c>
      <c r="AN15" s="313">
        <v>5</v>
      </c>
      <c r="AO15" s="316" t="s">
        <v>249</v>
      </c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</row>
    <row r="16" spans="1:150" s="310" customFormat="1" ht="18" customHeight="1" x14ac:dyDescent="0.2">
      <c r="A16" s="123" t="s">
        <v>55</v>
      </c>
      <c r="B16" s="132" t="s">
        <v>184</v>
      </c>
      <c r="C16" s="417" t="s">
        <v>122</v>
      </c>
      <c r="D16" s="315">
        <f t="shared" ref="D16:D17" si="2">Z16+AA16+AB16+AE16+AF16+AG16+AJ16+AK16+AL16</f>
        <v>16</v>
      </c>
      <c r="E16" s="313">
        <f t="shared" si="1"/>
        <v>5</v>
      </c>
      <c r="F16" s="312"/>
      <c r="G16" s="314"/>
      <c r="H16" s="314"/>
      <c r="I16" s="314"/>
      <c r="J16" s="313"/>
      <c r="K16" s="312"/>
      <c r="L16" s="314"/>
      <c r="M16" s="314"/>
      <c r="N16" s="314"/>
      <c r="O16" s="313"/>
      <c r="P16" s="312"/>
      <c r="Q16" s="314"/>
      <c r="R16" s="314"/>
      <c r="S16" s="314"/>
      <c r="T16" s="313"/>
      <c r="U16" s="312"/>
      <c r="V16" s="314"/>
      <c r="W16" s="314"/>
      <c r="X16" s="314"/>
      <c r="Y16" s="313"/>
      <c r="Z16" s="312"/>
      <c r="AA16" s="314"/>
      <c r="AB16" s="314"/>
      <c r="AC16" s="314"/>
      <c r="AD16" s="313"/>
      <c r="AE16" s="320">
        <v>8</v>
      </c>
      <c r="AF16" s="321">
        <v>8</v>
      </c>
      <c r="AG16" s="321">
        <v>0</v>
      </c>
      <c r="AH16" s="321" t="s">
        <v>14</v>
      </c>
      <c r="AI16" s="322">
        <v>5</v>
      </c>
      <c r="AJ16" s="312"/>
      <c r="AK16" s="314"/>
      <c r="AL16" s="314"/>
      <c r="AM16" s="314"/>
      <c r="AN16" s="313"/>
      <c r="AO16" s="323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</row>
    <row r="17" spans="1:150" s="310" customFormat="1" ht="18" customHeight="1" x14ac:dyDescent="0.2">
      <c r="A17" s="123" t="s">
        <v>56</v>
      </c>
      <c r="B17" s="132" t="s">
        <v>189</v>
      </c>
      <c r="C17" s="417" t="s">
        <v>231</v>
      </c>
      <c r="D17" s="315">
        <f t="shared" si="2"/>
        <v>16</v>
      </c>
      <c r="E17" s="313">
        <f t="shared" si="1"/>
        <v>5</v>
      </c>
      <c r="F17" s="312"/>
      <c r="G17" s="314"/>
      <c r="H17" s="314"/>
      <c r="I17" s="314"/>
      <c r="J17" s="313"/>
      <c r="K17" s="312"/>
      <c r="L17" s="314"/>
      <c r="M17" s="314"/>
      <c r="N17" s="314"/>
      <c r="O17" s="313"/>
      <c r="P17" s="312"/>
      <c r="Q17" s="314"/>
      <c r="R17" s="314"/>
      <c r="S17" s="314"/>
      <c r="T17" s="313"/>
      <c r="U17" s="312"/>
      <c r="V17" s="314"/>
      <c r="W17" s="314"/>
      <c r="X17" s="314"/>
      <c r="Y17" s="313"/>
      <c r="Z17" s="312"/>
      <c r="AA17" s="314"/>
      <c r="AB17" s="314"/>
      <c r="AC17" s="314"/>
      <c r="AD17" s="313"/>
      <c r="AE17" s="315"/>
      <c r="AF17" s="314"/>
      <c r="AG17" s="314"/>
      <c r="AH17" s="314"/>
      <c r="AI17" s="313"/>
      <c r="AJ17" s="312">
        <v>8</v>
      </c>
      <c r="AK17" s="314">
        <v>0</v>
      </c>
      <c r="AL17" s="314">
        <v>8</v>
      </c>
      <c r="AM17" s="314" t="s">
        <v>68</v>
      </c>
      <c r="AN17" s="313">
        <v>5</v>
      </c>
      <c r="AO17" s="41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</row>
    <row r="18" spans="1:150" s="310" customFormat="1" ht="18" customHeight="1" x14ac:dyDescent="0.2">
      <c r="A18" s="123" t="s">
        <v>57</v>
      </c>
      <c r="B18" s="132" t="s">
        <v>254</v>
      </c>
      <c r="C18" s="418" t="s">
        <v>123</v>
      </c>
      <c r="D18" s="315">
        <v>8</v>
      </c>
      <c r="E18" s="313">
        <f t="shared" si="1"/>
        <v>4</v>
      </c>
      <c r="F18" s="312"/>
      <c r="G18" s="314"/>
      <c r="H18" s="314"/>
      <c r="I18" s="314" t="s">
        <v>20</v>
      </c>
      <c r="J18" s="313"/>
      <c r="K18" s="312"/>
      <c r="L18" s="314"/>
      <c r="M18" s="314"/>
      <c r="N18" s="314"/>
      <c r="O18" s="313"/>
      <c r="P18" s="312"/>
      <c r="Q18" s="314"/>
      <c r="R18" s="314"/>
      <c r="S18" s="314"/>
      <c r="T18" s="313"/>
      <c r="U18" s="312"/>
      <c r="V18" s="314"/>
      <c r="W18" s="314"/>
      <c r="X18" s="314"/>
      <c r="Y18" s="313"/>
      <c r="Z18" s="312"/>
      <c r="AA18" s="314"/>
      <c r="AB18" s="314"/>
      <c r="AC18" s="314"/>
      <c r="AD18" s="313"/>
      <c r="AE18" s="315"/>
      <c r="AF18" s="314"/>
      <c r="AG18" s="314"/>
      <c r="AH18" s="314"/>
      <c r="AI18" s="313"/>
      <c r="AJ18" s="312">
        <v>8</v>
      </c>
      <c r="AK18" s="314">
        <v>0</v>
      </c>
      <c r="AL18" s="314">
        <v>0</v>
      </c>
      <c r="AM18" s="314" t="s">
        <v>68</v>
      </c>
      <c r="AN18" s="313">
        <v>4</v>
      </c>
      <c r="AO18" s="316" t="s">
        <v>252</v>
      </c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</row>
    <row r="19" spans="1:150" s="42" customFormat="1" ht="15" customHeight="1" x14ac:dyDescent="0.2">
      <c r="A19" s="123" t="s">
        <v>58</v>
      </c>
      <c r="B19" s="132" t="s">
        <v>182</v>
      </c>
      <c r="C19" s="420" t="s">
        <v>128</v>
      </c>
      <c r="D19" s="315">
        <f t="shared" ref="D19" si="3">Z19+AA19+AB19+AE19+AF19+AG19+AJ19+AK19+AL19</f>
        <v>8</v>
      </c>
      <c r="E19" s="313">
        <f t="shared" ref="E19" si="4">AD19+AI19+AN19</f>
        <v>2</v>
      </c>
      <c r="F19" s="136"/>
      <c r="G19" s="124"/>
      <c r="H19" s="124"/>
      <c r="I19" s="124"/>
      <c r="J19" s="125"/>
      <c r="K19" s="136"/>
      <c r="L19" s="124"/>
      <c r="M19" s="124"/>
      <c r="N19" s="124"/>
      <c r="O19" s="125"/>
      <c r="P19" s="136"/>
      <c r="Q19" s="124"/>
      <c r="R19" s="124"/>
      <c r="S19" s="124"/>
      <c r="T19" s="125"/>
      <c r="U19" s="136"/>
      <c r="V19" s="124"/>
      <c r="W19" s="124"/>
      <c r="X19" s="124"/>
      <c r="Y19" s="125"/>
      <c r="Z19" s="136"/>
      <c r="AA19" s="124"/>
      <c r="AB19" s="124"/>
      <c r="AC19" s="124"/>
      <c r="AD19" s="125"/>
      <c r="AE19" s="137">
        <v>4</v>
      </c>
      <c r="AF19" s="124">
        <v>0</v>
      </c>
      <c r="AG19" s="124">
        <v>4</v>
      </c>
      <c r="AH19" s="124" t="s">
        <v>68</v>
      </c>
      <c r="AI19" s="125">
        <v>2</v>
      </c>
      <c r="AJ19" s="136"/>
      <c r="AK19" s="124"/>
      <c r="AL19" s="124"/>
      <c r="AM19" s="124"/>
      <c r="AN19" s="125"/>
      <c r="AO19" s="316"/>
      <c r="AP19" s="115"/>
    </row>
    <row r="20" spans="1:150" s="310" customFormat="1" ht="18" customHeight="1" x14ac:dyDescent="0.2">
      <c r="A20" s="421" t="s">
        <v>137</v>
      </c>
      <c r="B20" s="422" t="s">
        <v>273</v>
      </c>
      <c r="C20" s="423" t="s">
        <v>124</v>
      </c>
      <c r="D20" s="337">
        <v>8</v>
      </c>
      <c r="E20" s="329">
        <v>4</v>
      </c>
      <c r="F20" s="335"/>
      <c r="G20" s="336"/>
      <c r="H20" s="336"/>
      <c r="I20" s="336"/>
      <c r="J20" s="329"/>
      <c r="K20" s="335"/>
      <c r="L20" s="336"/>
      <c r="M20" s="336"/>
      <c r="N20" s="336"/>
      <c r="O20" s="329"/>
      <c r="P20" s="335"/>
      <c r="Q20" s="336"/>
      <c r="R20" s="336"/>
      <c r="S20" s="336"/>
      <c r="T20" s="329"/>
      <c r="U20" s="335"/>
      <c r="V20" s="336"/>
      <c r="W20" s="336"/>
      <c r="X20" s="336"/>
      <c r="Y20" s="329"/>
      <c r="Z20" s="335"/>
      <c r="AA20" s="336"/>
      <c r="AB20" s="336"/>
      <c r="AC20" s="336"/>
      <c r="AD20" s="329"/>
      <c r="AE20" s="424">
        <v>4</v>
      </c>
      <c r="AF20" s="425">
        <v>4</v>
      </c>
      <c r="AG20" s="425">
        <v>0</v>
      </c>
      <c r="AH20" s="425" t="s">
        <v>68</v>
      </c>
      <c r="AI20" s="426">
        <v>4</v>
      </c>
      <c r="AJ20" s="335"/>
      <c r="AK20" s="336"/>
      <c r="AL20" s="336"/>
      <c r="AM20" s="336"/>
      <c r="AN20" s="329"/>
      <c r="AO20" s="338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</row>
    <row r="21" spans="1:150" s="310" customFormat="1" ht="18" customHeight="1" thickBot="1" x14ac:dyDescent="0.25">
      <c r="A21" s="325" t="s">
        <v>138</v>
      </c>
      <c r="B21" s="456" t="s">
        <v>252</v>
      </c>
      <c r="C21" s="327" t="s">
        <v>222</v>
      </c>
      <c r="D21" s="337">
        <v>8</v>
      </c>
      <c r="E21" s="329">
        <v>3</v>
      </c>
      <c r="F21" s="335"/>
      <c r="G21" s="336"/>
      <c r="H21" s="336"/>
      <c r="I21" s="336"/>
      <c r="J21" s="329"/>
      <c r="K21" s="335"/>
      <c r="L21" s="336"/>
      <c r="M21" s="336"/>
      <c r="N21" s="336"/>
      <c r="O21" s="329"/>
      <c r="P21" s="335"/>
      <c r="Q21" s="336"/>
      <c r="R21" s="336"/>
      <c r="S21" s="336"/>
      <c r="T21" s="329"/>
      <c r="U21" s="335"/>
      <c r="V21" s="336"/>
      <c r="W21" s="336"/>
      <c r="X21" s="336"/>
      <c r="Y21" s="329"/>
      <c r="Z21" s="328">
        <v>4</v>
      </c>
      <c r="AA21" s="330">
        <v>4</v>
      </c>
      <c r="AB21" s="330">
        <v>0</v>
      </c>
      <c r="AC21" s="330" t="s">
        <v>68</v>
      </c>
      <c r="AD21" s="331">
        <v>3</v>
      </c>
      <c r="AE21" s="424"/>
      <c r="AF21" s="425"/>
      <c r="AG21" s="425"/>
      <c r="AH21" s="425"/>
      <c r="AI21" s="426"/>
      <c r="AJ21" s="335"/>
      <c r="AK21" s="336"/>
      <c r="AL21" s="336"/>
      <c r="AM21" s="336"/>
      <c r="AN21" s="329"/>
      <c r="AO21" s="338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</row>
    <row r="22" spans="1:150" s="40" customFormat="1" ht="15" customHeight="1" thickBot="1" x14ac:dyDescent="0.25">
      <c r="A22" s="575" t="s">
        <v>70</v>
      </c>
      <c r="B22" s="576"/>
      <c r="C22" s="588"/>
      <c r="D22" s="189">
        <f t="shared" ref="D22" si="5">SUM(F22:H22,K22:M22,P22:R22,U22:W22,Z22:AB22,AE22:AG22,AJ22:AL22)</f>
        <v>40</v>
      </c>
      <c r="E22" s="190">
        <f t="shared" ref="E22" si="6">SUM(J22,O22,T22,Y22,AD22,AI22,AN22)</f>
        <v>10</v>
      </c>
      <c r="F22" s="211"/>
      <c r="G22" s="191"/>
      <c r="H22" s="191"/>
      <c r="I22" s="191"/>
      <c r="J22" s="190"/>
      <c r="K22" s="211"/>
      <c r="L22" s="191"/>
      <c r="M22" s="191"/>
      <c r="N22" s="191"/>
      <c r="O22" s="190"/>
      <c r="P22" s="211"/>
      <c r="Q22" s="191"/>
      <c r="R22" s="191"/>
      <c r="S22" s="191"/>
      <c r="T22" s="190"/>
      <c r="U22" s="211"/>
      <c r="V22" s="191"/>
      <c r="W22" s="191"/>
      <c r="X22" s="191"/>
      <c r="Y22" s="190"/>
      <c r="Z22" s="211">
        <f>SUM(Z23:Z28)</f>
        <v>0</v>
      </c>
      <c r="AA22" s="191">
        <f>SUM(AA23:AA28)</f>
        <v>0</v>
      </c>
      <c r="AB22" s="191">
        <f>SUM(AB23:AB28)</f>
        <v>0</v>
      </c>
      <c r="AC22" s="191" t="s">
        <v>68</v>
      </c>
      <c r="AD22" s="190">
        <f>SUM(AD23:AD28)</f>
        <v>0</v>
      </c>
      <c r="AE22" s="189">
        <f>SUM(AE23:AE28)</f>
        <v>0</v>
      </c>
      <c r="AF22" s="191">
        <f>SUM(AF23:AF28)</f>
        <v>32</v>
      </c>
      <c r="AG22" s="191">
        <f>SUM(AG23:AG28)</f>
        <v>0</v>
      </c>
      <c r="AH22" s="191" t="s">
        <v>68</v>
      </c>
      <c r="AI22" s="190">
        <f>SUM(AI23:AI28)</f>
        <v>8</v>
      </c>
      <c r="AJ22" s="211">
        <v>0</v>
      </c>
      <c r="AK22" s="191">
        <v>8</v>
      </c>
      <c r="AL22" s="191">
        <v>0</v>
      </c>
      <c r="AM22" s="191" t="s">
        <v>68</v>
      </c>
      <c r="AN22" s="190">
        <v>2</v>
      </c>
      <c r="AO22" s="231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</row>
    <row r="23" spans="1:150" s="40" customFormat="1" ht="15" customHeight="1" x14ac:dyDescent="0.2">
      <c r="A23" s="158" t="s">
        <v>139</v>
      </c>
      <c r="B23" s="202"/>
      <c r="C23" s="229" t="s">
        <v>155</v>
      </c>
      <c r="D23" s="217">
        <v>8</v>
      </c>
      <c r="E23" s="215">
        <v>2</v>
      </c>
      <c r="F23" s="212"/>
      <c r="G23" s="203"/>
      <c r="H23" s="203"/>
      <c r="I23" s="203"/>
      <c r="J23" s="215"/>
      <c r="K23" s="212"/>
      <c r="L23" s="203"/>
      <c r="M23" s="203"/>
      <c r="N23" s="203"/>
      <c r="O23" s="215"/>
      <c r="P23" s="212"/>
      <c r="Q23" s="203"/>
      <c r="R23" s="203"/>
      <c r="S23" s="203"/>
      <c r="T23" s="215"/>
      <c r="U23" s="212"/>
      <c r="V23" s="203"/>
      <c r="W23" s="203"/>
      <c r="X23" s="203"/>
      <c r="Y23" s="215"/>
      <c r="Z23" s="212"/>
      <c r="AA23" s="203"/>
      <c r="AB23" s="203"/>
      <c r="AC23" s="203"/>
      <c r="AD23" s="204"/>
      <c r="AE23" s="217">
        <v>0</v>
      </c>
      <c r="AF23" s="203">
        <v>8</v>
      </c>
      <c r="AG23" s="203">
        <v>0</v>
      </c>
      <c r="AH23" s="203" t="s">
        <v>68</v>
      </c>
      <c r="AI23" s="204">
        <v>2</v>
      </c>
      <c r="AJ23" s="212"/>
      <c r="AK23" s="203"/>
      <c r="AL23" s="203"/>
      <c r="AM23" s="203"/>
      <c r="AN23" s="204"/>
      <c r="AO23" s="230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</row>
    <row r="24" spans="1:150" ht="15.75" x14ac:dyDescent="0.2">
      <c r="A24" s="122" t="s">
        <v>140</v>
      </c>
      <c r="B24" s="128"/>
      <c r="C24" s="224" t="s">
        <v>156</v>
      </c>
      <c r="D24" s="216">
        <v>8</v>
      </c>
      <c r="E24" s="127">
        <v>2</v>
      </c>
      <c r="F24" s="210"/>
      <c r="G24" s="126"/>
      <c r="H24" s="126"/>
      <c r="I24" s="126"/>
      <c r="J24" s="127"/>
      <c r="K24" s="210"/>
      <c r="L24" s="126"/>
      <c r="M24" s="126"/>
      <c r="N24" s="126"/>
      <c r="O24" s="127"/>
      <c r="P24" s="210"/>
      <c r="Q24" s="126"/>
      <c r="R24" s="126"/>
      <c r="S24" s="126"/>
      <c r="T24" s="127"/>
      <c r="U24" s="210"/>
      <c r="V24" s="126"/>
      <c r="W24" s="126"/>
      <c r="X24" s="126"/>
      <c r="Y24" s="127"/>
      <c r="Z24" s="210"/>
      <c r="AA24" s="126"/>
      <c r="AB24" s="126"/>
      <c r="AC24" s="126"/>
      <c r="AD24" s="129"/>
      <c r="AE24" s="216">
        <v>0</v>
      </c>
      <c r="AF24" s="126">
        <v>8</v>
      </c>
      <c r="AG24" s="126">
        <v>0</v>
      </c>
      <c r="AH24" s="126" t="s">
        <v>68</v>
      </c>
      <c r="AI24" s="129">
        <v>2</v>
      </c>
      <c r="AJ24" s="210"/>
      <c r="AK24" s="126"/>
      <c r="AL24" s="126"/>
      <c r="AM24" s="126"/>
      <c r="AN24" s="129"/>
      <c r="AO24" s="131"/>
      <c r="AP24" s="13"/>
      <c r="AR24" s="7"/>
    </row>
    <row r="25" spans="1:150" ht="15.75" x14ac:dyDescent="0.2">
      <c r="A25" s="122" t="s">
        <v>141</v>
      </c>
      <c r="B25" s="128"/>
      <c r="C25" s="224" t="s">
        <v>157</v>
      </c>
      <c r="D25" s="216">
        <v>8</v>
      </c>
      <c r="E25" s="127">
        <v>2</v>
      </c>
      <c r="F25" s="210"/>
      <c r="G25" s="126"/>
      <c r="H25" s="126"/>
      <c r="I25" s="126"/>
      <c r="J25" s="127"/>
      <c r="K25" s="210"/>
      <c r="L25" s="126"/>
      <c r="M25" s="126"/>
      <c r="N25" s="126"/>
      <c r="O25" s="127"/>
      <c r="P25" s="210"/>
      <c r="Q25" s="126"/>
      <c r="R25" s="126"/>
      <c r="S25" s="126"/>
      <c r="T25" s="127"/>
      <c r="U25" s="210"/>
      <c r="V25" s="126"/>
      <c r="W25" s="126"/>
      <c r="X25" s="126"/>
      <c r="Y25" s="127"/>
      <c r="Z25" s="210"/>
      <c r="AA25" s="126"/>
      <c r="AB25" s="126"/>
      <c r="AC25" s="126"/>
      <c r="AD25" s="129"/>
      <c r="AE25" s="216">
        <v>0</v>
      </c>
      <c r="AF25" s="126">
        <v>8</v>
      </c>
      <c r="AG25" s="126">
        <v>0</v>
      </c>
      <c r="AH25" s="126" t="s">
        <v>68</v>
      </c>
      <c r="AI25" s="129">
        <v>2</v>
      </c>
      <c r="AJ25" s="210"/>
      <c r="AK25" s="126"/>
      <c r="AL25" s="126"/>
      <c r="AM25" s="126"/>
      <c r="AN25" s="129"/>
      <c r="AO25" s="131"/>
      <c r="AP25" s="13"/>
      <c r="AR25" s="3"/>
    </row>
    <row r="26" spans="1:150" ht="15.75" x14ac:dyDescent="0.2">
      <c r="A26" s="122" t="s">
        <v>142</v>
      </c>
      <c r="B26" s="128"/>
      <c r="C26" s="224" t="s">
        <v>158</v>
      </c>
      <c r="D26" s="216">
        <v>8</v>
      </c>
      <c r="E26" s="127">
        <v>2</v>
      </c>
      <c r="F26" s="210"/>
      <c r="G26" s="126"/>
      <c r="H26" s="126"/>
      <c r="I26" s="126"/>
      <c r="J26" s="127"/>
      <c r="K26" s="210"/>
      <c r="L26" s="126"/>
      <c r="M26" s="126"/>
      <c r="N26" s="126"/>
      <c r="O26" s="127"/>
      <c r="P26" s="210"/>
      <c r="Q26" s="126"/>
      <c r="R26" s="126"/>
      <c r="S26" s="126"/>
      <c r="T26" s="127"/>
      <c r="U26" s="210"/>
      <c r="V26" s="126"/>
      <c r="W26" s="126"/>
      <c r="X26" s="126"/>
      <c r="Y26" s="127"/>
      <c r="Z26" s="210"/>
      <c r="AA26" s="126"/>
      <c r="AB26" s="126"/>
      <c r="AC26" s="126"/>
      <c r="AD26" s="129"/>
      <c r="AE26" s="216">
        <v>0</v>
      </c>
      <c r="AF26" s="126">
        <v>8</v>
      </c>
      <c r="AG26" s="126">
        <v>0</v>
      </c>
      <c r="AH26" s="126" t="s">
        <v>68</v>
      </c>
      <c r="AI26" s="129">
        <v>2</v>
      </c>
      <c r="AJ26" s="210"/>
      <c r="AK26" s="126"/>
      <c r="AL26" s="126"/>
      <c r="AM26" s="126"/>
      <c r="AN26" s="129"/>
      <c r="AO26" s="131"/>
      <c r="AP26" s="13"/>
      <c r="AR26" s="7"/>
    </row>
    <row r="27" spans="1:150" ht="15.75" x14ac:dyDescent="0.2">
      <c r="A27" s="122" t="s">
        <v>150</v>
      </c>
      <c r="B27" s="128"/>
      <c r="C27" s="224" t="s">
        <v>159</v>
      </c>
      <c r="D27" s="216">
        <v>8</v>
      </c>
      <c r="E27" s="127">
        <v>2</v>
      </c>
      <c r="F27" s="210"/>
      <c r="G27" s="126"/>
      <c r="H27" s="126"/>
      <c r="I27" s="126"/>
      <c r="J27" s="127"/>
      <c r="K27" s="210"/>
      <c r="L27" s="126"/>
      <c r="M27" s="126"/>
      <c r="N27" s="126"/>
      <c r="O27" s="127"/>
      <c r="P27" s="210"/>
      <c r="Q27" s="126"/>
      <c r="R27" s="126"/>
      <c r="S27" s="126"/>
      <c r="T27" s="127"/>
      <c r="U27" s="210"/>
      <c r="V27" s="126"/>
      <c r="W27" s="126"/>
      <c r="X27" s="126"/>
      <c r="Y27" s="127"/>
      <c r="Z27" s="210"/>
      <c r="AA27" s="126"/>
      <c r="AB27" s="126"/>
      <c r="AC27" s="126"/>
      <c r="AD27" s="129"/>
      <c r="AE27" s="216"/>
      <c r="AF27" s="126"/>
      <c r="AG27" s="126"/>
      <c r="AH27" s="126"/>
      <c r="AI27" s="129"/>
      <c r="AJ27" s="210">
        <v>0</v>
      </c>
      <c r="AK27" s="126">
        <v>8</v>
      </c>
      <c r="AL27" s="126">
        <v>0</v>
      </c>
      <c r="AM27" s="126" t="s">
        <v>68</v>
      </c>
      <c r="AN27" s="129">
        <v>2</v>
      </c>
      <c r="AO27" s="131"/>
      <c r="AP27" s="13"/>
    </row>
    <row r="28" spans="1:150" s="388" customFormat="1" ht="16.5" thickBot="1" x14ac:dyDescent="0.25">
      <c r="A28" s="357"/>
      <c r="B28" s="453" t="s">
        <v>264</v>
      </c>
      <c r="C28" s="454" t="s">
        <v>17</v>
      </c>
      <c r="D28" s="357">
        <v>13</v>
      </c>
      <c r="E28" s="356">
        <f>SUM(J28,O28,T28:U28,Y28,AD28,AI28:AJ28,AN28)</f>
        <v>15</v>
      </c>
      <c r="F28" s="354"/>
      <c r="G28" s="355"/>
      <c r="H28" s="355"/>
      <c r="I28" s="355"/>
      <c r="J28" s="356"/>
      <c r="K28" s="354"/>
      <c r="L28" s="355"/>
      <c r="M28" s="355"/>
      <c r="N28" s="355"/>
      <c r="O28" s="356"/>
      <c r="P28" s="354"/>
      <c r="Q28" s="355"/>
      <c r="R28" s="355"/>
      <c r="S28" s="355"/>
      <c r="T28" s="356"/>
      <c r="U28" s="354"/>
      <c r="V28" s="355"/>
      <c r="W28" s="355"/>
      <c r="X28" s="355"/>
      <c r="Y28" s="356"/>
      <c r="Z28" s="354"/>
      <c r="AA28" s="355"/>
      <c r="AB28" s="355"/>
      <c r="AC28" s="355"/>
      <c r="AD28" s="356"/>
      <c r="AE28" s="357"/>
      <c r="AF28" s="355"/>
      <c r="AG28" s="355"/>
      <c r="AH28" s="355"/>
      <c r="AI28" s="356"/>
      <c r="AJ28" s="354"/>
      <c r="AK28" s="355"/>
      <c r="AL28" s="355">
        <v>13</v>
      </c>
      <c r="AM28" s="355" t="s">
        <v>133</v>
      </c>
      <c r="AN28" s="356">
        <v>15</v>
      </c>
      <c r="AO28" s="347"/>
      <c r="AP28" s="394"/>
    </row>
    <row r="29" spans="1:150" ht="16.5" thickBot="1" x14ac:dyDescent="0.25">
      <c r="A29" s="206"/>
      <c r="B29" s="207"/>
      <c r="C29" s="225" t="s">
        <v>16</v>
      </c>
      <c r="D29" s="226">
        <f>'BSc  ALAP'!F59+D11+D22+D28</f>
        <v>669</v>
      </c>
      <c r="E29" s="144">
        <f>'BSc  ALAP'!G59+E11+E22+E28</f>
        <v>210</v>
      </c>
      <c r="F29" s="457">
        <f>'BSc  ALAP'!H59</f>
        <v>60</v>
      </c>
      <c r="G29" s="228">
        <f>'BSc  ALAP'!I59</f>
        <v>20</v>
      </c>
      <c r="H29" s="228">
        <f>'BSc  ALAP'!J59</f>
        <v>24</v>
      </c>
      <c r="I29" s="227"/>
      <c r="J29" s="144">
        <f>'BSc  ALAP'!L59</f>
        <v>31</v>
      </c>
      <c r="K29" s="457">
        <f>'BSc  ALAP'!M59</f>
        <v>44</v>
      </c>
      <c r="L29" s="228">
        <f>'BSc  ALAP'!N59</f>
        <v>32</v>
      </c>
      <c r="M29" s="228">
        <f>'BSc  ALAP'!O59</f>
        <v>20</v>
      </c>
      <c r="N29" s="227"/>
      <c r="O29" s="144">
        <f>'BSc  ALAP'!Q59</f>
        <v>29</v>
      </c>
      <c r="P29" s="213">
        <f>'BSc  ALAP'!R59</f>
        <v>44</v>
      </c>
      <c r="Q29" s="208">
        <f>'BSc  ALAP'!S59</f>
        <v>36</v>
      </c>
      <c r="R29" s="208">
        <f>'BSc  ALAP'!T59</f>
        <v>20</v>
      </c>
      <c r="S29" s="191"/>
      <c r="T29" s="144">
        <f>'BSc  ALAP'!V59</f>
        <v>27</v>
      </c>
      <c r="U29" s="213">
        <f>'BSc  ALAP'!W59</f>
        <v>48</v>
      </c>
      <c r="V29" s="208">
        <f>'BSc  ALAP'!X59</f>
        <v>28</v>
      </c>
      <c r="W29" s="208">
        <f>'BSc  ALAP'!Y59</f>
        <v>44</v>
      </c>
      <c r="X29" s="191"/>
      <c r="Y29" s="144">
        <f>'BSc  ALAP'!AA59</f>
        <v>34</v>
      </c>
      <c r="Z29" s="457">
        <f>'BSc  ALAP'!AB59+'Környezetvédelem a közigazgatás'!Z11+'Környezetvédelem a közigazgatás'!Z22</f>
        <v>56</v>
      </c>
      <c r="AA29" s="228">
        <f>'BSc  ALAP'!AC59+'Környezetvédelem a közigazgatás'!AA11+'Környezetvédelem a közigazgatás'!AA22</f>
        <v>28</v>
      </c>
      <c r="AB29" s="228">
        <f>'BSc  ALAP'!AD59+'Környezetvédelem a közigazgatás'!AB11+'Környezetvédelem a közigazgatás'!AB22</f>
        <v>16</v>
      </c>
      <c r="AC29" s="227"/>
      <c r="AD29" s="144">
        <f>'BSc  ALAP'!AF59+'Környezetvédelem a közigazgatás'!AD11+'Környezetvédelem a közigazgatás'!AD22</f>
        <v>29</v>
      </c>
      <c r="AE29" s="226">
        <f>'BSc  ALAP'!AG59+'Környezetvédelem a közigazgatás'!AE11+'Környezetvédelem a közigazgatás'!AE22</f>
        <v>32</v>
      </c>
      <c r="AF29" s="208">
        <f>'BSc  ALAP'!AH59+'Környezetvédelem a közigazgatás'!AF11+'Környezetvédelem a közigazgatás'!AF22</f>
        <v>56</v>
      </c>
      <c r="AG29" s="208">
        <f>'BSc  ALAP'!AI59+'Környezetvédelem a közigazgatás'!AG11+'Környezetvédelem a közigazgatás'!AG22</f>
        <v>4</v>
      </c>
      <c r="AH29" s="191"/>
      <c r="AI29" s="144">
        <f>'BSc  ALAP'!AK59+'Környezetvédelem a közigazgatás'!AI11+'Környezetvédelem a közigazgatás'!AI22</f>
        <v>29</v>
      </c>
      <c r="AJ29" s="211">
        <f>AJ11+AJ22</f>
        <v>20</v>
      </c>
      <c r="AK29" s="208">
        <f>AK11+AK22</f>
        <v>16</v>
      </c>
      <c r="AL29" s="191">
        <f>AL11+AL22+AL28</f>
        <v>21</v>
      </c>
      <c r="AM29" s="191"/>
      <c r="AN29" s="144">
        <f>AN11+AN22+AN28</f>
        <v>31</v>
      </c>
      <c r="AO29" s="49"/>
      <c r="AP29" s="117"/>
      <c r="AQ29" s="118"/>
      <c r="AR29" s="119"/>
      <c r="AS29" s="118"/>
    </row>
    <row r="30" spans="1:150" s="388" customFormat="1" ht="14.25" customHeight="1" x14ac:dyDescent="0.2">
      <c r="A30" s="589" t="s">
        <v>134</v>
      </c>
      <c r="B30" s="427"/>
      <c r="C30" s="428" t="s">
        <v>147</v>
      </c>
      <c r="D30" s="429">
        <f>D29</f>
        <v>669</v>
      </c>
      <c r="E30" s="430"/>
      <c r="F30" s="360"/>
      <c r="G30" s="431">
        <f>F29+G29+H29</f>
        <v>104</v>
      </c>
      <c r="H30" s="362"/>
      <c r="I30" s="431"/>
      <c r="J30" s="363"/>
      <c r="K30" s="360"/>
      <c r="L30" s="431">
        <f>K29+L29+M29</f>
        <v>96</v>
      </c>
      <c r="M30" s="362"/>
      <c r="N30" s="362"/>
      <c r="O30" s="363"/>
      <c r="P30" s="360"/>
      <c r="Q30" s="431">
        <f>P29+Q29+R29</f>
        <v>100</v>
      </c>
      <c r="R30" s="362"/>
      <c r="S30" s="362"/>
      <c r="T30" s="363"/>
      <c r="U30" s="360"/>
      <c r="V30" s="431">
        <f>U29+V29+W29</f>
        <v>120</v>
      </c>
      <c r="W30" s="362"/>
      <c r="X30" s="362"/>
      <c r="Y30" s="432"/>
      <c r="Z30" s="386"/>
      <c r="AA30" s="431">
        <f>Z29+AA29+AB29</f>
        <v>100</v>
      </c>
      <c r="AB30" s="362"/>
      <c r="AC30" s="431"/>
      <c r="AD30" s="432"/>
      <c r="AE30" s="433"/>
      <c r="AF30" s="431">
        <f>AE29+AF29+AG29</f>
        <v>92</v>
      </c>
      <c r="AG30" s="362"/>
      <c r="AH30" s="362"/>
      <c r="AI30" s="363"/>
      <c r="AJ30" s="386"/>
      <c r="AK30" s="362">
        <f>AJ29+AK29+AL29</f>
        <v>57</v>
      </c>
      <c r="AL30" s="362"/>
      <c r="AM30" s="362"/>
      <c r="AN30" s="363"/>
      <c r="AO30" s="364"/>
      <c r="AP30" s="387"/>
      <c r="AR30" s="389"/>
    </row>
    <row r="31" spans="1:150" s="388" customFormat="1" ht="12.75" customHeight="1" x14ac:dyDescent="0.2">
      <c r="A31" s="590"/>
      <c r="B31" s="434"/>
      <c r="C31" s="435" t="s">
        <v>135</v>
      </c>
      <c r="D31" s="436">
        <f>'BSc  ALAP'!I62+'BSc  ALAP'!N62+'BSc  ALAP'!S62+'BSc  ALAP'!X62+AA31+AF31+AK31</f>
        <v>365</v>
      </c>
      <c r="E31" s="437"/>
      <c r="F31" s="367"/>
      <c r="G31" s="438">
        <f>G29+H29</f>
        <v>44</v>
      </c>
      <c r="H31" s="370"/>
      <c r="I31" s="439"/>
      <c r="J31" s="371"/>
      <c r="K31" s="367"/>
      <c r="L31" s="369">
        <f>L29+M29</f>
        <v>52</v>
      </c>
      <c r="M31" s="370"/>
      <c r="N31" s="370"/>
      <c r="O31" s="371"/>
      <c r="P31" s="367"/>
      <c r="Q31" s="369">
        <f>Q29+R29</f>
        <v>56</v>
      </c>
      <c r="R31" s="370"/>
      <c r="S31" s="370"/>
      <c r="T31" s="371"/>
      <c r="U31" s="367"/>
      <c r="V31" s="369">
        <f>V29+W29</f>
        <v>72</v>
      </c>
      <c r="W31" s="370"/>
      <c r="X31" s="370"/>
      <c r="Y31" s="440"/>
      <c r="Z31" s="374"/>
      <c r="AA31" s="438">
        <f>AA29+AB29</f>
        <v>44</v>
      </c>
      <c r="AB31" s="370"/>
      <c r="AC31" s="439"/>
      <c r="AD31" s="440"/>
      <c r="AE31" s="441"/>
      <c r="AF31" s="369">
        <f>AF29+AG29</f>
        <v>60</v>
      </c>
      <c r="AG31" s="370"/>
      <c r="AH31" s="370"/>
      <c r="AI31" s="371"/>
      <c r="AJ31" s="374"/>
      <c r="AK31" s="369">
        <f>AK29+AL29</f>
        <v>37</v>
      </c>
      <c r="AL31" s="370"/>
      <c r="AM31" s="370"/>
      <c r="AN31" s="371"/>
      <c r="AO31" s="442"/>
      <c r="AP31" s="387"/>
      <c r="AR31" s="389"/>
    </row>
    <row r="32" spans="1:150" s="388" customFormat="1" ht="12.75" customHeight="1" x14ac:dyDescent="0.2">
      <c r="A32" s="590"/>
      <c r="B32" s="434"/>
      <c r="C32" s="435" t="s">
        <v>136</v>
      </c>
      <c r="D32" s="436">
        <f>(D31/D29)*100</f>
        <v>54.559043348281008</v>
      </c>
      <c r="E32" s="437"/>
      <c r="F32" s="367"/>
      <c r="G32" s="438"/>
      <c r="H32" s="370"/>
      <c r="I32" s="439"/>
      <c r="J32" s="371"/>
      <c r="K32" s="367"/>
      <c r="L32" s="369"/>
      <c r="M32" s="370"/>
      <c r="N32" s="370"/>
      <c r="O32" s="371"/>
      <c r="P32" s="367"/>
      <c r="Q32" s="369"/>
      <c r="R32" s="370"/>
      <c r="S32" s="370"/>
      <c r="T32" s="371"/>
      <c r="U32" s="367"/>
      <c r="V32" s="369"/>
      <c r="W32" s="370"/>
      <c r="X32" s="370"/>
      <c r="Y32" s="440"/>
      <c r="Z32" s="374"/>
      <c r="AA32" s="438"/>
      <c r="AB32" s="370"/>
      <c r="AC32" s="439"/>
      <c r="AD32" s="440"/>
      <c r="AE32" s="441"/>
      <c r="AF32" s="369"/>
      <c r="AG32" s="370"/>
      <c r="AH32" s="370"/>
      <c r="AI32" s="371"/>
      <c r="AJ32" s="374"/>
      <c r="AK32" s="369"/>
      <c r="AL32" s="370"/>
      <c r="AM32" s="370"/>
      <c r="AN32" s="371"/>
      <c r="AO32" s="443"/>
      <c r="AP32" s="387"/>
      <c r="AR32" s="389"/>
    </row>
    <row r="33" spans="1:48" s="388" customFormat="1" ht="12.75" customHeight="1" x14ac:dyDescent="0.2">
      <c r="A33" s="590"/>
      <c r="B33" s="434"/>
      <c r="C33" s="435" t="s">
        <v>15</v>
      </c>
      <c r="D33" s="444"/>
      <c r="E33" s="437"/>
      <c r="F33" s="445"/>
      <c r="G33" s="446"/>
      <c r="H33" s="446"/>
      <c r="I33" s="369">
        <v>3</v>
      </c>
      <c r="J33" s="376"/>
      <c r="K33" s="374"/>
      <c r="L33" s="375"/>
      <c r="M33" s="375"/>
      <c r="N33" s="369">
        <v>4</v>
      </c>
      <c r="O33" s="376"/>
      <c r="P33" s="374"/>
      <c r="Q33" s="375"/>
      <c r="R33" s="375"/>
      <c r="S33" s="369">
        <v>2</v>
      </c>
      <c r="T33" s="376"/>
      <c r="U33" s="374"/>
      <c r="V33" s="375"/>
      <c r="W33" s="375"/>
      <c r="X33" s="369">
        <v>6</v>
      </c>
      <c r="Y33" s="447"/>
      <c r="Z33" s="445"/>
      <c r="AA33" s="446"/>
      <c r="AB33" s="446"/>
      <c r="AC33" s="369">
        <v>2</v>
      </c>
      <c r="AD33" s="447"/>
      <c r="AE33" s="392"/>
      <c r="AF33" s="375"/>
      <c r="AG33" s="375"/>
      <c r="AH33" s="369">
        <v>4</v>
      </c>
      <c r="AI33" s="376"/>
      <c r="AJ33" s="374"/>
      <c r="AK33" s="375"/>
      <c r="AL33" s="375"/>
      <c r="AM33" s="369">
        <v>0</v>
      </c>
      <c r="AN33" s="376"/>
      <c r="AO33" s="442"/>
      <c r="AP33" s="393"/>
      <c r="AR33" s="389"/>
    </row>
    <row r="34" spans="1:48" s="388" customFormat="1" ht="12.75" customHeight="1" x14ac:dyDescent="0.2">
      <c r="A34" s="590"/>
      <c r="B34" s="434"/>
      <c r="C34" s="435" t="s">
        <v>69</v>
      </c>
      <c r="D34" s="444"/>
      <c r="E34" s="437"/>
      <c r="F34" s="445"/>
      <c r="G34" s="446"/>
      <c r="H34" s="446"/>
      <c r="I34" s="369">
        <v>5</v>
      </c>
      <c r="J34" s="376"/>
      <c r="K34" s="374"/>
      <c r="L34" s="375"/>
      <c r="M34" s="375"/>
      <c r="N34" s="369">
        <v>3</v>
      </c>
      <c r="O34" s="376"/>
      <c r="P34" s="374"/>
      <c r="Q34" s="375"/>
      <c r="R34" s="375"/>
      <c r="S34" s="369">
        <v>7</v>
      </c>
      <c r="T34" s="376"/>
      <c r="U34" s="374"/>
      <c r="V34" s="375"/>
      <c r="W34" s="375"/>
      <c r="X34" s="369">
        <v>4</v>
      </c>
      <c r="Y34" s="447"/>
      <c r="Z34" s="445"/>
      <c r="AA34" s="446"/>
      <c r="AB34" s="446"/>
      <c r="AC34" s="369">
        <v>9</v>
      </c>
      <c r="AD34" s="447"/>
      <c r="AE34" s="392"/>
      <c r="AF34" s="375"/>
      <c r="AG34" s="375"/>
      <c r="AH34" s="369">
        <v>6</v>
      </c>
      <c r="AI34" s="376"/>
      <c r="AJ34" s="374"/>
      <c r="AK34" s="375"/>
      <c r="AL34" s="375"/>
      <c r="AM34" s="369">
        <v>3</v>
      </c>
      <c r="AN34" s="376"/>
      <c r="AO34" s="442"/>
      <c r="AP34" s="394"/>
    </row>
    <row r="35" spans="1:48" s="388" customFormat="1" ht="16.5" thickBot="1" x14ac:dyDescent="0.25">
      <c r="A35" s="448"/>
      <c r="B35" s="449"/>
      <c r="C35" s="450" t="s">
        <v>75</v>
      </c>
      <c r="D35" s="452" t="s">
        <v>79</v>
      </c>
      <c r="E35" s="395">
        <v>0</v>
      </c>
      <c r="F35" s="380"/>
      <c r="G35" s="381"/>
      <c r="H35" s="381"/>
      <c r="I35" s="381"/>
      <c r="J35" s="382"/>
      <c r="K35" s="380"/>
      <c r="L35" s="381"/>
      <c r="M35" s="381"/>
      <c r="N35" s="381"/>
      <c r="O35" s="382"/>
      <c r="P35" s="380"/>
      <c r="Q35" s="381"/>
      <c r="R35" s="381"/>
      <c r="S35" s="381"/>
      <c r="T35" s="382"/>
      <c r="U35" s="380"/>
      <c r="V35" s="381"/>
      <c r="W35" s="381"/>
      <c r="X35" s="381"/>
      <c r="Y35" s="451"/>
      <c r="Z35" s="380"/>
      <c r="AA35" s="381"/>
      <c r="AB35" s="381"/>
      <c r="AC35" s="381"/>
      <c r="AD35" s="451"/>
      <c r="AE35" s="569" t="s">
        <v>79</v>
      </c>
      <c r="AF35" s="570"/>
      <c r="AG35" s="570"/>
      <c r="AH35" s="570"/>
      <c r="AI35" s="571"/>
      <c r="AJ35" s="380"/>
      <c r="AK35" s="381"/>
      <c r="AL35" s="381"/>
      <c r="AM35" s="381"/>
      <c r="AN35" s="382"/>
      <c r="AO35" s="442"/>
      <c r="AP35" s="394"/>
    </row>
    <row r="36" spans="1:48" x14ac:dyDescent="0.2">
      <c r="AT36" s="120"/>
      <c r="AV36" s="120"/>
    </row>
    <row r="37" spans="1:48" s="310" customFormat="1" ht="18" customHeight="1" x14ac:dyDescent="0.2">
      <c r="A37" s="408"/>
      <c r="B37" s="409" t="s">
        <v>65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03"/>
      <c r="M37" s="403"/>
      <c r="N37" s="586"/>
      <c r="O37" s="587"/>
      <c r="P37" s="587"/>
      <c r="Q37" s="403"/>
      <c r="R37" s="403"/>
      <c r="S37" s="402"/>
      <c r="T37" s="403"/>
      <c r="U37" s="403"/>
      <c r="V37" s="403"/>
      <c r="W37" s="403"/>
      <c r="X37" s="402"/>
      <c r="Y37" s="403"/>
      <c r="Z37" s="403"/>
      <c r="AA37" s="403"/>
      <c r="AB37" s="403"/>
      <c r="AC37" s="402"/>
      <c r="AD37" s="403"/>
      <c r="AE37" s="402"/>
      <c r="AF37" s="402"/>
      <c r="AG37" s="402"/>
      <c r="AH37" s="402"/>
      <c r="AI37" s="403"/>
      <c r="AJ37" s="402"/>
      <c r="AK37" s="402"/>
      <c r="AL37" s="402"/>
      <c r="AM37" s="402"/>
      <c r="AN37" s="403"/>
      <c r="AO37" s="377"/>
      <c r="AP37" s="348"/>
    </row>
    <row r="38" spans="1:48" s="310" customFormat="1" ht="15" customHeight="1" x14ac:dyDescent="0.2">
      <c r="B38" s="409"/>
      <c r="C38" s="410"/>
      <c r="D38" s="410"/>
      <c r="E38" s="410"/>
      <c r="F38" s="410"/>
      <c r="G38" s="410"/>
      <c r="H38" s="410"/>
      <c r="I38" s="410"/>
      <c r="J38" s="410"/>
      <c r="K38" s="412"/>
      <c r="L38" s="412"/>
      <c r="M38" s="412"/>
      <c r="N38" s="412"/>
      <c r="O38" s="412"/>
      <c r="P38" s="412"/>
      <c r="Q38" s="403"/>
      <c r="R38" s="403"/>
      <c r="S38" s="402"/>
      <c r="T38" s="403"/>
      <c r="U38" s="403"/>
      <c r="V38" s="403"/>
      <c r="W38" s="403"/>
      <c r="X38" s="402"/>
      <c r="Y38" s="403"/>
      <c r="Z38" s="403"/>
      <c r="AA38" s="403"/>
      <c r="AB38" s="403"/>
      <c r="AC38" s="402"/>
      <c r="AD38" s="403"/>
      <c r="AE38" s="402"/>
      <c r="AF38" s="402"/>
      <c r="AG38" s="402"/>
      <c r="AH38" s="402"/>
      <c r="AI38" s="403"/>
      <c r="AJ38" s="402"/>
      <c r="AK38" s="402"/>
      <c r="AL38" s="402"/>
      <c r="AM38" s="402"/>
      <c r="AN38" s="403"/>
      <c r="AO38" s="377"/>
      <c r="AP38" s="377"/>
      <c r="AR38" s="402"/>
    </row>
    <row r="39" spans="1:48" s="310" customFormat="1" ht="15" customHeight="1" x14ac:dyDescent="0.2">
      <c r="B39" s="409" t="s">
        <v>160</v>
      </c>
      <c r="C39" s="410"/>
      <c r="D39" s="410"/>
      <c r="E39" s="410"/>
      <c r="F39" s="410"/>
      <c r="G39" s="410"/>
      <c r="H39" s="410"/>
      <c r="I39" s="410"/>
      <c r="J39" s="410"/>
      <c r="K39" s="412"/>
      <c r="L39" s="412"/>
      <c r="M39" s="412"/>
      <c r="N39" s="412"/>
      <c r="O39" s="403"/>
      <c r="P39" s="403"/>
      <c r="Q39" s="403"/>
      <c r="R39" s="403"/>
      <c r="S39" s="403"/>
      <c r="T39" s="403"/>
      <c r="U39" s="403"/>
      <c r="V39" s="403"/>
      <c r="W39" s="403"/>
      <c r="X39" s="402"/>
      <c r="Y39" s="403"/>
      <c r="Z39" s="403"/>
      <c r="AA39" s="403"/>
      <c r="AB39" s="403"/>
      <c r="AC39" s="402"/>
      <c r="AD39" s="403"/>
      <c r="AE39" s="402"/>
      <c r="AF39" s="402"/>
      <c r="AG39" s="402"/>
      <c r="AH39" s="402"/>
      <c r="AI39" s="403"/>
      <c r="AJ39" s="402"/>
      <c r="AK39" s="402"/>
      <c r="AL39" s="402"/>
      <c r="AM39" s="402"/>
      <c r="AN39" s="403"/>
      <c r="AO39" s="405" t="s">
        <v>202</v>
      </c>
      <c r="AP39" s="377"/>
      <c r="AR39" s="309"/>
    </row>
    <row r="40" spans="1:48" s="310" customFormat="1" ht="12.75" customHeight="1" x14ac:dyDescent="0.2">
      <c r="A40" s="408"/>
      <c r="B40" s="411" t="s">
        <v>232</v>
      </c>
      <c r="C40" s="400"/>
      <c r="D40" s="401"/>
      <c r="E40" s="401"/>
      <c r="F40" s="402"/>
      <c r="G40" s="402"/>
      <c r="H40" s="402"/>
      <c r="I40" s="402"/>
      <c r="J40" s="403"/>
      <c r="K40" s="403"/>
      <c r="L40" s="403"/>
      <c r="M40" s="403"/>
      <c r="N40" s="402"/>
      <c r="O40" s="403"/>
      <c r="P40" s="403"/>
      <c r="Q40" s="403"/>
      <c r="R40" s="403"/>
      <c r="S40" s="402"/>
      <c r="T40" s="403"/>
      <c r="U40" s="403"/>
      <c r="V40" s="403"/>
      <c r="W40" s="403"/>
      <c r="X40" s="402"/>
      <c r="Y40" s="403"/>
      <c r="Z40" s="403"/>
      <c r="AA40" s="403"/>
      <c r="AB40" s="403"/>
      <c r="AC40" s="402"/>
      <c r="AD40" s="403"/>
      <c r="AE40" s="402"/>
      <c r="AF40" s="402"/>
      <c r="AG40" s="402"/>
      <c r="AH40" s="402"/>
      <c r="AI40" s="403"/>
      <c r="AJ40" s="402"/>
      <c r="AK40" s="402"/>
      <c r="AL40" s="402"/>
      <c r="AM40" s="402"/>
      <c r="AN40" s="403"/>
      <c r="AO40" s="405" t="s">
        <v>73</v>
      </c>
      <c r="AP40" s="377"/>
    </row>
    <row r="41" spans="1:48" s="310" customFormat="1" x14ac:dyDescent="0.2">
      <c r="A41" s="396"/>
      <c r="B41" s="398"/>
      <c r="C41" s="397"/>
      <c r="AP41" s="348"/>
    </row>
    <row r="42" spans="1:48" s="310" customFormat="1" x14ac:dyDescent="0.2">
      <c r="A42" s="396"/>
      <c r="B42" s="398"/>
      <c r="C42" s="397"/>
      <c r="AP42" s="348"/>
    </row>
    <row r="43" spans="1:48" s="310" customFormat="1" x14ac:dyDescent="0.2">
      <c r="A43" s="396"/>
      <c r="B43" s="398"/>
      <c r="C43" s="397"/>
      <c r="AP43" s="348"/>
    </row>
    <row r="44" spans="1:48" s="310" customFormat="1" x14ac:dyDescent="0.2">
      <c r="A44" s="396"/>
      <c r="B44" s="398"/>
      <c r="C44" s="397"/>
      <c r="AP44" s="348"/>
    </row>
    <row r="45" spans="1:48" s="310" customFormat="1" ht="15.75" customHeight="1" x14ac:dyDescent="0.2">
      <c r="A45" s="396"/>
      <c r="B45" s="398"/>
      <c r="C45" s="397"/>
      <c r="AP45" s="348"/>
    </row>
    <row r="46" spans="1:48" s="310" customFormat="1" ht="12.75" customHeight="1" x14ac:dyDescent="0.2">
      <c r="A46" s="396"/>
      <c r="B46" s="398"/>
      <c r="C46" s="397"/>
    </row>
    <row r="47" spans="1:48" s="310" customFormat="1" ht="13.5" customHeight="1" x14ac:dyDescent="0.2">
      <c r="A47" s="396"/>
      <c r="B47" s="398"/>
      <c r="C47" s="397"/>
    </row>
    <row r="48" spans="1:48" x14ac:dyDescent="0.2">
      <c r="AP48" s="4"/>
    </row>
    <row r="49" spans="42:42" x14ac:dyDescent="0.2">
      <c r="AP49" s="4"/>
    </row>
    <row r="50" spans="42:42" x14ac:dyDescent="0.2">
      <c r="AP50" s="4"/>
    </row>
    <row r="51" spans="42:42" x14ac:dyDescent="0.2">
      <c r="AP51" s="4"/>
    </row>
    <row r="52" spans="42:42" x14ac:dyDescent="0.2">
      <c r="AP52" s="4"/>
    </row>
    <row r="53" spans="42:42" x14ac:dyDescent="0.2">
      <c r="AP53" s="4"/>
    </row>
    <row r="54" spans="42:42" x14ac:dyDescent="0.2">
      <c r="AP54" s="4"/>
    </row>
    <row r="55" spans="42:42" x14ac:dyDescent="0.2">
      <c r="AP55" s="4"/>
    </row>
    <row r="56" spans="42:42" x14ac:dyDescent="0.2">
      <c r="AP56" s="4"/>
    </row>
    <row r="58" spans="42:42" ht="15" customHeight="1" x14ac:dyDescent="0.2"/>
    <row r="59" spans="42:42" ht="15" customHeight="1" x14ac:dyDescent="0.2"/>
    <row r="79" spans="5:18" ht="15.75" x14ac:dyDescent="0.2">
      <c r="E79" s="51"/>
      <c r="F79" s="51"/>
      <c r="G79" s="51"/>
      <c r="H79" s="51"/>
      <c r="I79" s="51"/>
      <c r="J79" s="51"/>
      <c r="K79" s="51"/>
      <c r="L79" s="51"/>
      <c r="M79" s="103"/>
      <c r="N79" s="103"/>
      <c r="O79" s="103"/>
      <c r="P79" s="103"/>
      <c r="Q79" s="103"/>
      <c r="R79" s="45"/>
    </row>
  </sheetData>
  <mergeCells count="11">
    <mergeCell ref="N37:P37"/>
    <mergeCell ref="A7:AP7"/>
    <mergeCell ref="A8:A9"/>
    <mergeCell ref="B8:B9"/>
    <mergeCell ref="C8:C9"/>
    <mergeCell ref="E8:E9"/>
    <mergeCell ref="AO8:AO9"/>
    <mergeCell ref="A11:C11"/>
    <mergeCell ref="A22:C22"/>
    <mergeCell ref="A30:A34"/>
    <mergeCell ref="AE35:AI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&amp;L&amp;D&amp;C&amp;F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T79"/>
  <sheetViews>
    <sheetView showGridLines="0" zoomScale="70" zoomScaleNormal="70" zoomScaleSheetLayoutView="90" workbookViewId="0">
      <selection activeCell="C19" sqref="C19"/>
    </sheetView>
  </sheetViews>
  <sheetFormatPr defaultColWidth="9.140625" defaultRowHeight="12.75" x14ac:dyDescent="0.2"/>
  <cols>
    <col min="1" max="1" width="5.140625" style="12" customWidth="1"/>
    <col min="2" max="2" width="27.28515625" style="5" customWidth="1"/>
    <col min="3" max="3" width="104.42578125" style="6" customWidth="1"/>
    <col min="4" max="4" width="10" style="4" customWidth="1"/>
    <col min="5" max="5" width="8" style="4" customWidth="1"/>
    <col min="6" max="6" width="5.5703125" style="4" customWidth="1"/>
    <col min="7" max="7" width="5.85546875" style="4" customWidth="1"/>
    <col min="8" max="8" width="5.28515625" style="4" customWidth="1"/>
    <col min="9" max="9" width="4" style="4" customWidth="1"/>
    <col min="10" max="10" width="4.7109375" style="4" bestFit="1" customWidth="1"/>
    <col min="11" max="11" width="4.85546875" style="4" customWidth="1"/>
    <col min="12" max="12" width="6.7109375" style="4" customWidth="1"/>
    <col min="13" max="13" width="5" style="4" customWidth="1"/>
    <col min="14" max="14" width="4.5703125" style="4" customWidth="1"/>
    <col min="15" max="15" width="4.28515625" style="4" customWidth="1"/>
    <col min="16" max="16" width="4.5703125" style="4" customWidth="1"/>
    <col min="17" max="17" width="5.85546875" style="4" customWidth="1"/>
    <col min="18" max="18" width="4.85546875" style="4" customWidth="1"/>
    <col min="19" max="19" width="3.5703125" style="4" customWidth="1"/>
    <col min="20" max="20" width="4.7109375" style="4" bestFit="1" customWidth="1"/>
    <col min="21" max="21" width="6" style="4" customWidth="1"/>
    <col min="22" max="22" width="6.140625" style="4" customWidth="1"/>
    <col min="23" max="23" width="5" style="4" customWidth="1"/>
    <col min="24" max="24" width="3.5703125" style="4" customWidth="1"/>
    <col min="25" max="25" width="4.7109375" style="4" bestFit="1" customWidth="1"/>
    <col min="26" max="26" width="4.42578125" style="4" customWidth="1"/>
    <col min="27" max="27" width="5.85546875" style="4" customWidth="1"/>
    <col min="28" max="28" width="4.5703125" style="4" customWidth="1"/>
    <col min="29" max="29" width="3.5703125" style="4" customWidth="1"/>
    <col min="30" max="30" width="4.7109375" style="4" customWidth="1"/>
    <col min="31" max="31" width="5.28515625" style="4" customWidth="1"/>
    <col min="32" max="32" width="5.7109375" style="4" customWidth="1"/>
    <col min="33" max="34" width="3.5703125" style="4" customWidth="1"/>
    <col min="35" max="36" width="5.28515625" style="4" customWidth="1"/>
    <col min="37" max="37" width="6.7109375" style="4" customWidth="1"/>
    <col min="38" max="38" width="4.28515625" style="4" customWidth="1"/>
    <col min="39" max="39" width="4" style="4" customWidth="1"/>
    <col min="40" max="40" width="4.28515625" style="4" customWidth="1"/>
    <col min="41" max="41" width="23" style="4" customWidth="1"/>
    <col min="42" max="42" width="2.5703125" style="11" customWidth="1"/>
    <col min="43" max="44" width="9.140625" style="4" hidden="1" customWidth="1"/>
    <col min="45" max="16384" width="9.140625" style="4"/>
  </cols>
  <sheetData>
    <row r="1" spans="1:150" s="342" customFormat="1" ht="18" x14ac:dyDescent="0.2">
      <c r="A1" s="339" t="s">
        <v>74</v>
      </c>
      <c r="B1" s="340"/>
      <c r="C1" s="341"/>
      <c r="F1" s="343"/>
      <c r="G1" s="343"/>
      <c r="H1" s="343"/>
      <c r="I1" s="343"/>
      <c r="J1" s="343"/>
      <c r="K1" s="343"/>
      <c r="S1" s="343"/>
      <c r="T1" s="343"/>
      <c r="U1" s="343"/>
      <c r="V1" s="343"/>
      <c r="W1" s="343"/>
      <c r="X1" s="343"/>
      <c r="Y1" s="343"/>
      <c r="Z1" s="343"/>
      <c r="AA1" s="343" t="s">
        <v>132</v>
      </c>
      <c r="AB1" s="343"/>
      <c r="AC1" s="343"/>
      <c r="AG1" s="342" t="s">
        <v>215</v>
      </c>
      <c r="AP1" s="345"/>
    </row>
    <row r="2" spans="1:150" s="342" customFormat="1" ht="18" x14ac:dyDescent="0.2">
      <c r="A2" s="339" t="s">
        <v>67</v>
      </c>
      <c r="B2" s="340"/>
      <c r="C2" s="341"/>
      <c r="F2" s="343"/>
      <c r="G2" s="343"/>
      <c r="H2" s="343"/>
      <c r="I2" s="343"/>
      <c r="J2" s="343"/>
      <c r="K2" s="343"/>
      <c r="L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 t="s">
        <v>144</v>
      </c>
      <c r="AB2" s="345"/>
      <c r="AC2" s="345"/>
      <c r="AD2" s="345"/>
      <c r="AE2" s="345"/>
      <c r="AF2" s="345"/>
      <c r="AG2" s="342" t="s">
        <v>236</v>
      </c>
      <c r="AN2" s="345"/>
      <c r="AO2" s="345"/>
      <c r="AP2" s="345"/>
      <c r="AQ2" s="345"/>
    </row>
    <row r="3" spans="1:150" s="342" customFormat="1" ht="18" x14ac:dyDescent="0.2">
      <c r="A3" s="339"/>
      <c r="B3" s="340"/>
      <c r="C3" s="341"/>
      <c r="F3" s="343"/>
      <c r="G3" s="343"/>
      <c r="H3" s="343"/>
      <c r="I3" s="343"/>
      <c r="J3" s="343"/>
      <c r="K3" s="343"/>
      <c r="L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 t="s">
        <v>90</v>
      </c>
      <c r="AB3" s="345"/>
      <c r="AC3" s="345"/>
      <c r="AD3" s="345"/>
      <c r="AE3" s="345"/>
      <c r="AF3" s="345"/>
      <c r="AG3" s="342" t="s">
        <v>213</v>
      </c>
      <c r="AN3" s="345"/>
      <c r="AO3" s="345"/>
      <c r="AP3" s="345"/>
      <c r="AQ3" s="345"/>
    </row>
    <row r="4" spans="1:150" s="342" customFormat="1" ht="18" x14ac:dyDescent="0.2">
      <c r="A4" s="339"/>
      <c r="B4" s="340"/>
      <c r="C4" s="341"/>
      <c r="F4" s="343"/>
      <c r="G4" s="343"/>
      <c r="H4" s="343"/>
      <c r="I4" s="343"/>
      <c r="J4" s="343"/>
      <c r="K4" s="343"/>
      <c r="L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 t="s">
        <v>125</v>
      </c>
      <c r="AB4" s="345"/>
      <c r="AC4" s="345"/>
      <c r="AD4" s="345"/>
      <c r="AE4" s="345"/>
      <c r="AF4" s="345"/>
      <c r="AN4" s="345"/>
      <c r="AO4" s="345"/>
      <c r="AP4" s="345"/>
      <c r="AQ4" s="345"/>
    </row>
    <row r="5" spans="1:150" s="342" customFormat="1" ht="18.75" x14ac:dyDescent="0.2">
      <c r="A5" s="339"/>
      <c r="B5" s="340"/>
      <c r="C5" s="341"/>
      <c r="D5" s="567" t="s">
        <v>219</v>
      </c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6"/>
      <c r="AH5" s="566"/>
      <c r="AI5" s="566"/>
      <c r="AJ5" s="566"/>
      <c r="AK5" s="566"/>
      <c r="AL5" s="566"/>
      <c r="AM5" s="566"/>
      <c r="AN5" s="566"/>
      <c r="AO5" s="566"/>
      <c r="AP5" s="566"/>
      <c r="AQ5" s="310"/>
      <c r="AR5" s="310"/>
      <c r="AS5" s="310"/>
      <c r="AT5" s="310"/>
      <c r="AU5" s="310"/>
    </row>
    <row r="6" spans="1:150" s="310" customFormat="1" ht="21.75" customHeight="1" x14ac:dyDescent="0.2">
      <c r="A6" s="396"/>
      <c r="B6" s="398"/>
      <c r="C6" s="397"/>
      <c r="F6" s="343"/>
      <c r="G6" s="343"/>
      <c r="H6" s="343"/>
      <c r="I6" s="343"/>
      <c r="J6" s="343"/>
      <c r="K6" s="343"/>
      <c r="L6" s="343"/>
      <c r="N6" s="343"/>
      <c r="O6" s="343"/>
      <c r="P6" s="343"/>
      <c r="Q6" s="343"/>
      <c r="S6" s="343"/>
      <c r="T6" s="343"/>
      <c r="U6" s="343"/>
      <c r="V6" s="343"/>
      <c r="W6" s="343"/>
      <c r="X6" s="343"/>
      <c r="Y6" s="343"/>
      <c r="Z6" s="343"/>
      <c r="AA6" s="343"/>
      <c r="AG6" s="566"/>
      <c r="AH6" s="566"/>
      <c r="AI6" s="566"/>
      <c r="AJ6" s="566"/>
      <c r="AK6" s="566"/>
      <c r="AL6" s="566"/>
      <c r="AM6" s="566"/>
      <c r="AN6" s="566"/>
      <c r="AO6" s="566"/>
      <c r="AP6" s="566"/>
    </row>
    <row r="7" spans="1:150" s="310" customFormat="1" ht="25.5" customHeight="1" thickBot="1" x14ac:dyDescent="0.25">
      <c r="A7" s="572" t="s">
        <v>148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  <c r="AK7" s="573"/>
      <c r="AL7" s="573"/>
      <c r="AM7" s="573"/>
      <c r="AN7" s="573"/>
      <c r="AO7" s="573"/>
      <c r="AP7" s="573"/>
    </row>
    <row r="8" spans="1:150" s="51" customFormat="1" ht="20.25" customHeight="1" thickBot="1" x14ac:dyDescent="0.25">
      <c r="A8" s="538"/>
      <c r="B8" s="578" t="s">
        <v>19</v>
      </c>
      <c r="C8" s="542" t="s">
        <v>1</v>
      </c>
      <c r="D8" s="16" t="s">
        <v>143</v>
      </c>
      <c r="E8" s="544" t="s">
        <v>63</v>
      </c>
      <c r="F8" s="580" t="s">
        <v>0</v>
      </c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91"/>
      <c r="AO8" s="582" t="s">
        <v>115</v>
      </c>
    </row>
    <row r="9" spans="1:150" s="51" customFormat="1" ht="20.25" customHeight="1" thickBot="1" x14ac:dyDescent="0.25">
      <c r="A9" s="574"/>
      <c r="B9" s="579"/>
      <c r="C9" s="543"/>
      <c r="D9" s="21" t="s">
        <v>2</v>
      </c>
      <c r="E9" s="545"/>
      <c r="F9" s="194"/>
      <c r="G9" s="195"/>
      <c r="H9" s="195" t="s">
        <v>3</v>
      </c>
      <c r="I9" s="195"/>
      <c r="J9" s="239"/>
      <c r="K9" s="195"/>
      <c r="L9" s="195"/>
      <c r="M9" s="195" t="s">
        <v>4</v>
      </c>
      <c r="N9" s="195"/>
      <c r="O9" s="239"/>
      <c r="P9" s="195"/>
      <c r="Q9" s="195"/>
      <c r="R9" s="195" t="s">
        <v>5</v>
      </c>
      <c r="S9" s="195"/>
      <c r="T9" s="239"/>
      <c r="U9" s="195"/>
      <c r="V9" s="195"/>
      <c r="W9" s="195" t="s">
        <v>6</v>
      </c>
      <c r="X9" s="195"/>
      <c r="Y9" s="239"/>
      <c r="Z9" s="195"/>
      <c r="AA9" s="195"/>
      <c r="AB9" s="195" t="s">
        <v>7</v>
      </c>
      <c r="AC9" s="195"/>
      <c r="AD9" s="239"/>
      <c r="AE9" s="194"/>
      <c r="AF9" s="195"/>
      <c r="AG9" s="195" t="s">
        <v>8</v>
      </c>
      <c r="AH9" s="195"/>
      <c r="AI9" s="240"/>
      <c r="AJ9" s="194"/>
      <c r="AK9" s="195"/>
      <c r="AL9" s="195" t="s">
        <v>18</v>
      </c>
      <c r="AM9" s="195"/>
      <c r="AN9" s="239"/>
      <c r="AO9" s="583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</row>
    <row r="10" spans="1:150" s="9" customFormat="1" ht="18.75" customHeight="1" thickBot="1" x14ac:dyDescent="0.25">
      <c r="A10" s="139"/>
      <c r="B10" s="140"/>
      <c r="C10" s="17"/>
      <c r="D10" s="187"/>
      <c r="E10" s="238"/>
      <c r="F10" s="147" t="s">
        <v>9</v>
      </c>
      <c r="G10" s="148" t="s">
        <v>11</v>
      </c>
      <c r="H10" s="148" t="s">
        <v>10</v>
      </c>
      <c r="I10" s="148" t="s">
        <v>12</v>
      </c>
      <c r="J10" s="241" t="s">
        <v>13</v>
      </c>
      <c r="K10" s="147" t="s">
        <v>9</v>
      </c>
      <c r="L10" s="148" t="s">
        <v>11</v>
      </c>
      <c r="M10" s="148" t="s">
        <v>10</v>
      </c>
      <c r="N10" s="148" t="s">
        <v>12</v>
      </c>
      <c r="O10" s="241" t="s">
        <v>13</v>
      </c>
      <c r="P10" s="147" t="s">
        <v>9</v>
      </c>
      <c r="Q10" s="148" t="s">
        <v>11</v>
      </c>
      <c r="R10" s="148" t="s">
        <v>10</v>
      </c>
      <c r="S10" s="148" t="s">
        <v>12</v>
      </c>
      <c r="T10" s="241" t="s">
        <v>13</v>
      </c>
      <c r="U10" s="147" t="s">
        <v>9</v>
      </c>
      <c r="V10" s="148" t="s">
        <v>11</v>
      </c>
      <c r="W10" s="148" t="s">
        <v>10</v>
      </c>
      <c r="X10" s="148" t="s">
        <v>12</v>
      </c>
      <c r="Y10" s="241" t="s">
        <v>13</v>
      </c>
      <c r="Z10" s="147" t="s">
        <v>9</v>
      </c>
      <c r="AA10" s="148" t="s">
        <v>11</v>
      </c>
      <c r="AB10" s="148" t="s">
        <v>10</v>
      </c>
      <c r="AC10" s="148" t="s">
        <v>12</v>
      </c>
      <c r="AD10" s="241" t="s">
        <v>13</v>
      </c>
      <c r="AE10" s="147" t="s">
        <v>9</v>
      </c>
      <c r="AF10" s="148" t="s">
        <v>11</v>
      </c>
      <c r="AG10" s="148" t="s">
        <v>10</v>
      </c>
      <c r="AH10" s="148" t="s">
        <v>12</v>
      </c>
      <c r="AI10" s="241" t="s">
        <v>13</v>
      </c>
      <c r="AJ10" s="147" t="s">
        <v>9</v>
      </c>
      <c r="AK10" s="148" t="s">
        <v>11</v>
      </c>
      <c r="AL10" s="148" t="s">
        <v>10</v>
      </c>
      <c r="AM10" s="148" t="s">
        <v>12</v>
      </c>
      <c r="AN10" s="241" t="s">
        <v>13</v>
      </c>
      <c r="AO10" s="135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</row>
    <row r="11" spans="1:150" ht="15.75" customHeight="1" thickBot="1" x14ac:dyDescent="0.25">
      <c r="A11" s="548" t="s">
        <v>83</v>
      </c>
      <c r="B11" s="549"/>
      <c r="C11" s="549"/>
      <c r="D11" s="189">
        <f t="shared" ref="D11:AN11" si="0">SUM(D12:D21)</f>
        <v>116</v>
      </c>
      <c r="E11" s="190">
        <f t="shared" si="0"/>
        <v>40</v>
      </c>
      <c r="F11" s="189">
        <f t="shared" si="0"/>
        <v>0</v>
      </c>
      <c r="G11" s="191">
        <f t="shared" si="0"/>
        <v>0</v>
      </c>
      <c r="H11" s="191">
        <f t="shared" si="0"/>
        <v>0</v>
      </c>
      <c r="I11" s="191">
        <f t="shared" si="0"/>
        <v>0</v>
      </c>
      <c r="J11" s="190">
        <f t="shared" si="0"/>
        <v>0</v>
      </c>
      <c r="K11" s="189">
        <f t="shared" si="0"/>
        <v>0</v>
      </c>
      <c r="L11" s="191">
        <f t="shared" si="0"/>
        <v>0</v>
      </c>
      <c r="M11" s="191">
        <f t="shared" si="0"/>
        <v>0</v>
      </c>
      <c r="N11" s="191">
        <f t="shared" si="0"/>
        <v>0</v>
      </c>
      <c r="O11" s="190">
        <f t="shared" si="0"/>
        <v>0</v>
      </c>
      <c r="P11" s="189">
        <f t="shared" si="0"/>
        <v>0</v>
      </c>
      <c r="Q11" s="191">
        <f t="shared" si="0"/>
        <v>0</v>
      </c>
      <c r="R11" s="191">
        <f t="shared" si="0"/>
        <v>0</v>
      </c>
      <c r="S11" s="191">
        <f t="shared" si="0"/>
        <v>0</v>
      </c>
      <c r="T11" s="190">
        <f t="shared" si="0"/>
        <v>0</v>
      </c>
      <c r="U11" s="189">
        <f t="shared" si="0"/>
        <v>0</v>
      </c>
      <c r="V11" s="191">
        <f t="shared" si="0"/>
        <v>0</v>
      </c>
      <c r="W11" s="191">
        <f t="shared" si="0"/>
        <v>0</v>
      </c>
      <c r="X11" s="191">
        <f t="shared" si="0"/>
        <v>0</v>
      </c>
      <c r="Y11" s="190">
        <f t="shared" si="0"/>
        <v>0</v>
      </c>
      <c r="Z11" s="189">
        <f t="shared" si="0"/>
        <v>20</v>
      </c>
      <c r="AA11" s="191">
        <f t="shared" si="0"/>
        <v>12</v>
      </c>
      <c r="AB11" s="191">
        <f t="shared" si="0"/>
        <v>0</v>
      </c>
      <c r="AC11" s="191">
        <f t="shared" si="0"/>
        <v>0</v>
      </c>
      <c r="AD11" s="190">
        <f t="shared" si="0"/>
        <v>10</v>
      </c>
      <c r="AE11" s="189">
        <f t="shared" si="0"/>
        <v>36</v>
      </c>
      <c r="AF11" s="191">
        <f t="shared" si="0"/>
        <v>16</v>
      </c>
      <c r="AG11" s="191">
        <f t="shared" si="0"/>
        <v>4</v>
      </c>
      <c r="AH11" s="191">
        <f t="shared" si="0"/>
        <v>0</v>
      </c>
      <c r="AI11" s="190">
        <f t="shared" si="0"/>
        <v>20</v>
      </c>
      <c r="AJ11" s="189">
        <f t="shared" si="0"/>
        <v>16</v>
      </c>
      <c r="AK11" s="191">
        <f t="shared" si="0"/>
        <v>12</v>
      </c>
      <c r="AL11" s="191">
        <f t="shared" si="0"/>
        <v>0</v>
      </c>
      <c r="AM11" s="191">
        <f t="shared" si="0"/>
        <v>0</v>
      </c>
      <c r="AN11" s="190">
        <f t="shared" si="0"/>
        <v>10</v>
      </c>
      <c r="AO11" s="193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</row>
    <row r="12" spans="1:150" s="310" customFormat="1" ht="15.75" customHeight="1" x14ac:dyDescent="0.2">
      <c r="A12" s="463" t="s">
        <v>66</v>
      </c>
      <c r="B12" s="464" t="s">
        <v>185</v>
      </c>
      <c r="C12" s="465" t="s">
        <v>233</v>
      </c>
      <c r="D12" s="306">
        <v>12</v>
      </c>
      <c r="E12" s="303">
        <v>3</v>
      </c>
      <c r="F12" s="302"/>
      <c r="G12" s="304"/>
      <c r="H12" s="304"/>
      <c r="I12" s="304"/>
      <c r="J12" s="486"/>
      <c r="K12" s="306"/>
      <c r="L12" s="305"/>
      <c r="M12" s="305"/>
      <c r="N12" s="305"/>
      <c r="O12" s="303"/>
      <c r="P12" s="302"/>
      <c r="Q12" s="304"/>
      <c r="R12" s="304"/>
      <c r="S12" s="304"/>
      <c r="T12" s="486"/>
      <c r="U12" s="306"/>
      <c r="V12" s="305"/>
      <c r="W12" s="305"/>
      <c r="X12" s="305"/>
      <c r="Y12" s="303"/>
      <c r="Z12" s="302">
        <v>8</v>
      </c>
      <c r="AA12" s="304">
        <v>4</v>
      </c>
      <c r="AB12" s="304">
        <v>0</v>
      </c>
      <c r="AC12" s="304" t="s">
        <v>14</v>
      </c>
      <c r="AD12" s="497">
        <v>3</v>
      </c>
      <c r="AE12" s="306"/>
      <c r="AF12" s="305"/>
      <c r="AG12" s="305"/>
      <c r="AH12" s="305"/>
      <c r="AI12" s="504"/>
      <c r="AJ12" s="302"/>
      <c r="AK12" s="304"/>
      <c r="AL12" s="304"/>
      <c r="AM12" s="304"/>
      <c r="AN12" s="307"/>
      <c r="AO12" s="466" t="s">
        <v>240</v>
      </c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</row>
    <row r="13" spans="1:150" s="310" customFormat="1" ht="15.75" x14ac:dyDescent="0.2">
      <c r="A13" s="311" t="s">
        <v>52</v>
      </c>
      <c r="B13" s="316" t="s">
        <v>186</v>
      </c>
      <c r="C13" s="458" t="s">
        <v>234</v>
      </c>
      <c r="D13" s="315">
        <f t="shared" ref="D13:D15" si="1">Z13+AA13+AB13+AE13+AF13+AG13+AJ13+AK13+AL13</f>
        <v>12</v>
      </c>
      <c r="E13" s="313">
        <f t="shared" ref="E13:E14" si="2">AD13+AI13+AN13</f>
        <v>4</v>
      </c>
      <c r="F13" s="312"/>
      <c r="G13" s="314"/>
      <c r="H13" s="314"/>
      <c r="I13" s="314"/>
      <c r="J13" s="487"/>
      <c r="K13" s="315"/>
      <c r="L13" s="314"/>
      <c r="M13" s="314"/>
      <c r="N13" s="314"/>
      <c r="O13" s="313"/>
      <c r="P13" s="312"/>
      <c r="Q13" s="314"/>
      <c r="R13" s="314"/>
      <c r="S13" s="314"/>
      <c r="T13" s="487"/>
      <c r="U13" s="315"/>
      <c r="V13" s="314"/>
      <c r="W13" s="314"/>
      <c r="X13" s="314"/>
      <c r="Y13" s="313"/>
      <c r="Z13" s="312"/>
      <c r="AA13" s="314"/>
      <c r="AB13" s="314"/>
      <c r="AC13" s="314"/>
      <c r="AD13" s="487"/>
      <c r="AE13" s="315">
        <v>8</v>
      </c>
      <c r="AF13" s="314">
        <v>4</v>
      </c>
      <c r="AG13" s="314">
        <v>0</v>
      </c>
      <c r="AH13" s="314" t="s">
        <v>14</v>
      </c>
      <c r="AI13" s="460">
        <v>4</v>
      </c>
      <c r="AJ13" s="312"/>
      <c r="AK13" s="314"/>
      <c r="AL13" s="314"/>
      <c r="AM13" s="314"/>
      <c r="AN13" s="313"/>
      <c r="AO13" s="317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</row>
    <row r="14" spans="1:150" s="310" customFormat="1" ht="15.75" x14ac:dyDescent="0.2">
      <c r="A14" s="311" t="s">
        <v>53</v>
      </c>
      <c r="B14" s="316" t="s">
        <v>190</v>
      </c>
      <c r="C14" s="459" t="s">
        <v>235</v>
      </c>
      <c r="D14" s="315">
        <f t="shared" si="1"/>
        <v>12</v>
      </c>
      <c r="E14" s="313">
        <f t="shared" si="2"/>
        <v>4</v>
      </c>
      <c r="F14" s="312"/>
      <c r="G14" s="314"/>
      <c r="H14" s="314"/>
      <c r="I14" s="314"/>
      <c r="J14" s="487"/>
      <c r="K14" s="315"/>
      <c r="L14" s="314"/>
      <c r="M14" s="314"/>
      <c r="N14" s="314"/>
      <c r="O14" s="313"/>
      <c r="P14" s="312"/>
      <c r="Q14" s="314"/>
      <c r="R14" s="314"/>
      <c r="S14" s="314"/>
      <c r="T14" s="487"/>
      <c r="U14" s="315"/>
      <c r="V14" s="314"/>
      <c r="W14" s="314"/>
      <c r="X14" s="314"/>
      <c r="Y14" s="313"/>
      <c r="Z14" s="312"/>
      <c r="AA14" s="314"/>
      <c r="AB14" s="314"/>
      <c r="AC14" s="314"/>
      <c r="AD14" s="487"/>
      <c r="AE14" s="315"/>
      <c r="AF14" s="314"/>
      <c r="AG14" s="314"/>
      <c r="AH14" s="314"/>
      <c r="AI14" s="460"/>
      <c r="AJ14" s="312">
        <v>8</v>
      </c>
      <c r="AK14" s="314">
        <v>4</v>
      </c>
      <c r="AL14" s="314">
        <v>0</v>
      </c>
      <c r="AM14" s="314" t="s">
        <v>14</v>
      </c>
      <c r="AN14" s="460">
        <v>4</v>
      </c>
      <c r="AO14" s="317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</row>
    <row r="15" spans="1:150" s="310" customFormat="1" ht="15.75" x14ac:dyDescent="0.2">
      <c r="A15" s="311" t="s">
        <v>54</v>
      </c>
      <c r="B15" s="316" t="s">
        <v>255</v>
      </c>
      <c r="C15" s="459" t="s">
        <v>210</v>
      </c>
      <c r="D15" s="315">
        <f t="shared" si="1"/>
        <v>12</v>
      </c>
      <c r="E15" s="313">
        <v>5</v>
      </c>
      <c r="F15" s="312"/>
      <c r="G15" s="314"/>
      <c r="H15" s="314"/>
      <c r="I15" s="314"/>
      <c r="J15" s="487"/>
      <c r="K15" s="315"/>
      <c r="L15" s="314"/>
      <c r="M15" s="314"/>
      <c r="N15" s="314"/>
      <c r="O15" s="313"/>
      <c r="P15" s="312"/>
      <c r="Q15" s="314"/>
      <c r="R15" s="314"/>
      <c r="S15" s="314"/>
      <c r="T15" s="487"/>
      <c r="U15" s="315"/>
      <c r="V15" s="314"/>
      <c r="W15" s="314"/>
      <c r="X15" s="314"/>
      <c r="Y15" s="313"/>
      <c r="Z15" s="312"/>
      <c r="AA15" s="314"/>
      <c r="AB15" s="314"/>
      <c r="AC15" s="314"/>
      <c r="AD15" s="487"/>
      <c r="AE15" s="315">
        <v>8</v>
      </c>
      <c r="AF15" s="314">
        <v>4</v>
      </c>
      <c r="AG15" s="314">
        <v>0</v>
      </c>
      <c r="AH15" s="314" t="s">
        <v>14</v>
      </c>
      <c r="AI15" s="460">
        <v>5</v>
      </c>
      <c r="AJ15" s="312"/>
      <c r="AK15" s="314"/>
      <c r="AL15" s="314"/>
      <c r="AM15" s="314"/>
      <c r="AN15" s="313"/>
      <c r="AO15" s="317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</row>
    <row r="16" spans="1:150" s="310" customFormat="1" ht="18" customHeight="1" x14ac:dyDescent="0.2">
      <c r="A16" s="311" t="s">
        <v>55</v>
      </c>
      <c r="B16" s="316" t="s">
        <v>256</v>
      </c>
      <c r="C16" s="459" t="s">
        <v>277</v>
      </c>
      <c r="D16" s="315">
        <v>16</v>
      </c>
      <c r="E16" s="313">
        <v>6</v>
      </c>
      <c r="F16" s="312"/>
      <c r="G16" s="314"/>
      <c r="H16" s="314"/>
      <c r="I16" s="314"/>
      <c r="J16" s="487"/>
      <c r="K16" s="315"/>
      <c r="L16" s="314"/>
      <c r="M16" s="314"/>
      <c r="N16" s="314"/>
      <c r="O16" s="313"/>
      <c r="P16" s="312"/>
      <c r="Q16" s="314"/>
      <c r="R16" s="314"/>
      <c r="S16" s="314"/>
      <c r="T16" s="487"/>
      <c r="U16" s="315"/>
      <c r="V16" s="314"/>
      <c r="W16" s="314"/>
      <c r="X16" s="314"/>
      <c r="Y16" s="313"/>
      <c r="Z16" s="312"/>
      <c r="AA16" s="314"/>
      <c r="AB16" s="314"/>
      <c r="AC16" s="314"/>
      <c r="AD16" s="498"/>
      <c r="AE16" s="315">
        <v>8</v>
      </c>
      <c r="AF16" s="314">
        <v>8</v>
      </c>
      <c r="AG16" s="314">
        <v>0</v>
      </c>
      <c r="AH16" s="314" t="s">
        <v>14</v>
      </c>
      <c r="AI16" s="460">
        <v>6</v>
      </c>
      <c r="AJ16" s="312"/>
      <c r="AK16" s="314"/>
      <c r="AL16" s="314"/>
      <c r="AM16" s="314"/>
      <c r="AN16" s="460"/>
      <c r="AO16" s="323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</row>
    <row r="17" spans="1:150" s="310" customFormat="1" ht="30" x14ac:dyDescent="0.2">
      <c r="A17" s="311" t="s">
        <v>56</v>
      </c>
      <c r="B17" s="316" t="s">
        <v>257</v>
      </c>
      <c r="C17" s="458" t="s">
        <v>278</v>
      </c>
      <c r="D17" s="315">
        <v>16</v>
      </c>
      <c r="E17" s="313">
        <v>6</v>
      </c>
      <c r="F17" s="312"/>
      <c r="G17" s="314"/>
      <c r="H17" s="314"/>
      <c r="I17" s="314"/>
      <c r="J17" s="487"/>
      <c r="K17" s="315"/>
      <c r="L17" s="314"/>
      <c r="M17" s="314"/>
      <c r="N17" s="314"/>
      <c r="O17" s="313"/>
      <c r="P17" s="312"/>
      <c r="Q17" s="314"/>
      <c r="R17" s="314"/>
      <c r="S17" s="314"/>
      <c r="T17" s="487"/>
      <c r="U17" s="315"/>
      <c r="V17" s="314"/>
      <c r="W17" s="314"/>
      <c r="X17" s="314"/>
      <c r="Y17" s="313"/>
      <c r="Z17" s="312"/>
      <c r="AA17" s="314"/>
      <c r="AB17" s="314"/>
      <c r="AC17" s="314"/>
      <c r="AD17" s="487"/>
      <c r="AE17" s="315"/>
      <c r="AF17" s="314"/>
      <c r="AG17" s="314"/>
      <c r="AH17" s="314"/>
      <c r="AI17" s="460"/>
      <c r="AJ17" s="312">
        <v>8</v>
      </c>
      <c r="AK17" s="314">
        <v>8</v>
      </c>
      <c r="AL17" s="314">
        <v>0</v>
      </c>
      <c r="AM17" s="314" t="s">
        <v>14</v>
      </c>
      <c r="AN17" s="313">
        <v>6</v>
      </c>
      <c r="AO17" s="323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</row>
    <row r="18" spans="1:150" s="42" customFormat="1" ht="15" customHeight="1" x14ac:dyDescent="0.2">
      <c r="A18" s="311" t="s">
        <v>57</v>
      </c>
      <c r="B18" s="316" t="s">
        <v>182</v>
      </c>
      <c r="C18" s="461" t="s">
        <v>128</v>
      </c>
      <c r="D18" s="315">
        <f t="shared" ref="D18" si="3">Z18+AA18+AB18+AE18+AF18+AG18+AJ18+AK18+AL18</f>
        <v>8</v>
      </c>
      <c r="E18" s="313">
        <f t="shared" ref="E18" si="4">AD18+AI18+AN18</f>
        <v>2</v>
      </c>
      <c r="F18" s="136"/>
      <c r="G18" s="124"/>
      <c r="H18" s="124"/>
      <c r="I18" s="124"/>
      <c r="J18" s="488"/>
      <c r="K18" s="137"/>
      <c r="L18" s="124"/>
      <c r="M18" s="124"/>
      <c r="N18" s="124"/>
      <c r="O18" s="125"/>
      <c r="P18" s="136"/>
      <c r="Q18" s="124"/>
      <c r="R18" s="124"/>
      <c r="S18" s="124"/>
      <c r="T18" s="488"/>
      <c r="U18" s="137"/>
      <c r="V18" s="124"/>
      <c r="W18" s="124"/>
      <c r="X18" s="124"/>
      <c r="Y18" s="125"/>
      <c r="Z18" s="136"/>
      <c r="AA18" s="124"/>
      <c r="AB18" s="124"/>
      <c r="AC18" s="124"/>
      <c r="AD18" s="488"/>
      <c r="AE18" s="137">
        <v>4</v>
      </c>
      <c r="AF18" s="124">
        <v>0</v>
      </c>
      <c r="AG18" s="124">
        <v>4</v>
      </c>
      <c r="AH18" s="124" t="s">
        <v>68</v>
      </c>
      <c r="AI18" s="125">
        <v>2</v>
      </c>
      <c r="AJ18" s="136"/>
      <c r="AK18" s="124"/>
      <c r="AL18" s="124"/>
      <c r="AM18" s="124"/>
      <c r="AN18" s="125"/>
      <c r="AO18" s="316"/>
      <c r="AP18" s="115"/>
    </row>
    <row r="19" spans="1:150" s="42" customFormat="1" ht="15" customHeight="1" x14ac:dyDescent="0.2">
      <c r="A19" s="311" t="s">
        <v>58</v>
      </c>
      <c r="B19" s="316" t="s">
        <v>183</v>
      </c>
      <c r="C19" s="461" t="s">
        <v>211</v>
      </c>
      <c r="D19" s="315">
        <v>8</v>
      </c>
      <c r="E19" s="313">
        <v>3</v>
      </c>
      <c r="F19" s="136"/>
      <c r="G19" s="124"/>
      <c r="H19" s="124"/>
      <c r="I19" s="124"/>
      <c r="J19" s="488"/>
      <c r="K19" s="137"/>
      <c r="L19" s="124"/>
      <c r="M19" s="124"/>
      <c r="N19" s="124"/>
      <c r="O19" s="125"/>
      <c r="P19" s="136"/>
      <c r="Q19" s="124"/>
      <c r="R19" s="124"/>
      <c r="S19" s="124"/>
      <c r="T19" s="488"/>
      <c r="U19" s="137"/>
      <c r="V19" s="124"/>
      <c r="W19" s="124"/>
      <c r="X19" s="124"/>
      <c r="Y19" s="125"/>
      <c r="Z19" s="136"/>
      <c r="AA19" s="124"/>
      <c r="AB19" s="124"/>
      <c r="AC19" s="124"/>
      <c r="AD19" s="488"/>
      <c r="AE19" s="137">
        <v>8</v>
      </c>
      <c r="AF19" s="124">
        <v>0</v>
      </c>
      <c r="AG19" s="124">
        <v>0</v>
      </c>
      <c r="AH19" s="124" t="s">
        <v>68</v>
      </c>
      <c r="AI19" s="125">
        <v>3</v>
      </c>
      <c r="AJ19" s="136"/>
      <c r="AK19" s="124"/>
      <c r="AL19" s="124"/>
      <c r="AM19" s="124"/>
      <c r="AN19" s="125"/>
      <c r="AO19" s="316"/>
      <c r="AP19" s="115"/>
    </row>
    <row r="20" spans="1:150" s="310" customFormat="1" ht="18" customHeight="1" thickBot="1" x14ac:dyDescent="0.25">
      <c r="A20" s="325" t="s">
        <v>137</v>
      </c>
      <c r="B20" s="333" t="s">
        <v>258</v>
      </c>
      <c r="C20" s="462" t="s">
        <v>212</v>
      </c>
      <c r="D20" s="337">
        <f t="shared" ref="D20" si="5">Z20+AA20+AB20+AE20+AF20+AG20+AJ20+AK20+AL20</f>
        <v>12</v>
      </c>
      <c r="E20" s="329">
        <v>4</v>
      </c>
      <c r="F20" s="335"/>
      <c r="G20" s="336"/>
      <c r="H20" s="336"/>
      <c r="I20" s="336" t="s">
        <v>20</v>
      </c>
      <c r="J20" s="489"/>
      <c r="K20" s="337"/>
      <c r="L20" s="336"/>
      <c r="M20" s="336"/>
      <c r="N20" s="336"/>
      <c r="O20" s="329"/>
      <c r="P20" s="335"/>
      <c r="Q20" s="336"/>
      <c r="R20" s="336"/>
      <c r="S20" s="336"/>
      <c r="T20" s="489"/>
      <c r="U20" s="337"/>
      <c r="V20" s="336"/>
      <c r="W20" s="336"/>
      <c r="X20" s="336"/>
      <c r="Y20" s="329"/>
      <c r="Z20" s="335">
        <v>8</v>
      </c>
      <c r="AA20" s="336">
        <v>4</v>
      </c>
      <c r="AB20" s="336">
        <v>0</v>
      </c>
      <c r="AC20" s="336" t="s">
        <v>68</v>
      </c>
      <c r="AD20" s="489">
        <v>4</v>
      </c>
      <c r="AE20" s="337"/>
      <c r="AF20" s="336"/>
      <c r="AG20" s="336"/>
      <c r="AH20" s="336"/>
      <c r="AI20" s="329"/>
      <c r="AJ20" s="335"/>
      <c r="AK20" s="336"/>
      <c r="AL20" s="336"/>
      <c r="AM20" s="336"/>
      <c r="AN20" s="329"/>
      <c r="AO20" s="326" t="s">
        <v>240</v>
      </c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</row>
    <row r="21" spans="1:150" s="310" customFormat="1" ht="18" customHeight="1" thickBot="1" x14ac:dyDescent="0.25">
      <c r="A21" s="325" t="s">
        <v>138</v>
      </c>
      <c r="B21" s="326" t="s">
        <v>252</v>
      </c>
      <c r="C21" s="327" t="s">
        <v>222</v>
      </c>
      <c r="D21" s="337">
        <v>8</v>
      </c>
      <c r="E21" s="329">
        <v>3</v>
      </c>
      <c r="F21" s="335"/>
      <c r="G21" s="336"/>
      <c r="H21" s="336"/>
      <c r="I21" s="336"/>
      <c r="J21" s="489"/>
      <c r="K21" s="337"/>
      <c r="L21" s="336"/>
      <c r="M21" s="336"/>
      <c r="N21" s="336"/>
      <c r="O21" s="329"/>
      <c r="P21" s="335"/>
      <c r="Q21" s="336"/>
      <c r="R21" s="336"/>
      <c r="S21" s="336"/>
      <c r="T21" s="489"/>
      <c r="U21" s="337"/>
      <c r="V21" s="336"/>
      <c r="W21" s="336"/>
      <c r="X21" s="336"/>
      <c r="Y21" s="329"/>
      <c r="Z21" s="328">
        <v>4</v>
      </c>
      <c r="AA21" s="330">
        <v>4</v>
      </c>
      <c r="AB21" s="330">
        <v>0</v>
      </c>
      <c r="AC21" s="330" t="s">
        <v>68</v>
      </c>
      <c r="AD21" s="499">
        <v>3</v>
      </c>
      <c r="AE21" s="337"/>
      <c r="AF21" s="336"/>
      <c r="AG21" s="336"/>
      <c r="AH21" s="336"/>
      <c r="AI21" s="329"/>
      <c r="AJ21" s="335"/>
      <c r="AK21" s="336"/>
      <c r="AL21" s="336"/>
      <c r="AM21" s="336"/>
      <c r="AN21" s="329"/>
      <c r="AO21" s="326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</row>
    <row r="22" spans="1:150" s="40" customFormat="1" ht="15" customHeight="1" thickBot="1" x14ac:dyDescent="0.25">
      <c r="A22" s="575" t="s">
        <v>70</v>
      </c>
      <c r="B22" s="576"/>
      <c r="C22" s="588"/>
      <c r="D22" s="189">
        <f t="shared" ref="D22" si="6">SUM(F22:H22,K22:M22,P22:R22,U22:W22,Z22:AB22,AE22:AG22,AJ22:AL22)</f>
        <v>40</v>
      </c>
      <c r="E22" s="190">
        <f t="shared" ref="E22" si="7">SUM(J22,O22,T22,Y22,AD22,AI22,AN22)</f>
        <v>10</v>
      </c>
      <c r="F22" s="211"/>
      <c r="G22" s="191"/>
      <c r="H22" s="191"/>
      <c r="I22" s="191"/>
      <c r="J22" s="192"/>
      <c r="K22" s="189"/>
      <c r="L22" s="191"/>
      <c r="M22" s="191"/>
      <c r="N22" s="191"/>
      <c r="O22" s="190"/>
      <c r="P22" s="211"/>
      <c r="Q22" s="191"/>
      <c r="R22" s="191"/>
      <c r="S22" s="191"/>
      <c r="T22" s="192"/>
      <c r="U22" s="189"/>
      <c r="V22" s="191"/>
      <c r="W22" s="191"/>
      <c r="X22" s="191"/>
      <c r="Y22" s="190"/>
      <c r="Z22" s="211">
        <f>SUM(Z23:Z28)</f>
        <v>0</v>
      </c>
      <c r="AA22" s="191">
        <f>SUM(AA23:AA28)</f>
        <v>8</v>
      </c>
      <c r="AB22" s="191">
        <f>SUM(AB23:AB28)</f>
        <v>0</v>
      </c>
      <c r="AC22" s="191" t="s">
        <v>68</v>
      </c>
      <c r="AD22" s="192">
        <f>SUM(AD23:AD28)</f>
        <v>2</v>
      </c>
      <c r="AE22" s="189">
        <f>SUM(AE23:AE28)</f>
        <v>0</v>
      </c>
      <c r="AF22" s="191">
        <f>SUM(AF23:AF28)</f>
        <v>32</v>
      </c>
      <c r="AG22" s="191">
        <f>SUM(AG23:AG28)</f>
        <v>0</v>
      </c>
      <c r="AH22" s="191" t="s">
        <v>68</v>
      </c>
      <c r="AI22" s="190">
        <f>SUM(AI23:AI28)</f>
        <v>8</v>
      </c>
      <c r="AJ22" s="211"/>
      <c r="AK22" s="191"/>
      <c r="AL22" s="191"/>
      <c r="AM22" s="191"/>
      <c r="AN22" s="190"/>
      <c r="AO22" s="205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</row>
    <row r="23" spans="1:150" s="310" customFormat="1" ht="15" customHeight="1" x14ac:dyDescent="0.2">
      <c r="A23" s="463" t="s">
        <v>139</v>
      </c>
      <c r="B23" s="467"/>
      <c r="C23" s="468" t="s">
        <v>155</v>
      </c>
      <c r="D23" s="416">
        <v>2</v>
      </c>
      <c r="E23" s="307">
        <v>2</v>
      </c>
      <c r="F23" s="302"/>
      <c r="G23" s="304"/>
      <c r="H23" s="304"/>
      <c r="I23" s="304"/>
      <c r="J23" s="486"/>
      <c r="K23" s="416"/>
      <c r="L23" s="304"/>
      <c r="M23" s="304"/>
      <c r="N23" s="304"/>
      <c r="O23" s="307"/>
      <c r="P23" s="302"/>
      <c r="Q23" s="304"/>
      <c r="R23" s="304"/>
      <c r="S23" s="304"/>
      <c r="T23" s="486"/>
      <c r="U23" s="416"/>
      <c r="V23" s="304"/>
      <c r="W23" s="304"/>
      <c r="X23" s="304"/>
      <c r="Y23" s="307"/>
      <c r="Z23" s="302">
        <v>0</v>
      </c>
      <c r="AA23" s="304">
        <v>8</v>
      </c>
      <c r="AB23" s="304">
        <v>0</v>
      </c>
      <c r="AC23" s="304" t="s">
        <v>68</v>
      </c>
      <c r="AD23" s="497">
        <v>2</v>
      </c>
      <c r="AE23" s="416"/>
      <c r="AF23" s="304"/>
      <c r="AG23" s="304"/>
      <c r="AH23" s="304"/>
      <c r="AI23" s="469"/>
      <c r="AJ23" s="302"/>
      <c r="AK23" s="304"/>
      <c r="AL23" s="304"/>
      <c r="AM23" s="304"/>
      <c r="AN23" s="469"/>
      <c r="AO23" s="121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09"/>
      <c r="DB23" s="309"/>
      <c r="DC23" s="309"/>
      <c r="DD23" s="309"/>
      <c r="DE23" s="309"/>
      <c r="DF23" s="309"/>
      <c r="DG23" s="309"/>
      <c r="DH23" s="309"/>
      <c r="DI23" s="309"/>
      <c r="DJ23" s="309"/>
      <c r="DK23" s="309"/>
      <c r="DL23" s="309"/>
      <c r="DM23" s="309"/>
      <c r="DN23" s="309"/>
      <c r="DO23" s="309"/>
      <c r="DP23" s="309"/>
      <c r="DQ23" s="309"/>
      <c r="DR23" s="309"/>
      <c r="DS23" s="309"/>
      <c r="DT23" s="309"/>
      <c r="DU23" s="309"/>
      <c r="DV23" s="309"/>
      <c r="DW23" s="309"/>
      <c r="DX23" s="309"/>
      <c r="DY23" s="309"/>
      <c r="DZ23" s="309"/>
      <c r="EA23" s="309"/>
      <c r="EB23" s="309"/>
      <c r="EC23" s="309"/>
      <c r="ED23" s="309"/>
      <c r="EE23" s="309"/>
      <c r="EF23" s="309"/>
      <c r="EG23" s="309"/>
      <c r="EH23" s="309"/>
      <c r="EI23" s="309"/>
      <c r="EJ23" s="309"/>
      <c r="EK23" s="309"/>
      <c r="EL23" s="309"/>
      <c r="EM23" s="309"/>
      <c r="EN23" s="309"/>
      <c r="EO23" s="309"/>
      <c r="EP23" s="309"/>
      <c r="EQ23" s="309"/>
      <c r="ER23" s="309"/>
      <c r="ES23" s="309"/>
      <c r="ET23" s="309"/>
    </row>
    <row r="24" spans="1:150" s="310" customFormat="1" ht="15.75" x14ac:dyDescent="0.2">
      <c r="A24" s="311" t="s">
        <v>140</v>
      </c>
      <c r="B24" s="470"/>
      <c r="C24" s="458" t="s">
        <v>156</v>
      </c>
      <c r="D24" s="315">
        <v>2</v>
      </c>
      <c r="E24" s="313">
        <v>2</v>
      </c>
      <c r="F24" s="312"/>
      <c r="G24" s="314"/>
      <c r="H24" s="314"/>
      <c r="I24" s="314"/>
      <c r="J24" s="487"/>
      <c r="K24" s="315"/>
      <c r="L24" s="314"/>
      <c r="M24" s="314"/>
      <c r="N24" s="314"/>
      <c r="O24" s="313"/>
      <c r="P24" s="312"/>
      <c r="Q24" s="314"/>
      <c r="R24" s="314"/>
      <c r="S24" s="314"/>
      <c r="T24" s="487"/>
      <c r="U24" s="315"/>
      <c r="V24" s="314"/>
      <c r="W24" s="314"/>
      <c r="X24" s="314"/>
      <c r="Y24" s="313"/>
      <c r="Z24" s="312"/>
      <c r="AA24" s="314"/>
      <c r="AB24" s="314"/>
      <c r="AC24" s="314"/>
      <c r="AD24" s="498"/>
      <c r="AE24" s="315">
        <v>0</v>
      </c>
      <c r="AF24" s="314">
        <v>8</v>
      </c>
      <c r="AG24" s="314">
        <v>0</v>
      </c>
      <c r="AH24" s="314" t="s">
        <v>68</v>
      </c>
      <c r="AI24" s="460">
        <v>2</v>
      </c>
      <c r="AJ24" s="312"/>
      <c r="AK24" s="314"/>
      <c r="AL24" s="314"/>
      <c r="AM24" s="314"/>
      <c r="AN24" s="460"/>
      <c r="AO24" s="121"/>
      <c r="AP24" s="377"/>
      <c r="AR24" s="309"/>
    </row>
    <row r="25" spans="1:150" s="310" customFormat="1" ht="15.75" x14ac:dyDescent="0.2">
      <c r="A25" s="311" t="s">
        <v>141</v>
      </c>
      <c r="B25" s="470"/>
      <c r="C25" s="458" t="s">
        <v>157</v>
      </c>
      <c r="D25" s="315">
        <v>2</v>
      </c>
      <c r="E25" s="313">
        <v>2</v>
      </c>
      <c r="F25" s="312"/>
      <c r="G25" s="314"/>
      <c r="H25" s="314"/>
      <c r="I25" s="314"/>
      <c r="J25" s="487"/>
      <c r="K25" s="315"/>
      <c r="L25" s="314"/>
      <c r="M25" s="314"/>
      <c r="N25" s="314"/>
      <c r="O25" s="313"/>
      <c r="P25" s="312"/>
      <c r="Q25" s="314"/>
      <c r="R25" s="314"/>
      <c r="S25" s="314"/>
      <c r="T25" s="487"/>
      <c r="U25" s="315"/>
      <c r="V25" s="314"/>
      <c r="W25" s="314"/>
      <c r="X25" s="314"/>
      <c r="Y25" s="313"/>
      <c r="Z25" s="312"/>
      <c r="AA25" s="314"/>
      <c r="AB25" s="314"/>
      <c r="AC25" s="314"/>
      <c r="AD25" s="498"/>
      <c r="AE25" s="315">
        <v>0</v>
      </c>
      <c r="AF25" s="314">
        <v>8</v>
      </c>
      <c r="AG25" s="314">
        <v>0</v>
      </c>
      <c r="AH25" s="314" t="s">
        <v>68</v>
      </c>
      <c r="AI25" s="460">
        <v>2</v>
      </c>
      <c r="AJ25" s="312"/>
      <c r="AK25" s="314"/>
      <c r="AL25" s="314"/>
      <c r="AM25" s="314"/>
      <c r="AN25" s="460"/>
      <c r="AO25" s="121"/>
      <c r="AP25" s="377"/>
      <c r="AR25" s="402"/>
    </row>
    <row r="26" spans="1:150" s="310" customFormat="1" ht="15.75" x14ac:dyDescent="0.2">
      <c r="A26" s="311" t="s">
        <v>142</v>
      </c>
      <c r="B26" s="470"/>
      <c r="C26" s="458" t="s">
        <v>158</v>
      </c>
      <c r="D26" s="315">
        <v>2</v>
      </c>
      <c r="E26" s="313">
        <v>2</v>
      </c>
      <c r="F26" s="312"/>
      <c r="G26" s="314"/>
      <c r="H26" s="314"/>
      <c r="I26" s="314"/>
      <c r="J26" s="487"/>
      <c r="K26" s="315"/>
      <c r="L26" s="314"/>
      <c r="M26" s="314"/>
      <c r="N26" s="314"/>
      <c r="O26" s="313"/>
      <c r="P26" s="312"/>
      <c r="Q26" s="314"/>
      <c r="R26" s="314"/>
      <c r="S26" s="314"/>
      <c r="T26" s="487"/>
      <c r="U26" s="315"/>
      <c r="V26" s="314"/>
      <c r="W26" s="314"/>
      <c r="X26" s="314"/>
      <c r="Y26" s="313"/>
      <c r="Z26" s="312"/>
      <c r="AA26" s="314"/>
      <c r="AB26" s="314"/>
      <c r="AC26" s="314"/>
      <c r="AD26" s="498"/>
      <c r="AE26" s="315">
        <v>0</v>
      </c>
      <c r="AF26" s="314">
        <v>8</v>
      </c>
      <c r="AG26" s="314">
        <v>0</v>
      </c>
      <c r="AH26" s="314" t="s">
        <v>68</v>
      </c>
      <c r="AI26" s="460">
        <v>2</v>
      </c>
      <c r="AJ26" s="312"/>
      <c r="AK26" s="314"/>
      <c r="AL26" s="314"/>
      <c r="AM26" s="314"/>
      <c r="AN26" s="460"/>
      <c r="AO26" s="121"/>
      <c r="AP26" s="377"/>
      <c r="AR26" s="309"/>
    </row>
    <row r="27" spans="1:150" s="310" customFormat="1" ht="15.75" x14ac:dyDescent="0.2">
      <c r="A27" s="311" t="s">
        <v>150</v>
      </c>
      <c r="B27" s="470"/>
      <c r="C27" s="458" t="s">
        <v>159</v>
      </c>
      <c r="D27" s="315">
        <v>2</v>
      </c>
      <c r="E27" s="313">
        <v>2</v>
      </c>
      <c r="F27" s="312"/>
      <c r="G27" s="314"/>
      <c r="H27" s="314"/>
      <c r="I27" s="314"/>
      <c r="J27" s="487"/>
      <c r="K27" s="315"/>
      <c r="L27" s="314"/>
      <c r="M27" s="314"/>
      <c r="N27" s="314"/>
      <c r="O27" s="313"/>
      <c r="P27" s="312"/>
      <c r="Q27" s="314"/>
      <c r="R27" s="314"/>
      <c r="S27" s="314"/>
      <c r="T27" s="487"/>
      <c r="U27" s="315"/>
      <c r="V27" s="314"/>
      <c r="W27" s="314"/>
      <c r="X27" s="314"/>
      <c r="Y27" s="313"/>
      <c r="Z27" s="312"/>
      <c r="AA27" s="314"/>
      <c r="AB27" s="314"/>
      <c r="AC27" s="314"/>
      <c r="AD27" s="498"/>
      <c r="AE27" s="315">
        <v>0</v>
      </c>
      <c r="AF27" s="314">
        <v>8</v>
      </c>
      <c r="AG27" s="314">
        <v>0</v>
      </c>
      <c r="AH27" s="314" t="s">
        <v>68</v>
      </c>
      <c r="AI27" s="460">
        <v>2</v>
      </c>
      <c r="AJ27" s="312"/>
      <c r="AK27" s="314"/>
      <c r="AL27" s="314"/>
      <c r="AM27" s="314"/>
      <c r="AN27" s="460"/>
      <c r="AO27" s="121"/>
      <c r="AP27" s="377"/>
    </row>
    <row r="28" spans="1:150" s="310" customFormat="1" ht="16.5" thickBot="1" x14ac:dyDescent="0.25">
      <c r="A28" s="472"/>
      <c r="B28" s="473" t="s">
        <v>264</v>
      </c>
      <c r="C28" s="474" t="s">
        <v>17</v>
      </c>
      <c r="D28" s="475">
        <v>13</v>
      </c>
      <c r="E28" s="353">
        <f>SUM(J28,O28,T28:U28,Y28,AD28,AI28:AJ28,AN28)</f>
        <v>15</v>
      </c>
      <c r="F28" s="352"/>
      <c r="G28" s="476"/>
      <c r="H28" s="476"/>
      <c r="I28" s="476"/>
      <c r="J28" s="490"/>
      <c r="K28" s="475"/>
      <c r="L28" s="476"/>
      <c r="M28" s="476"/>
      <c r="N28" s="476"/>
      <c r="O28" s="353"/>
      <c r="P28" s="352"/>
      <c r="Q28" s="476"/>
      <c r="R28" s="476"/>
      <c r="S28" s="476"/>
      <c r="T28" s="490"/>
      <c r="U28" s="475"/>
      <c r="V28" s="476"/>
      <c r="W28" s="476"/>
      <c r="X28" s="476"/>
      <c r="Y28" s="353"/>
      <c r="Z28" s="352"/>
      <c r="AA28" s="476"/>
      <c r="AB28" s="476"/>
      <c r="AC28" s="476"/>
      <c r="AD28" s="490"/>
      <c r="AE28" s="475"/>
      <c r="AF28" s="476"/>
      <c r="AG28" s="476"/>
      <c r="AH28" s="476"/>
      <c r="AI28" s="353"/>
      <c r="AJ28" s="352"/>
      <c r="AK28" s="476"/>
      <c r="AL28" s="476">
        <v>13</v>
      </c>
      <c r="AM28" s="476" t="s">
        <v>133</v>
      </c>
      <c r="AN28" s="353">
        <v>15</v>
      </c>
      <c r="AO28" s="471"/>
      <c r="AP28" s="348"/>
    </row>
    <row r="29" spans="1:150" ht="16.5" thickBot="1" x14ac:dyDescent="0.25">
      <c r="A29" s="130"/>
      <c r="B29" s="207"/>
      <c r="C29" s="225" t="s">
        <v>16</v>
      </c>
      <c r="D29" s="226">
        <f>'BSc  ALAP'!F59+D11+D22+D28</f>
        <v>677</v>
      </c>
      <c r="E29" s="144">
        <f>'BSc  ALAP'!G59+E11+E22+E28</f>
        <v>210</v>
      </c>
      <c r="F29" s="213">
        <f>'BSc  ALAP'!H59</f>
        <v>60</v>
      </c>
      <c r="G29" s="208">
        <f>'BSc  ALAP'!I59</f>
        <v>20</v>
      </c>
      <c r="H29" s="208">
        <f>'BSc  ALAP'!J59</f>
        <v>24</v>
      </c>
      <c r="I29" s="191"/>
      <c r="J29" s="491">
        <f>'BSc  ALAP'!L59</f>
        <v>31</v>
      </c>
      <c r="K29" s="226">
        <f>'BSc  ALAP'!M59</f>
        <v>44</v>
      </c>
      <c r="L29" s="208">
        <f>'BSc  ALAP'!N59</f>
        <v>32</v>
      </c>
      <c r="M29" s="208">
        <f>'BSc  ALAP'!O59</f>
        <v>20</v>
      </c>
      <c r="N29" s="191"/>
      <c r="O29" s="144">
        <f>'BSc  ALAP'!Q59</f>
        <v>29</v>
      </c>
      <c r="P29" s="213">
        <f>'BSc  ALAP'!R59</f>
        <v>44</v>
      </c>
      <c r="Q29" s="208">
        <f>'BSc  ALAP'!S59</f>
        <v>36</v>
      </c>
      <c r="R29" s="208">
        <f>'BSc  ALAP'!T59</f>
        <v>20</v>
      </c>
      <c r="S29" s="191"/>
      <c r="T29" s="491">
        <f>'BSc  ALAP'!V59</f>
        <v>27</v>
      </c>
      <c r="U29" s="226">
        <f>'BSc  ALAP'!W59</f>
        <v>48</v>
      </c>
      <c r="V29" s="208">
        <f>'BSc  ALAP'!X59</f>
        <v>28</v>
      </c>
      <c r="W29" s="208">
        <f>'BSc  ALAP'!Y59</f>
        <v>44</v>
      </c>
      <c r="X29" s="191"/>
      <c r="Y29" s="144">
        <f>'BSc  ALAP'!AA59</f>
        <v>34</v>
      </c>
      <c r="Z29" s="213">
        <f>'BSc  ALAP'!AB59+'Zöldenergia specializáció'!Z11+'Zöldenergia specializáció'!Z22</f>
        <v>64</v>
      </c>
      <c r="AA29" s="208">
        <f>'BSc  ALAP'!AC59+'Zöldenergia specializáció'!AA11+'Zöldenergia specializáció'!AA22</f>
        <v>40</v>
      </c>
      <c r="AB29" s="208">
        <f>'BSc  ALAP'!AD59+'Zöldenergia specializáció'!AB11+'Zöldenergia specializáció'!AB22</f>
        <v>16</v>
      </c>
      <c r="AC29" s="191"/>
      <c r="AD29" s="491">
        <f>'BSc  ALAP'!AF59+'Zöldenergia specializáció'!AD11+'Zöldenergia specializáció'!AD22</f>
        <v>34</v>
      </c>
      <c r="AE29" s="226">
        <f>'BSc  ALAP'!AG59+'Zöldenergia specializáció'!AE11+'Zöldenergia specializáció'!AE22</f>
        <v>40</v>
      </c>
      <c r="AF29" s="208">
        <f>'BSc  ALAP'!AH59+'Zöldenergia specializáció'!AF11+'Zöldenergia specializáció'!AF22</f>
        <v>52</v>
      </c>
      <c r="AG29" s="208">
        <f>'BSc  ALAP'!AI59+'Zöldenergia specializáció'!AG11+'Zöldenergia specializáció'!AG22</f>
        <v>4</v>
      </c>
      <c r="AH29" s="191"/>
      <c r="AI29" s="144">
        <f>'BSc  ALAP'!AK59+'Zöldenergia specializáció'!AI11+'Zöldenergia specializáció'!AI22</f>
        <v>30</v>
      </c>
      <c r="AJ29" s="211">
        <f>AJ11</f>
        <v>16</v>
      </c>
      <c r="AK29" s="208">
        <f>AK11</f>
        <v>12</v>
      </c>
      <c r="AL29" s="191">
        <f>AL11+AL28</f>
        <v>13</v>
      </c>
      <c r="AM29" s="191"/>
      <c r="AN29" s="144">
        <f>AN11+AN28</f>
        <v>25</v>
      </c>
      <c r="AO29" s="49"/>
      <c r="AP29" s="117"/>
      <c r="AQ29" s="118"/>
      <c r="AR29" s="119"/>
      <c r="AS29" s="118"/>
    </row>
    <row r="30" spans="1:150" ht="12.75" customHeight="1" x14ac:dyDescent="0.2">
      <c r="A30" s="585" t="s">
        <v>134</v>
      </c>
      <c r="B30" s="358"/>
      <c r="C30" s="477" t="s">
        <v>147</v>
      </c>
      <c r="D30" s="433">
        <f>D29</f>
        <v>677</v>
      </c>
      <c r="E30" s="361"/>
      <c r="F30" s="360"/>
      <c r="G30" s="362">
        <f>F29+G29+H29</f>
        <v>104</v>
      </c>
      <c r="H30" s="362"/>
      <c r="I30" s="362"/>
      <c r="J30" s="492"/>
      <c r="K30" s="433"/>
      <c r="L30" s="362">
        <f>K29+L29+M29</f>
        <v>96</v>
      </c>
      <c r="M30" s="362"/>
      <c r="N30" s="362"/>
      <c r="O30" s="363"/>
      <c r="P30" s="360"/>
      <c r="Q30" s="362">
        <f>P29+Q29+R29</f>
        <v>100</v>
      </c>
      <c r="R30" s="362"/>
      <c r="S30" s="362"/>
      <c r="T30" s="492"/>
      <c r="U30" s="433"/>
      <c r="V30" s="362">
        <f>U29+V29+W29</f>
        <v>120</v>
      </c>
      <c r="W30" s="362"/>
      <c r="X30" s="362"/>
      <c r="Y30" s="363"/>
      <c r="Z30" s="360"/>
      <c r="AA30" s="362">
        <f>Z29+AA29+AB29</f>
        <v>120</v>
      </c>
      <c r="AB30" s="362"/>
      <c r="AC30" s="362"/>
      <c r="AD30" s="492"/>
      <c r="AE30" s="433"/>
      <c r="AF30" s="362">
        <f>AE29+AF29+AG29</f>
        <v>96</v>
      </c>
      <c r="AG30" s="362"/>
      <c r="AH30" s="362"/>
      <c r="AI30" s="363"/>
      <c r="AJ30" s="502"/>
      <c r="AK30" s="362">
        <f>AJ29+AK29+AL29</f>
        <v>41</v>
      </c>
      <c r="AL30" s="362"/>
      <c r="AM30" s="362"/>
      <c r="AN30" s="363"/>
      <c r="AO30" s="442"/>
      <c r="AP30" s="387"/>
      <c r="AQ30" s="388"/>
      <c r="AR30" s="389"/>
      <c r="AS30" s="388"/>
      <c r="AT30" s="388"/>
      <c r="AU30" s="388"/>
    </row>
    <row r="31" spans="1:150" ht="12.75" customHeight="1" x14ac:dyDescent="0.2">
      <c r="A31" s="585"/>
      <c r="B31" s="365"/>
      <c r="C31" s="478" t="s">
        <v>135</v>
      </c>
      <c r="D31" s="441">
        <f>'BSc  ALAP'!I62+'BSc  ALAP'!N62+'BSc  ALAP'!S62+'BSc  ALAP'!X62+AA31+AF31+AK31</f>
        <v>361</v>
      </c>
      <c r="E31" s="368"/>
      <c r="F31" s="367"/>
      <c r="G31" s="369">
        <f>G29+H29</f>
        <v>44</v>
      </c>
      <c r="H31" s="370"/>
      <c r="I31" s="370"/>
      <c r="J31" s="493"/>
      <c r="K31" s="441"/>
      <c r="L31" s="369">
        <f>L29+M29</f>
        <v>52</v>
      </c>
      <c r="M31" s="370"/>
      <c r="N31" s="370"/>
      <c r="O31" s="371"/>
      <c r="P31" s="367"/>
      <c r="Q31" s="369">
        <f>Q29+R29</f>
        <v>56</v>
      </c>
      <c r="R31" s="370"/>
      <c r="S31" s="370"/>
      <c r="T31" s="493"/>
      <c r="U31" s="441"/>
      <c r="V31" s="369">
        <f>V29+W29</f>
        <v>72</v>
      </c>
      <c r="W31" s="370"/>
      <c r="X31" s="370"/>
      <c r="Y31" s="371"/>
      <c r="Z31" s="374"/>
      <c r="AA31" s="369">
        <f>AA29+AB29</f>
        <v>56</v>
      </c>
      <c r="AB31" s="369"/>
      <c r="AC31" s="369"/>
      <c r="AD31" s="500"/>
      <c r="AE31" s="391"/>
      <c r="AF31" s="369">
        <f>AF29+AG29</f>
        <v>56</v>
      </c>
      <c r="AG31" s="369"/>
      <c r="AH31" s="369"/>
      <c r="AI31" s="390"/>
      <c r="AJ31" s="503"/>
      <c r="AK31" s="369">
        <f>AK29+AL29</f>
        <v>25</v>
      </c>
      <c r="AL31" s="369"/>
      <c r="AM31" s="369"/>
      <c r="AN31" s="390"/>
      <c r="AO31" s="442"/>
      <c r="AP31" s="387"/>
      <c r="AQ31" s="388"/>
      <c r="AR31" s="389"/>
      <c r="AS31" s="388"/>
      <c r="AT31" s="388"/>
      <c r="AU31" s="388"/>
    </row>
    <row r="32" spans="1:150" ht="12.75" customHeight="1" x14ac:dyDescent="0.2">
      <c r="A32" s="585"/>
      <c r="B32" s="365"/>
      <c r="C32" s="478" t="s">
        <v>136</v>
      </c>
      <c r="D32" s="441">
        <f>(D31/D29)*100</f>
        <v>53.323485967503693</v>
      </c>
      <c r="E32" s="368"/>
      <c r="F32" s="367"/>
      <c r="G32" s="369"/>
      <c r="H32" s="370"/>
      <c r="I32" s="370"/>
      <c r="J32" s="493"/>
      <c r="K32" s="441"/>
      <c r="L32" s="369"/>
      <c r="M32" s="370"/>
      <c r="N32" s="370"/>
      <c r="O32" s="371"/>
      <c r="P32" s="367"/>
      <c r="Q32" s="369"/>
      <c r="R32" s="370"/>
      <c r="S32" s="370"/>
      <c r="T32" s="493"/>
      <c r="U32" s="441"/>
      <c r="V32" s="369"/>
      <c r="W32" s="370"/>
      <c r="X32" s="370"/>
      <c r="Y32" s="371"/>
      <c r="Z32" s="374"/>
      <c r="AA32" s="369"/>
      <c r="AB32" s="369"/>
      <c r="AC32" s="369"/>
      <c r="AD32" s="500"/>
      <c r="AE32" s="391"/>
      <c r="AF32" s="369"/>
      <c r="AG32" s="369"/>
      <c r="AH32" s="369"/>
      <c r="AI32" s="390"/>
      <c r="AJ32" s="503"/>
      <c r="AK32" s="369"/>
      <c r="AL32" s="369"/>
      <c r="AM32" s="369"/>
      <c r="AN32" s="390"/>
      <c r="AO32" s="442"/>
      <c r="AP32" s="387"/>
      <c r="AQ32" s="388"/>
      <c r="AR32" s="389"/>
      <c r="AS32" s="388"/>
      <c r="AT32" s="388"/>
      <c r="AU32" s="388"/>
    </row>
    <row r="33" spans="1:48" ht="12.75" customHeight="1" x14ac:dyDescent="0.2">
      <c r="A33" s="585"/>
      <c r="B33" s="365"/>
      <c r="C33" s="478" t="s">
        <v>15</v>
      </c>
      <c r="D33" s="479"/>
      <c r="E33" s="368"/>
      <c r="F33" s="374"/>
      <c r="G33" s="375"/>
      <c r="H33" s="375"/>
      <c r="I33" s="369">
        <v>3</v>
      </c>
      <c r="J33" s="494"/>
      <c r="K33" s="392"/>
      <c r="L33" s="375"/>
      <c r="M33" s="375"/>
      <c r="N33" s="369">
        <v>4</v>
      </c>
      <c r="O33" s="376"/>
      <c r="P33" s="374"/>
      <c r="Q33" s="375"/>
      <c r="R33" s="375"/>
      <c r="S33" s="369">
        <v>2</v>
      </c>
      <c r="T33" s="494"/>
      <c r="U33" s="392"/>
      <c r="V33" s="375"/>
      <c r="W33" s="375"/>
      <c r="X33" s="369">
        <v>6</v>
      </c>
      <c r="Y33" s="376"/>
      <c r="Z33" s="374"/>
      <c r="AA33" s="375"/>
      <c r="AB33" s="375"/>
      <c r="AC33" s="369">
        <v>3</v>
      </c>
      <c r="AD33" s="494"/>
      <c r="AE33" s="392"/>
      <c r="AF33" s="375"/>
      <c r="AG33" s="375"/>
      <c r="AH33" s="369">
        <v>4</v>
      </c>
      <c r="AI33" s="376"/>
      <c r="AJ33" s="374"/>
      <c r="AK33" s="375"/>
      <c r="AL33" s="375"/>
      <c r="AM33" s="369">
        <v>2</v>
      </c>
      <c r="AN33" s="376"/>
      <c r="AO33" s="483"/>
      <c r="AP33" s="393"/>
      <c r="AQ33" s="388"/>
      <c r="AR33" s="389"/>
      <c r="AS33" s="388"/>
      <c r="AT33" s="388"/>
      <c r="AU33" s="388"/>
    </row>
    <row r="34" spans="1:48" ht="12.75" customHeight="1" x14ac:dyDescent="0.2">
      <c r="A34" s="585"/>
      <c r="B34" s="365"/>
      <c r="C34" s="478" t="s">
        <v>69</v>
      </c>
      <c r="D34" s="479"/>
      <c r="E34" s="368"/>
      <c r="F34" s="374"/>
      <c r="G34" s="375"/>
      <c r="H34" s="375"/>
      <c r="I34" s="369">
        <v>5</v>
      </c>
      <c r="J34" s="494"/>
      <c r="K34" s="392"/>
      <c r="L34" s="375"/>
      <c r="M34" s="375"/>
      <c r="N34" s="369">
        <v>3</v>
      </c>
      <c r="O34" s="376"/>
      <c r="P34" s="374"/>
      <c r="Q34" s="375"/>
      <c r="R34" s="375"/>
      <c r="S34" s="369">
        <v>7</v>
      </c>
      <c r="T34" s="494"/>
      <c r="U34" s="392"/>
      <c r="V34" s="375"/>
      <c r="W34" s="375"/>
      <c r="X34" s="369">
        <v>4</v>
      </c>
      <c r="Y34" s="376"/>
      <c r="Z34" s="374"/>
      <c r="AA34" s="375"/>
      <c r="AB34" s="375"/>
      <c r="AC34" s="369">
        <v>9</v>
      </c>
      <c r="AD34" s="494"/>
      <c r="AE34" s="392"/>
      <c r="AF34" s="375"/>
      <c r="AG34" s="375"/>
      <c r="AH34" s="369">
        <v>6</v>
      </c>
      <c r="AI34" s="376"/>
      <c r="AJ34" s="374"/>
      <c r="AK34" s="375"/>
      <c r="AL34" s="375"/>
      <c r="AM34" s="369">
        <v>0</v>
      </c>
      <c r="AN34" s="376"/>
      <c r="AO34" s="442"/>
      <c r="AP34" s="394"/>
      <c r="AQ34" s="388"/>
      <c r="AR34" s="388"/>
      <c r="AS34" s="388"/>
      <c r="AT34" s="388"/>
      <c r="AU34" s="388"/>
    </row>
    <row r="35" spans="1:48" ht="16.5" thickBot="1" x14ac:dyDescent="0.25">
      <c r="A35" s="378"/>
      <c r="B35" s="346"/>
      <c r="C35" s="480" t="s">
        <v>75</v>
      </c>
      <c r="D35" s="484" t="s">
        <v>79</v>
      </c>
      <c r="E35" s="485">
        <v>0</v>
      </c>
      <c r="F35" s="481"/>
      <c r="G35" s="482"/>
      <c r="H35" s="482"/>
      <c r="I35" s="482"/>
      <c r="J35" s="495"/>
      <c r="K35" s="484"/>
      <c r="L35" s="482"/>
      <c r="M35" s="482"/>
      <c r="N35" s="482"/>
      <c r="O35" s="496"/>
      <c r="P35" s="481"/>
      <c r="Q35" s="482"/>
      <c r="R35" s="482"/>
      <c r="S35" s="482"/>
      <c r="T35" s="495"/>
      <c r="U35" s="484"/>
      <c r="V35" s="482"/>
      <c r="W35" s="482"/>
      <c r="X35" s="482"/>
      <c r="Y35" s="496"/>
      <c r="Z35" s="380"/>
      <c r="AA35" s="381"/>
      <c r="AB35" s="381"/>
      <c r="AC35" s="381"/>
      <c r="AD35" s="501"/>
      <c r="AE35" s="569" t="s">
        <v>79</v>
      </c>
      <c r="AF35" s="570"/>
      <c r="AG35" s="570"/>
      <c r="AH35" s="570"/>
      <c r="AI35" s="571"/>
      <c r="AJ35" s="380"/>
      <c r="AK35" s="381"/>
      <c r="AL35" s="381"/>
      <c r="AM35" s="381"/>
      <c r="AN35" s="382"/>
      <c r="AO35" s="442"/>
      <c r="AP35" s="394"/>
      <c r="AQ35" s="388"/>
      <c r="AR35" s="388"/>
      <c r="AS35" s="388"/>
      <c r="AT35" s="388"/>
      <c r="AU35" s="388"/>
    </row>
    <row r="36" spans="1:48" x14ac:dyDescent="0.2">
      <c r="AT36" s="120"/>
      <c r="AV36" s="120"/>
    </row>
    <row r="37" spans="1:48" s="310" customFormat="1" ht="18" customHeight="1" x14ac:dyDescent="0.2">
      <c r="A37" s="408"/>
      <c r="B37" s="409" t="s">
        <v>65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03"/>
      <c r="M37" s="403"/>
      <c r="N37" s="586"/>
      <c r="O37" s="587"/>
      <c r="P37" s="587"/>
      <c r="Q37" s="403"/>
      <c r="R37" s="403"/>
      <c r="S37" s="402"/>
      <c r="T37" s="403"/>
      <c r="U37" s="403"/>
      <c r="V37" s="403"/>
      <c r="W37" s="403"/>
      <c r="X37" s="402"/>
      <c r="Y37" s="403"/>
      <c r="Z37" s="403"/>
      <c r="AA37" s="403"/>
      <c r="AB37" s="403"/>
      <c r="AC37" s="402"/>
      <c r="AD37" s="403"/>
      <c r="AE37" s="402"/>
      <c r="AF37" s="402"/>
      <c r="AG37" s="402"/>
      <c r="AH37" s="402"/>
      <c r="AI37" s="403"/>
      <c r="AJ37" s="402"/>
      <c r="AK37" s="402"/>
      <c r="AL37" s="402"/>
      <c r="AM37" s="402"/>
      <c r="AN37" s="403"/>
      <c r="AO37" s="377"/>
      <c r="AP37" s="348"/>
    </row>
    <row r="38" spans="1:48" s="310" customFormat="1" ht="15" customHeight="1" x14ac:dyDescent="0.2">
      <c r="B38" s="409"/>
      <c r="C38" s="410"/>
      <c r="D38" s="410"/>
      <c r="E38" s="410"/>
      <c r="F38" s="410"/>
      <c r="G38" s="410"/>
      <c r="H38" s="410"/>
      <c r="I38" s="410"/>
      <c r="J38" s="410"/>
      <c r="K38" s="412"/>
      <c r="L38" s="412"/>
      <c r="M38" s="412"/>
      <c r="N38" s="412"/>
      <c r="O38" s="412"/>
      <c r="P38" s="412"/>
      <c r="Q38" s="403"/>
      <c r="R38" s="403"/>
      <c r="S38" s="402"/>
      <c r="T38" s="403"/>
      <c r="U38" s="403"/>
      <c r="V38" s="403"/>
      <c r="W38" s="403"/>
      <c r="X38" s="402"/>
      <c r="Y38" s="403"/>
      <c r="Z38" s="403"/>
      <c r="AA38" s="403"/>
      <c r="AB38" s="403"/>
      <c r="AC38" s="402"/>
      <c r="AD38" s="403"/>
      <c r="AE38" s="402"/>
      <c r="AF38" s="402"/>
      <c r="AG38" s="402"/>
      <c r="AH38" s="402"/>
      <c r="AI38" s="403"/>
      <c r="AJ38" s="402"/>
      <c r="AK38" s="402"/>
      <c r="AL38" s="402"/>
      <c r="AM38" s="402"/>
      <c r="AN38" s="403"/>
      <c r="AO38" s="377"/>
      <c r="AP38" s="377"/>
      <c r="AR38" s="402"/>
    </row>
    <row r="39" spans="1:48" s="310" customFormat="1" ht="15" customHeight="1" x14ac:dyDescent="0.2">
      <c r="B39" s="409" t="s">
        <v>160</v>
      </c>
      <c r="C39" s="410"/>
      <c r="D39" s="410"/>
      <c r="E39" s="410"/>
      <c r="F39" s="410"/>
      <c r="G39" s="410"/>
      <c r="H39" s="410"/>
      <c r="I39" s="410"/>
      <c r="J39" s="410"/>
      <c r="K39" s="412"/>
      <c r="L39" s="412"/>
      <c r="M39" s="412"/>
      <c r="N39" s="412"/>
      <c r="O39" s="403"/>
      <c r="P39" s="403"/>
      <c r="Q39" s="403"/>
      <c r="R39" s="403"/>
      <c r="S39" s="403"/>
      <c r="T39" s="403"/>
      <c r="U39" s="403"/>
      <c r="V39" s="403"/>
      <c r="W39" s="403"/>
      <c r="X39" s="402"/>
      <c r="Y39" s="403"/>
      <c r="Z39" s="403"/>
      <c r="AA39" s="403"/>
      <c r="AB39" s="403"/>
      <c r="AC39" s="402"/>
      <c r="AD39" s="403"/>
      <c r="AE39" s="402"/>
      <c r="AF39" s="402"/>
      <c r="AG39" s="402"/>
      <c r="AH39" s="402"/>
      <c r="AI39" s="403"/>
      <c r="AJ39" s="402"/>
      <c r="AK39" s="402"/>
      <c r="AL39" s="402"/>
      <c r="AM39" s="402"/>
      <c r="AN39" s="403"/>
      <c r="AO39" s="405" t="s">
        <v>202</v>
      </c>
      <c r="AP39" s="377"/>
      <c r="AR39" s="309"/>
    </row>
    <row r="40" spans="1:48" s="310" customFormat="1" ht="12.75" customHeight="1" x14ac:dyDescent="0.2">
      <c r="A40" s="408"/>
      <c r="B40" s="411" t="s">
        <v>218</v>
      </c>
      <c r="C40" s="400"/>
      <c r="D40" s="401"/>
      <c r="E40" s="401"/>
      <c r="F40" s="402"/>
      <c r="G40" s="402"/>
      <c r="H40" s="402"/>
      <c r="I40" s="402"/>
      <c r="J40" s="403"/>
      <c r="K40" s="403"/>
      <c r="L40" s="403"/>
      <c r="M40" s="403"/>
      <c r="N40" s="402"/>
      <c r="O40" s="403"/>
      <c r="P40" s="403"/>
      <c r="Q40" s="403"/>
      <c r="R40" s="403"/>
      <c r="S40" s="402"/>
      <c r="T40" s="403"/>
      <c r="U40" s="403"/>
      <c r="V40" s="403"/>
      <c r="W40" s="403"/>
      <c r="X40" s="402"/>
      <c r="Y40" s="403"/>
      <c r="Z40" s="403"/>
      <c r="AA40" s="403"/>
      <c r="AB40" s="403"/>
      <c r="AC40" s="402"/>
      <c r="AD40" s="403"/>
      <c r="AE40" s="402"/>
      <c r="AF40" s="402"/>
      <c r="AG40" s="402"/>
      <c r="AH40" s="402"/>
      <c r="AI40" s="403"/>
      <c r="AJ40" s="402"/>
      <c r="AK40" s="402"/>
      <c r="AL40" s="402"/>
      <c r="AM40" s="402"/>
      <c r="AN40" s="403"/>
      <c r="AO40" s="405" t="s">
        <v>73</v>
      </c>
      <c r="AP40" s="377"/>
    </row>
    <row r="41" spans="1:48" s="310" customFormat="1" x14ac:dyDescent="0.2">
      <c r="A41" s="396"/>
      <c r="B41" s="398"/>
      <c r="C41" s="397"/>
      <c r="AP41" s="348"/>
    </row>
    <row r="42" spans="1:48" s="310" customFormat="1" x14ac:dyDescent="0.2">
      <c r="A42" s="396"/>
      <c r="B42" s="398"/>
      <c r="C42" s="397"/>
      <c r="AP42" s="348"/>
    </row>
    <row r="45" spans="1:48" ht="15.75" customHeight="1" x14ac:dyDescent="0.2"/>
    <row r="46" spans="1:48" ht="12.75" customHeight="1" x14ac:dyDescent="0.2">
      <c r="AP46" s="4"/>
    </row>
    <row r="47" spans="1:48" ht="13.5" customHeight="1" x14ac:dyDescent="0.2">
      <c r="AP47" s="4"/>
    </row>
    <row r="48" spans="1:48" x14ac:dyDescent="0.2">
      <c r="AP48" s="4"/>
    </row>
    <row r="49" spans="42:42" x14ac:dyDescent="0.2">
      <c r="AP49" s="4"/>
    </row>
    <row r="50" spans="42:42" x14ac:dyDescent="0.2">
      <c r="AP50" s="4"/>
    </row>
    <row r="51" spans="42:42" x14ac:dyDescent="0.2">
      <c r="AP51" s="4"/>
    </row>
    <row r="52" spans="42:42" x14ac:dyDescent="0.2">
      <c r="AP52" s="4"/>
    </row>
    <row r="53" spans="42:42" x14ac:dyDescent="0.2">
      <c r="AP53" s="4"/>
    </row>
    <row r="54" spans="42:42" x14ac:dyDescent="0.2">
      <c r="AP54" s="4"/>
    </row>
    <row r="55" spans="42:42" x14ac:dyDescent="0.2">
      <c r="AP55" s="4"/>
    </row>
    <row r="56" spans="42:42" x14ac:dyDescent="0.2">
      <c r="AP56" s="4"/>
    </row>
    <row r="58" spans="42:42" ht="15" customHeight="1" x14ac:dyDescent="0.2"/>
    <row r="59" spans="42:42" ht="15" customHeight="1" x14ac:dyDescent="0.2"/>
    <row r="79" spans="5:18" ht="15.75" x14ac:dyDescent="0.2">
      <c r="E79" s="51"/>
      <c r="F79" s="51"/>
      <c r="G79" s="51"/>
      <c r="H79" s="51"/>
      <c r="I79" s="51"/>
      <c r="J79" s="51"/>
      <c r="K79" s="51"/>
      <c r="L79" s="51"/>
      <c r="M79" s="103"/>
      <c r="N79" s="103"/>
      <c r="O79" s="103"/>
      <c r="P79" s="103"/>
      <c r="Q79" s="103"/>
      <c r="R79" s="45"/>
    </row>
  </sheetData>
  <mergeCells count="15">
    <mergeCell ref="F8:AN8"/>
    <mergeCell ref="N37:P37"/>
    <mergeCell ref="AG5:AP5"/>
    <mergeCell ref="AG6:AP6"/>
    <mergeCell ref="A7:AP7"/>
    <mergeCell ref="A8:A9"/>
    <mergeCell ref="B8:B9"/>
    <mergeCell ref="C8:C9"/>
    <mergeCell ref="E8:E9"/>
    <mergeCell ref="AO8:AO9"/>
    <mergeCell ref="A11:C11"/>
    <mergeCell ref="A22:C22"/>
    <mergeCell ref="A30:A34"/>
    <mergeCell ref="AE35:AI35"/>
    <mergeCell ref="D5:A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Footer>&amp;L&amp;D&amp;C&amp;F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BSc  ALAP</vt:lpstr>
      <vt:lpstr> Környezetirányít specializáció</vt:lpstr>
      <vt:lpstr>Környezetvédelem a közigazgatás</vt:lpstr>
      <vt:lpstr>Zöldenergia specializáció</vt:lpstr>
      <vt:lpstr>'BSc  ALAP'!Nyomtatási_cím</vt:lpstr>
      <vt:lpstr>' Környezetirányít specializáció'!Nyomtatási_terület</vt:lpstr>
      <vt:lpstr>'BSc  ALAP'!Nyomtatási_terület</vt:lpstr>
      <vt:lpstr>'Környezetvédelem a közigazgatás'!Nyomtatási_terület</vt:lpstr>
      <vt:lpstr>'Zöldenergia specializáció'!Nyomtatási_terület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2019-11-26T12:33:19Z</cp:lastPrinted>
  <dcterms:created xsi:type="dcterms:W3CDTF">2001-09-27T10:36:13Z</dcterms:created>
  <dcterms:modified xsi:type="dcterms:W3CDTF">2020-11-30T14:22:39Z</dcterms:modified>
</cp:coreProperties>
</file>