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621"/>
  </bookViews>
  <sheets>
    <sheet name="FOSZK ALAP" sheetId="36" r:id="rId1"/>
    <sheet name="Gépészet sp." sheetId="45" r:id="rId2"/>
    <sheet name="Könnyűipari ps." sheetId="47" r:id="rId3"/>
    <sheet name="Nyomdaipari sp." sheetId="48" r:id="rId4"/>
    <sheet name="Környvéd.-vízgazd. sp." sheetId="49" r:id="rId5"/>
  </sheets>
  <definedNames>
    <definedName name="_xlnm._FilterDatabase" localSheetId="0" hidden="1">'FOSZK ALAP'!$A$7:$AD$38</definedName>
    <definedName name="_xlnm._FilterDatabase" localSheetId="1" hidden="1">'Gépészet sp.'!$A$8:$AD$24</definedName>
    <definedName name="_xlnm._FilterDatabase" localSheetId="2" hidden="1">'Könnyűipari ps.'!$A$9:$AD$24</definedName>
    <definedName name="_xlnm._FilterDatabase" localSheetId="4" hidden="1">'Környvéd.-vízgazd. sp.'!$A$9:$AD$24</definedName>
    <definedName name="_xlnm._FilterDatabase" localSheetId="3" hidden="1">'Nyomdaipari sp.'!$A$9:$AD$24</definedName>
    <definedName name="_xlnm.Print_Titles" localSheetId="0">'FOSZK ALAP'!$2:$10</definedName>
    <definedName name="_xlnm.Print_Titles" localSheetId="1">'Gépészet sp.'!$2:$11</definedName>
    <definedName name="_xlnm.Print_Titles" localSheetId="2">'Könnyűipari ps.'!$2:$12</definedName>
    <definedName name="_xlnm.Print_Titles" localSheetId="4">'Környvéd.-vízgazd. sp.'!$2:$12</definedName>
    <definedName name="_xlnm.Print_Titles" localSheetId="3">'Nyomdaipari sp.'!$2:$12</definedName>
    <definedName name="_xlnm.Print_Area" localSheetId="0">'FOSZK ALAP'!$A$2:$AB$55</definedName>
    <definedName name="_xlnm.Print_Area" localSheetId="1">'Gépészet sp.'!$A$2:$AB$38</definedName>
    <definedName name="_xlnm.Print_Area" localSheetId="2">'Könnyűipari ps.'!$A$2:$AB$38</definedName>
    <definedName name="_xlnm.Print_Area" localSheetId="4">'Környvéd.-vízgazd. sp.'!$A$2:$AB$38</definedName>
    <definedName name="_xlnm.Print_Area" localSheetId="3">'Nyomdaipari sp.'!$A$2:$AB$38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49" l="1"/>
  <c r="F23" i="49"/>
  <c r="F22" i="49"/>
  <c r="F21" i="49"/>
  <c r="F20" i="49"/>
  <c r="F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F22" i="48"/>
  <c r="F21" i="48"/>
  <c r="F20" i="48"/>
  <c r="F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F22" i="47"/>
  <c r="F21" i="47"/>
  <c r="F20" i="47"/>
  <c r="F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7" i="47"/>
  <c r="E17" i="47"/>
  <c r="F16" i="47"/>
  <c r="E16" i="47"/>
  <c r="F15" i="47"/>
  <c r="E15" i="47"/>
  <c r="F14" i="47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E15" i="45"/>
  <c r="E16" i="45"/>
  <c r="E17" i="45"/>
  <c r="F15" i="45"/>
  <c r="F16" i="45"/>
  <c r="F17" i="45"/>
  <c r="F14" i="45"/>
  <c r="Y26" i="45"/>
  <c r="F23" i="45"/>
  <c r="F22" i="45"/>
  <c r="F21" i="45"/>
  <c r="F20" i="45"/>
  <c r="F19" i="45"/>
  <c r="Z18" i="45"/>
  <c r="X18" i="45"/>
  <c r="W18" i="45"/>
  <c r="V18" i="45"/>
  <c r="U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E14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25" i="36"/>
  <c r="E18" i="36"/>
  <c r="E19" i="36"/>
  <c r="E20" i="36"/>
  <c r="E21" i="36"/>
  <c r="E22" i="36"/>
  <c r="E23" i="36"/>
  <c r="E17" i="36"/>
  <c r="E13" i="36"/>
  <c r="E14" i="36"/>
  <c r="E15" i="36"/>
  <c r="E12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25" i="36"/>
  <c r="F18" i="36"/>
  <c r="F19" i="36"/>
  <c r="F20" i="36"/>
  <c r="F21" i="36"/>
  <c r="F22" i="36"/>
  <c r="F23" i="36"/>
  <c r="F17" i="36"/>
  <c r="F13" i="36"/>
  <c r="F14" i="36"/>
  <c r="F15" i="36"/>
  <c r="F12" i="36"/>
  <c r="F13" i="47" l="1"/>
  <c r="F13" i="49"/>
  <c r="F18" i="45"/>
  <c r="F18" i="49"/>
  <c r="F13" i="48"/>
  <c r="F18" i="48"/>
  <c r="E13" i="47"/>
  <c r="E13" i="48"/>
  <c r="F18" i="47"/>
  <c r="E13" i="49"/>
  <c r="E12" i="45"/>
  <c r="F12" i="45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G11" i="36"/>
  <c r="G39" i="36" s="1"/>
  <c r="G24" i="45" s="1"/>
  <c r="H11" i="36"/>
  <c r="H39" i="36" s="1"/>
  <c r="H24" i="49" s="1"/>
  <c r="I11" i="36"/>
  <c r="I39" i="36" s="1"/>
  <c r="I24" i="48" s="1"/>
  <c r="J11" i="36"/>
  <c r="K11" i="36"/>
  <c r="K39" i="36" s="1"/>
  <c r="L11" i="36"/>
  <c r="L39" i="36" s="1"/>
  <c r="L24" i="47" s="1"/>
  <c r="M11" i="36"/>
  <c r="N11" i="36"/>
  <c r="N39" i="36" s="1"/>
  <c r="N24" i="48" s="1"/>
  <c r="O11" i="36"/>
  <c r="P11" i="36"/>
  <c r="P39" i="36" s="1"/>
  <c r="P24" i="47" s="1"/>
  <c r="Q11" i="36"/>
  <c r="Q39" i="36" s="1"/>
  <c r="R11" i="36"/>
  <c r="R39" i="36" s="1"/>
  <c r="R24" i="47" s="1"/>
  <c r="S11" i="36"/>
  <c r="S39" i="36" s="1"/>
  <c r="T11" i="36"/>
  <c r="U11" i="36"/>
  <c r="U39" i="36" s="1"/>
  <c r="U24" i="45" s="1"/>
  <c r="V11" i="36"/>
  <c r="V39" i="36" s="1"/>
  <c r="W11" i="36"/>
  <c r="W39" i="36" s="1"/>
  <c r="X11" i="36"/>
  <c r="X39" i="36" s="1"/>
  <c r="Y11" i="36"/>
  <c r="Z11" i="36"/>
  <c r="Z39" i="36" s="1"/>
  <c r="Z24" i="47" s="1"/>
  <c r="F24" i="36"/>
  <c r="E24" i="36"/>
  <c r="M39" i="36" l="1"/>
  <c r="M24" i="45" s="1"/>
  <c r="H24" i="48"/>
  <c r="Z24" i="48"/>
  <c r="S24" i="49"/>
  <c r="G24" i="48"/>
  <c r="R24" i="48"/>
  <c r="S24" i="47"/>
  <c r="R24" i="45"/>
  <c r="S24" i="45"/>
  <c r="N24" i="45"/>
  <c r="K24" i="45"/>
  <c r="R24" i="49"/>
  <c r="M24" i="49"/>
  <c r="U24" i="48"/>
  <c r="I24" i="49"/>
  <c r="U24" i="49"/>
  <c r="S24" i="48"/>
  <c r="Q24" i="47"/>
  <c r="H24" i="45"/>
  <c r="P24" i="49"/>
  <c r="Q24" i="45"/>
  <c r="K24" i="49"/>
  <c r="M24" i="48"/>
  <c r="K24" i="47"/>
  <c r="P24" i="45"/>
  <c r="P24" i="48"/>
  <c r="I24" i="47"/>
  <c r="I24" i="45"/>
  <c r="L24" i="49"/>
  <c r="U24" i="47"/>
  <c r="H24" i="47"/>
  <c r="Q24" i="48"/>
  <c r="Z24" i="49"/>
  <c r="N24" i="49"/>
  <c r="Q24" i="49"/>
  <c r="K24" i="48"/>
  <c r="M24" i="47"/>
  <c r="Z24" i="45"/>
  <c r="L24" i="48"/>
  <c r="N24" i="47"/>
  <c r="G24" i="49"/>
  <c r="G24" i="47"/>
  <c r="L24" i="45"/>
  <c r="M45" i="36"/>
  <c r="R45" i="36"/>
  <c r="R46" i="36"/>
  <c r="H46" i="36"/>
  <c r="H45" i="36"/>
  <c r="M46" i="36"/>
  <c r="W45" i="36"/>
  <c r="W46" i="36"/>
  <c r="Y44" i="36"/>
  <c r="Y43" i="36"/>
  <c r="T44" i="36"/>
  <c r="T43" i="36"/>
  <c r="J44" i="36"/>
  <c r="J43" i="36"/>
  <c r="O44" i="36"/>
  <c r="O43" i="36"/>
  <c r="Q27" i="48" l="1"/>
  <c r="Q27" i="47"/>
  <c r="Q27" i="45"/>
  <c r="Q27" i="49"/>
  <c r="Y25" i="48"/>
  <c r="Y25" i="45"/>
  <c r="Y25" i="49"/>
  <c r="Y25" i="47"/>
  <c r="J26" i="48"/>
  <c r="J26" i="47"/>
  <c r="J26" i="49"/>
  <c r="J26" i="45"/>
  <c r="T26" i="47"/>
  <c r="T26" i="49"/>
  <c r="T26" i="48"/>
  <c r="T26" i="45"/>
  <c r="J25" i="47"/>
  <c r="J25" i="45"/>
  <c r="J25" i="49"/>
  <c r="J25" i="48"/>
  <c r="L27" i="48"/>
  <c r="L27" i="47"/>
  <c r="L27" i="45"/>
  <c r="L27" i="49"/>
  <c r="T25" i="49"/>
  <c r="T25" i="47"/>
  <c r="T25" i="48"/>
  <c r="T25" i="45"/>
  <c r="G27" i="48"/>
  <c r="G27" i="47"/>
  <c r="G27" i="45"/>
  <c r="G27" i="49"/>
  <c r="O26" i="45"/>
  <c r="O26" i="47"/>
  <c r="O26" i="49"/>
  <c r="O26" i="48"/>
  <c r="O25" i="48"/>
  <c r="O25" i="47"/>
  <c r="O25" i="49"/>
  <c r="O25" i="45"/>
  <c r="E11" i="36"/>
  <c r="E16" i="36"/>
  <c r="F11" i="36"/>
  <c r="F16" i="36"/>
  <c r="E39" i="36" l="1"/>
  <c r="F39" i="36"/>
  <c r="F24" i="48" l="1"/>
  <c r="F24" i="49"/>
  <c r="F24" i="47"/>
  <c r="F24" i="45"/>
  <c r="E24" i="48"/>
  <c r="E24" i="49"/>
  <c r="E24" i="47"/>
  <c r="E24" i="45"/>
</calcChain>
</file>

<file path=xl/sharedStrings.xml><?xml version="1.0" encoding="utf-8"?>
<sst xmlns="http://schemas.openxmlformats.org/spreadsheetml/2006/main" count="522" uniqueCount="196">
  <si>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</si>
  <si>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</si>
  <si>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</si>
  <si>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</si>
  <si>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</si>
  <si>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</si>
  <si>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</si>
  <si>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</si>
  <si>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</si>
  <si>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</si>
  <si>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</si>
  <si>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</si>
  <si>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</si>
  <si>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</si>
  <si>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</si>
  <si>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7.</t>
  </si>
  <si>
    <t>Kód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</si>
  <si>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</si>
  <si>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</si>
  <si>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</si>
  <si>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</si>
  <si>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</si>
  <si>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</si>
  <si>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</si>
  <si>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</si>
  <si>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</si>
  <si>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</si>
  <si>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</si>
  <si>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</si>
  <si>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</si>
  <si>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</si>
  <si>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</si>
  <si>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</si>
  <si>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</si>
  <si>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</si>
  <si>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</si>
  <si>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</si>
  <si>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</si>
  <si>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</si>
  <si>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</si>
  <si>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</si>
  <si>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</si>
  <si>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</si>
  <si>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</si>
  <si>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</si>
  <si>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</si>
  <si>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</si>
  <si>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</si>
  <si>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</si>
  <si>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Rejtő Sándor Könnyűipari és Környezetmérnöki Kar </t>
  </si>
  <si>
    <t>é</t>
  </si>
  <si>
    <t>Évközi jegy (é)</t>
  </si>
  <si>
    <t>Óbudai Egyetem</t>
  </si>
  <si>
    <t>32.</t>
  </si>
  <si>
    <t>Műszaki mechanika</t>
  </si>
  <si>
    <t>Elektrotechnika</t>
  </si>
  <si>
    <t>Gyakorlati órák:</t>
  </si>
  <si>
    <t>Összóra:</t>
  </si>
  <si>
    <t>Alap összesen:</t>
  </si>
  <si>
    <t xml:space="preserve">FOSZK Mintatanterv 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</si>
  <si>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</si>
  <si>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</si>
  <si>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</si>
  <si>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</si>
  <si>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</si>
  <si>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Műszaki fizika</t>
  </si>
  <si>
    <t>Közgazdaságtan</t>
  </si>
  <si>
    <t>Anyagismeret</t>
  </si>
  <si>
    <t>Műszaki informatika</t>
  </si>
  <si>
    <t>Műszaki dokumentáció</t>
  </si>
  <si>
    <t>Kommunikációs ismeretek</t>
  </si>
  <si>
    <t xml:space="preserve">Szakképzési modul/szakmai törzsmodul             </t>
  </si>
  <si>
    <t>Irányítástechnika</t>
  </si>
  <si>
    <t>Gépek üzemtana</t>
  </si>
  <si>
    <t>Karbantartás</t>
  </si>
  <si>
    <t>Energetika és energia-ellátás</t>
  </si>
  <si>
    <t>Ipari érzékelők</t>
  </si>
  <si>
    <t>Műszaki ábrázolás</t>
  </si>
  <si>
    <t>Elektronika</t>
  </si>
  <si>
    <t>heti óra-szám</t>
  </si>
  <si>
    <t>GÉPÉSZET SPECIALIZÁCIÓ</t>
  </si>
  <si>
    <t xml:space="preserve">Gépész szakmacsoport szerinti specializáció
</t>
  </si>
  <si>
    <t>Gépipari anyag- és gyártásismeret</t>
  </si>
  <si>
    <t>Anyagtechnológia</t>
  </si>
  <si>
    <t>Forgácsolástechnológiai ismeretek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</si>
  <si>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</si>
  <si>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</si>
  <si>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</si>
  <si>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</si>
  <si>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</si>
  <si>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</si>
  <si>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</si>
  <si>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</si>
  <si>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 xml:space="preserve">Összesen: </t>
  </si>
  <si>
    <t>Összóraszám/hét:</t>
  </si>
  <si>
    <t>Gyak óra arány (%):</t>
  </si>
  <si>
    <t xml:space="preserve">      heti óraszámokkal (ea. tgy. l). ; követelményekkel (k*.); kreditekkel (kr.)</t>
  </si>
  <si>
    <t>felelőse: Nagyné Halász Erzsébet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</si>
  <si>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</si>
  <si>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</si>
  <si>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</si>
  <si>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</si>
  <si>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</si>
  <si>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</si>
  <si>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</si>
  <si>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</si>
  <si>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</si>
  <si>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</si>
  <si>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</si>
  <si>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</si>
  <si>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</si>
  <si>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</si>
  <si>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RKXIAI1FNE</t>
  </si>
  <si>
    <t>RMXSZP1FNE</t>
  </si>
  <si>
    <t>RKXMAT1FNE</t>
  </si>
  <si>
    <t>RKXMAT2FNE</t>
  </si>
  <si>
    <t>RKXMFI1FNE</t>
  </si>
  <si>
    <t>RMXANY1FNE</t>
  </si>
  <si>
    <t>RMXINF1FNE</t>
  </si>
  <si>
    <t>RKXDOK1FNE</t>
  </si>
  <si>
    <t>RMXMTE1FNE</t>
  </si>
  <si>
    <t>RMXTFO1FNE</t>
  </si>
  <si>
    <t>RKXMKT1FNE</t>
  </si>
  <si>
    <t>RMXMIN1FNE</t>
  </si>
  <si>
    <t>RTWKAN1FNE</t>
  </si>
  <si>
    <t>RTWSTE1FNE</t>
  </si>
  <si>
    <t>RTWGYT1FNE</t>
  </si>
  <si>
    <t>RTGSZG1FNE</t>
  </si>
  <si>
    <t>RMWNYA1FNE</t>
  </si>
  <si>
    <t>RMWNYT1FNE</t>
  </si>
  <si>
    <t>RMWTER1FNE</t>
  </si>
  <si>
    <t>RMGSZG1FNE</t>
  </si>
  <si>
    <t>RKWVGA1FNE</t>
  </si>
  <si>
    <t>RKWTTV1FNE</t>
  </si>
  <si>
    <t>RKGSZG1FNE</t>
  </si>
  <si>
    <t>BAXAI13FNE</t>
  </si>
  <si>
    <t>BAXAT13FNE</t>
  </si>
  <si>
    <t>BAXKA13FNE</t>
  </si>
  <si>
    <t>BBXGS13FNE</t>
  </si>
  <si>
    <t>BAXGY14FNE</t>
  </si>
  <si>
    <t>BMXGU12FNE</t>
  </si>
  <si>
    <t>BMXKT12FNE</t>
  </si>
  <si>
    <t>GGXKG2BFNE</t>
  </si>
  <si>
    <t>BGXFT13FNE</t>
  </si>
  <si>
    <t>GSXVS1BFNE</t>
  </si>
  <si>
    <t>GSXMP1BFNE</t>
  </si>
  <si>
    <t>GGXKI1BFNE</t>
  </si>
  <si>
    <t>Dr. habil Koltai László dékán</t>
  </si>
  <si>
    <t>40 óra/14 hét</t>
  </si>
  <si>
    <t>80 óra/14 hét</t>
  </si>
  <si>
    <t>560 óra/14 hét</t>
  </si>
  <si>
    <t xml:space="preserve">Könnyűipari szakmacsoport szerinti specializáció
</t>
  </si>
  <si>
    <t>280 óra/14 hét</t>
  </si>
  <si>
    <t>80 óra/ 14 hét</t>
  </si>
  <si>
    <t xml:space="preserve">Nyomdaipari szakmacsoport szerinti specializáció
</t>
  </si>
  <si>
    <t>280 óra/ 14 hét</t>
  </si>
  <si>
    <t xml:space="preserve">Környezetvédelem - vízgazdálkodás szakmacsoport szerinti specializáció
</t>
  </si>
  <si>
    <t>40 óra/ 14 hét</t>
  </si>
  <si>
    <t>560 óra/14  hét</t>
  </si>
  <si>
    <t>Képlékeny alakítás és szerszámai (blended)</t>
  </si>
  <si>
    <t>Gépszerkezettan (blended)</t>
  </si>
  <si>
    <t>Vízgazdálkodás (blended)</t>
  </si>
  <si>
    <t>Természet- és tájvédelem (blended)</t>
  </si>
  <si>
    <t xml:space="preserve">Munka, környezet, tűzvédelmi ismeretek   (blended)       </t>
  </si>
  <si>
    <t>Minőségügy (online)</t>
  </si>
  <si>
    <t>Méréstechnika (blended)</t>
  </si>
  <si>
    <t>Munkaerőpiaci ismeretek (online)</t>
  </si>
  <si>
    <t>Technológiaelmélet és folyamatszervezés (blended)</t>
  </si>
  <si>
    <t>felelőse: Dr. habil Koltai László</t>
  </si>
  <si>
    <t>Szakfelelős: Dr. habil Koltai László</t>
  </si>
  <si>
    <t>Elfogadta az RKK tanácsa 2019. június 13-án</t>
  </si>
  <si>
    <t>Érvényes 2019. szeptemberétől</t>
  </si>
  <si>
    <t xml:space="preserve">RKXMA12FNE  </t>
  </si>
  <si>
    <t xml:space="preserve">Jóváhagyta az ÓE Szenátusa 2019. </t>
  </si>
  <si>
    <t xml:space="preserve">Jóváhagyta az ÓE Szenátusa </t>
  </si>
  <si>
    <t>Kritérium követelmény</t>
  </si>
  <si>
    <t>Patronálás I.</t>
  </si>
  <si>
    <t>Patronálás II.</t>
  </si>
  <si>
    <t>a</t>
  </si>
  <si>
    <t>Határozat száma: RKK-KT-LXX/67/2019</t>
  </si>
  <si>
    <t>Környezeti elemek védelme (blended)</t>
  </si>
  <si>
    <t>RTWKGE1FNE</t>
  </si>
  <si>
    <t>RMWKOT1FNE</t>
  </si>
  <si>
    <t>RKWKEM1FNE</t>
  </si>
  <si>
    <t>RKWKVE1FNE</t>
  </si>
  <si>
    <t>Vezetés, szervezés  (online)</t>
  </si>
  <si>
    <t>RKXELE1FNE</t>
  </si>
  <si>
    <t>RKXIRT1FNE</t>
  </si>
  <si>
    <t>RKXENE1FNE</t>
  </si>
  <si>
    <t>RMXIPE1FNE</t>
  </si>
  <si>
    <t>RKXELK1FNE</t>
  </si>
  <si>
    <t>Elfogadta az RKK tanácsa 2020. november 24-én</t>
  </si>
  <si>
    <t>Határozat száma: RKK-KT-LXXV/104/2020</t>
  </si>
  <si>
    <t>Érvényes 2021. szeptembertől</t>
  </si>
  <si>
    <t xml:space="preserve"> </t>
  </si>
  <si>
    <t>RKXMEC1FNE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</si>
</sst>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277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7" fillId="24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24" borderId="26" xfId="0" applyNumberFormat="1" applyFont="1" applyFill="1" applyBorder="1" applyAlignment="1">
      <alignment horizontal="center" vertical="center"/>
    </xf>
    <xf numFmtId="1" fontId="7" fillId="24" borderId="23" xfId="0" applyNumberFormat="1" applyFont="1" applyFill="1" applyBorder="1" applyAlignment="1">
      <alignment horizontal="center" vertical="center"/>
    </xf>
    <xf numFmtId="1" fontId="9" fillId="24" borderId="25" xfId="0" applyNumberFormat="1" applyFont="1" applyFill="1" applyBorder="1" applyAlignment="1">
      <alignment horizontal="center" vertical="center"/>
    </xf>
    <xf numFmtId="1" fontId="7" fillId="24" borderId="25" xfId="0" applyNumberFormat="1" applyFont="1" applyFill="1" applyBorder="1" applyAlignment="1">
      <alignment horizontal="center" vertical="center"/>
    </xf>
    <xf numFmtId="1" fontId="7" fillId="24" borderId="44" xfId="0" applyNumberFormat="1" applyFont="1" applyFill="1" applyBorder="1" applyAlignment="1">
      <alignment horizontal="center" vertical="center"/>
    </xf>
    <xf numFmtId="1" fontId="7" fillId="24" borderId="45" xfId="0" applyNumberFormat="1" applyFont="1" applyFill="1" applyBorder="1" applyAlignment="1">
      <alignment horizontal="center" vertical="center"/>
    </xf>
    <xf numFmtId="1" fontId="9" fillId="24" borderId="46" xfId="0" applyNumberFormat="1" applyFont="1" applyFill="1" applyBorder="1" applyAlignment="1">
      <alignment horizontal="center" vertical="center"/>
    </xf>
    <xf numFmtId="1" fontId="7" fillId="24" borderId="5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3" fillId="24" borderId="24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5" fillId="24" borderId="62" xfId="0" applyFont="1" applyFill="1" applyBorder="1" applyAlignment="1">
      <alignment horizontal="center" vertical="center"/>
    </xf>
    <xf numFmtId="1" fontId="7" fillId="24" borderId="62" xfId="0" applyNumberFormat="1" applyFont="1" applyFill="1" applyBorder="1" applyAlignment="1">
      <alignment horizontal="center" vertical="center"/>
    </xf>
    <xf numFmtId="1" fontId="7" fillId="24" borderId="42" xfId="0" applyNumberFormat="1" applyFont="1" applyFill="1" applyBorder="1" applyAlignment="1">
      <alignment horizontal="center" vertical="center"/>
    </xf>
    <xf numFmtId="1" fontId="7" fillId="24" borderId="67" xfId="0" applyNumberFormat="1" applyFont="1" applyFill="1" applyBorder="1" applyAlignment="1">
      <alignment horizontal="center" vertical="center"/>
    </xf>
    <xf numFmtId="1" fontId="7" fillId="24" borderId="63" xfId="0" applyNumberFormat="1" applyFont="1" applyFill="1" applyBorder="1" applyAlignment="1">
      <alignment horizontal="center" vertical="center"/>
    </xf>
    <xf numFmtId="1" fontId="9" fillId="24" borderId="42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1" fontId="7" fillId="24" borderId="46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vertical="center"/>
    </xf>
    <xf numFmtId="49" fontId="5" fillId="24" borderId="64" xfId="0" applyNumberFormat="1" applyFont="1" applyFill="1" applyBorder="1" applyAlignment="1">
      <alignment vertical="center"/>
    </xf>
    <xf numFmtId="49" fontId="5" fillId="24" borderId="65" xfId="0" applyNumberFormat="1" applyFont="1" applyFill="1" applyBorder="1" applyAlignment="1">
      <alignment vertical="center"/>
    </xf>
    <xf numFmtId="49" fontId="5" fillId="24" borderId="68" xfId="0" applyNumberFormat="1" applyFont="1" applyFill="1" applyBorder="1" applyAlignment="1">
      <alignment vertical="center"/>
    </xf>
    <xf numFmtId="1" fontId="5" fillId="24" borderId="57" xfId="0" applyNumberFormat="1" applyFont="1" applyFill="1" applyBorder="1" applyAlignment="1">
      <alignment horizontal="center" vertical="center"/>
    </xf>
    <xf numFmtId="1" fontId="8" fillId="24" borderId="58" xfId="0" applyNumberFormat="1" applyFont="1" applyFill="1" applyBorder="1" applyAlignment="1">
      <alignment horizontal="center" vertical="center"/>
    </xf>
    <xf numFmtId="1" fontId="8" fillId="24" borderId="66" xfId="0" applyNumberFormat="1" applyFont="1" applyFill="1" applyBorder="1" applyAlignment="1">
      <alignment horizontal="center" vertical="center"/>
    </xf>
    <xf numFmtId="1" fontId="8" fillId="24" borderId="64" xfId="0" applyNumberFormat="1" applyFont="1" applyFill="1" applyBorder="1" applyAlignment="1">
      <alignment horizontal="center" vertical="center"/>
    </xf>
    <xf numFmtId="1" fontId="8" fillId="24" borderId="57" xfId="0" applyNumberFormat="1" applyFont="1" applyFill="1" applyBorder="1" applyAlignment="1">
      <alignment horizontal="center" vertical="center"/>
    </xf>
    <xf numFmtId="1" fontId="5" fillId="24" borderId="58" xfId="0" applyNumberFormat="1" applyFont="1" applyFill="1" applyBorder="1" applyAlignment="1">
      <alignment horizontal="center" vertical="center"/>
    </xf>
    <xf numFmtId="1" fontId="5" fillId="24" borderId="66" xfId="0" applyNumberFormat="1" applyFont="1" applyFill="1" applyBorder="1" applyAlignment="1">
      <alignment horizontal="center" vertical="center"/>
    </xf>
    <xf numFmtId="1" fontId="5" fillId="24" borderId="64" xfId="0" applyNumberFormat="1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 vertical="center"/>
    </xf>
    <xf numFmtId="49" fontId="5" fillId="24" borderId="55" xfId="0" applyNumberFormat="1" applyFont="1" applyFill="1" applyBorder="1" applyAlignment="1">
      <alignment vertical="center"/>
    </xf>
    <xf numFmtId="49" fontId="5" fillId="24" borderId="56" xfId="0" applyNumberFormat="1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7" fillId="24" borderId="63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left" vertical="center"/>
    </xf>
    <xf numFmtId="0" fontId="2" fillId="26" borderId="0" xfId="0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7" fillId="24" borderId="2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horizontal="left" vertical="center"/>
    </xf>
    <xf numFmtId="49" fontId="11" fillId="24" borderId="0" xfId="0" applyNumberFormat="1" applyFont="1" applyFill="1" applyAlignment="1">
      <alignment horizontal="left" vertical="center"/>
    </xf>
    <xf numFmtId="0" fontId="11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right" vertical="center"/>
    </xf>
    <xf numFmtId="0" fontId="5" fillId="24" borderId="50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right" vertical="center"/>
    </xf>
    <xf numFmtId="49" fontId="5" fillId="24" borderId="30" xfId="0" applyNumberFormat="1" applyFont="1" applyFill="1" applyBorder="1" applyAlignment="1">
      <alignment vertical="center"/>
    </xf>
    <xf numFmtId="49" fontId="5" fillId="24" borderId="32" xfId="0" applyNumberFormat="1" applyFont="1" applyFill="1" applyBorder="1" applyAlignment="1">
      <alignment vertical="center"/>
    </xf>
    <xf numFmtId="49" fontId="5" fillId="24" borderId="41" xfId="0" applyNumberFormat="1" applyFont="1" applyFill="1" applyBorder="1" applyAlignment="1">
      <alignment vertical="center"/>
    </xf>
    <xf numFmtId="49" fontId="5" fillId="24" borderId="33" xfId="0" applyNumberFormat="1" applyFont="1" applyFill="1" applyBorder="1" applyAlignment="1">
      <alignment horizontal="right" vertical="center"/>
    </xf>
    <xf numFmtId="1" fontId="8" fillId="24" borderId="32" xfId="0" applyNumberFormat="1" applyFont="1" applyFill="1" applyBorder="1" applyAlignment="1">
      <alignment horizontal="center" vertical="center"/>
    </xf>
    <xf numFmtId="1" fontId="8" fillId="24" borderId="33" xfId="0" applyNumberFormat="1" applyFont="1" applyFill="1" applyBorder="1" applyAlignment="1">
      <alignment horizontal="center" vertical="center"/>
    </xf>
    <xf numFmtId="1" fontId="8" fillId="24" borderId="38" xfId="0" applyNumberFormat="1" applyFont="1" applyFill="1" applyBorder="1" applyAlignment="1">
      <alignment horizontal="center" vertical="center"/>
    </xf>
    <xf numFmtId="1" fontId="8" fillId="24" borderId="41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left" vertical="center" wrapText="1"/>
    </xf>
    <xf numFmtId="1" fontId="5" fillId="24" borderId="32" xfId="0" applyNumberFormat="1" applyFont="1" applyFill="1" applyBorder="1" applyAlignment="1">
      <alignment horizontal="center" vertical="center"/>
    </xf>
    <xf numFmtId="1" fontId="5" fillId="24" borderId="39" xfId="0" applyNumberFormat="1" applyFont="1" applyFill="1" applyBorder="1" applyAlignment="1">
      <alignment horizontal="center" vertical="center"/>
    </xf>
    <xf numFmtId="1" fontId="7" fillId="24" borderId="32" xfId="0" applyNumberFormat="1" applyFont="1" applyFill="1" applyBorder="1" applyAlignment="1">
      <alignment horizontal="center" vertical="center"/>
    </xf>
    <xf numFmtId="1" fontId="7" fillId="24" borderId="41" xfId="0" applyNumberFormat="1" applyFont="1" applyFill="1" applyBorder="1" applyAlignment="1">
      <alignment horizontal="center" vertical="center"/>
    </xf>
    <xf numFmtId="1" fontId="7" fillId="24" borderId="33" xfId="0" applyNumberFormat="1" applyFont="1" applyFill="1" applyBorder="1" applyAlignment="1">
      <alignment horizontal="center" vertical="center"/>
    </xf>
    <xf numFmtId="1" fontId="7" fillId="24" borderId="38" xfId="0" applyNumberFormat="1" applyFont="1" applyFill="1" applyBorder="1" applyAlignment="1">
      <alignment horizontal="center" vertical="center"/>
    </xf>
    <xf numFmtId="1" fontId="7" fillId="24" borderId="39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1" fontId="5" fillId="24" borderId="0" xfId="0" applyNumberFormat="1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vertical="center"/>
    </xf>
    <xf numFmtId="0" fontId="6" fillId="24" borderId="24" xfId="0" applyFont="1" applyFill="1" applyBorder="1" applyAlignment="1">
      <alignment vertical="center"/>
    </xf>
    <xf numFmtId="0" fontId="6" fillId="24" borderId="27" xfId="0" applyFont="1" applyFill="1" applyBorder="1" applyAlignment="1">
      <alignment horizontal="right" vertical="center"/>
    </xf>
    <xf numFmtId="1" fontId="6" fillId="24" borderId="23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1" fontId="5" fillId="24" borderId="24" xfId="0" applyNumberFormat="1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" fontId="9" fillId="24" borderId="27" xfId="0" applyNumberFormat="1" applyFont="1" applyFill="1" applyBorder="1" applyAlignment="1">
      <alignment horizontal="center" vertical="center"/>
    </xf>
    <xf numFmtId="1" fontId="9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1" fontId="6" fillId="24" borderId="44" xfId="0" applyNumberFormat="1" applyFont="1" applyFill="1" applyBorder="1" applyAlignment="1">
      <alignment horizontal="center" vertical="center"/>
    </xf>
    <xf numFmtId="0" fontId="6" fillId="24" borderId="52" xfId="0" applyFont="1" applyFill="1" applyBorder="1" applyAlignment="1">
      <alignment horizontal="right" vertical="center"/>
    </xf>
    <xf numFmtId="0" fontId="5" fillId="24" borderId="44" xfId="0" applyFont="1" applyFill="1" applyBorder="1" applyAlignment="1">
      <alignment vertical="center"/>
    </xf>
    <xf numFmtId="1" fontId="5" fillId="24" borderId="45" xfId="0" applyNumberFormat="1" applyFont="1" applyFill="1" applyBorder="1" applyAlignment="1">
      <alignment vertical="center"/>
    </xf>
    <xf numFmtId="0" fontId="5" fillId="24" borderId="45" xfId="0" applyFont="1" applyFill="1" applyBorder="1" applyAlignment="1">
      <alignment vertical="center"/>
    </xf>
    <xf numFmtId="1" fontId="9" fillId="24" borderId="5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right" vertical="center"/>
    </xf>
    <xf numFmtId="1" fontId="5" fillId="24" borderId="0" xfId="0" applyNumberFormat="1" applyFont="1" applyFill="1" applyBorder="1" applyAlignment="1">
      <alignment vertical="center"/>
    </xf>
    <xf numFmtId="1" fontId="7" fillId="24" borderId="0" xfId="0" applyNumberFormat="1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vertical="center" wrapText="1"/>
    </xf>
    <xf numFmtId="0" fontId="7" fillId="24" borderId="69" xfId="0" applyFont="1" applyFill="1" applyBorder="1" applyAlignment="1">
      <alignment horizontal="left" vertical="center"/>
    </xf>
    <xf numFmtId="1" fontId="5" fillId="24" borderId="33" xfId="0" applyNumberFormat="1" applyFont="1" applyFill="1" applyBorder="1" applyAlignment="1">
      <alignment horizontal="center" vertical="center"/>
    </xf>
    <xf numFmtId="1" fontId="5" fillId="24" borderId="38" xfId="0" applyNumberFormat="1" applyFont="1" applyFill="1" applyBorder="1" applyAlignment="1">
      <alignment horizontal="center" vertical="center"/>
    </xf>
    <xf numFmtId="0" fontId="7" fillId="24" borderId="6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24" borderId="68" xfId="0" applyFont="1" applyFill="1" applyBorder="1" applyAlignment="1">
      <alignment vertical="center"/>
    </xf>
    <xf numFmtId="0" fontId="8" fillId="24" borderId="68" xfId="0" applyFont="1" applyFill="1" applyBorder="1" applyAlignment="1">
      <alignment horizontal="right" vertical="center"/>
    </xf>
    <xf numFmtId="0" fontId="8" fillId="24" borderId="70" xfId="0" applyFont="1" applyFill="1" applyBorder="1" applyAlignment="1">
      <alignment horizontal="right" vertical="center"/>
    </xf>
    <xf numFmtId="0" fontId="7" fillId="24" borderId="7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center" vertical="center"/>
    </xf>
    <xf numFmtId="0" fontId="7" fillId="24" borderId="7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right" vertical="center"/>
    </xf>
    <xf numFmtId="1" fontId="7" fillId="24" borderId="27" xfId="0" applyNumberFormat="1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right" vertical="center"/>
    </xf>
    <xf numFmtId="1" fontId="7" fillId="24" borderId="52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74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31" fillId="24" borderId="73" xfId="0" applyFont="1" applyFill="1" applyBorder="1" applyAlignment="1">
      <alignment horizontal="center" vertical="center"/>
    </xf>
    <xf numFmtId="0" fontId="31" fillId="24" borderId="43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5" fillId="24" borderId="32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/>
    </xf>
    <xf numFmtId="49" fontId="5" fillId="24" borderId="34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vertical="center"/>
    </xf>
    <xf numFmtId="0" fontId="7" fillId="24" borderId="25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right" vertical="center"/>
    </xf>
    <xf numFmtId="0" fontId="7" fillId="24" borderId="33" xfId="0" applyFont="1" applyFill="1" applyBorder="1" applyAlignment="1">
      <alignment horizontal="right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72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vertical="center"/>
    </xf>
    <xf numFmtId="0" fontId="7" fillId="24" borderId="46" xfId="0" applyFont="1" applyFill="1" applyBorder="1" applyAlignment="1">
      <alignment vertical="center"/>
    </xf>
    <xf numFmtId="0" fontId="7" fillId="24" borderId="27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left" vertical="center"/>
    </xf>
    <xf numFmtId="0" fontId="7" fillId="24" borderId="52" xfId="0" applyFont="1" applyFill="1" applyBorder="1" applyAlignment="1">
      <alignment horizontal="left" vertical="center"/>
    </xf>
    <xf numFmtId="0" fontId="7" fillId="24" borderId="50" xfId="0" applyFont="1" applyFill="1" applyBorder="1" applyAlignment="1">
      <alignment horizontal="left" vertical="center"/>
    </xf>
    <xf numFmtId="0" fontId="5" fillId="27" borderId="27" xfId="0" applyFont="1" applyFill="1" applyBorder="1" applyAlignment="1">
      <alignment horizontal="left" vertical="center"/>
    </xf>
    <xf numFmtId="0" fontId="7" fillId="27" borderId="19" xfId="0" applyFont="1" applyFill="1" applyBorder="1" applyAlignment="1">
      <alignment horizontal="left" vertical="center"/>
    </xf>
    <xf numFmtId="0" fontId="7" fillId="27" borderId="26" xfId="0" applyFont="1" applyFill="1" applyBorder="1" applyAlignment="1">
      <alignment horizontal="left"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46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vertical="center" wrapText="1"/>
    </xf>
    <xf numFmtId="0" fontId="7" fillId="24" borderId="63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20" xfId="0" applyFont="1" applyFill="1" applyBorder="1" applyAlignment="1">
      <alignment horizontal="left" vertical="center"/>
    </xf>
    <xf numFmtId="0" fontId="7" fillId="24" borderId="63" xfId="0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5" xfId="0" applyFont="1" applyFill="1" applyBorder="1" applyAlignment="1">
      <alignment horizontal="left" vertical="center"/>
    </xf>
    <xf numFmtId="0" fontId="5" fillId="24" borderId="3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1" fontId="0" fillId="24" borderId="18" xfId="0" applyNumberFormat="1" applyFont="1" applyFill="1" applyBorder="1" applyAlignment="1">
      <alignment horizontal="center" vertical="center"/>
    </xf>
    <xf numFmtId="1" fontId="0" fillId="24" borderId="19" xfId="0" applyNumberFormat="1" applyFont="1" applyFill="1" applyBorder="1" applyAlignment="1">
      <alignment horizontal="center" vertical="center"/>
    </xf>
    <xf numFmtId="1" fontId="0" fillId="24" borderId="26" xfId="0" applyNumberFormat="1" applyFon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1" fontId="7" fillId="24" borderId="13" xfId="0" applyNumberFormat="1" applyFont="1" applyFill="1" applyBorder="1" applyAlignment="1">
      <alignment horizontal="center" vertical="center"/>
    </xf>
    <xf numFmtId="1" fontId="7" fillId="24" borderId="14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1" fontId="5" fillId="24" borderId="55" xfId="0" applyNumberFormat="1" applyFont="1" applyFill="1" applyBorder="1" applyAlignment="1">
      <alignment horizontal="center" vertical="center"/>
    </xf>
    <xf numFmtId="1" fontId="5" fillId="24" borderId="56" xfId="0" applyNumberFormat="1" applyFont="1" applyFill="1" applyBorder="1" applyAlignment="1">
      <alignment horizontal="center" vertical="center"/>
    </xf>
    <xf numFmtId="1" fontId="5" fillId="24" borderId="66" xfId="0" applyNumberFormat="1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49" fontId="5" fillId="24" borderId="55" xfId="0" applyNumberFormat="1" applyFont="1" applyFill="1" applyBorder="1" applyAlignment="1">
      <alignment horizontal="left" vertical="center" wrapText="1"/>
    </xf>
    <xf numFmtId="49" fontId="5" fillId="24" borderId="56" xfId="0" applyNumberFormat="1" applyFont="1" applyFill="1" applyBorder="1" applyAlignment="1">
      <alignment horizontal="left" vertical="center"/>
    </xf>
    <xf numFmtId="49" fontId="5" fillId="24" borderId="68" xfId="0" applyNumberFormat="1" applyFont="1" applyFill="1" applyBorder="1" applyAlignment="1">
      <alignment horizontal="left" vertical="center"/>
    </xf>
    <xf numFmtId="1" fontId="0" fillId="24" borderId="15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67" xfId="0" applyNumberFormat="1" applyFont="1" applyFill="1" applyBorder="1" applyAlignment="1">
      <alignment horizontal="center" vertical="center"/>
    </xf>
    <xf numFmtId="0" fontId="9" fillId="24" borderId="63" xfId="0" applyFont="1" applyFill="1" applyBorder="1" applyAlignment="1">
      <alignment horizontal="left" vertical="center"/>
    </xf>
    <xf numFmtId="0" fontId="9" fillId="24" borderId="42" xfId="0" applyFont="1" applyFill="1" applyBorder="1" applyAlignment="1">
      <alignment horizontal="left" vertical="center"/>
    </xf>
    <xf numFmtId="1" fontId="7" fillId="24" borderId="0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1" fontId="7" fillId="24" borderId="19" xfId="0" applyNumberFormat="1" applyFont="1" applyFill="1" applyBorder="1" applyAlignment="1">
      <alignment horizontal="center" vertical="center"/>
    </xf>
    <xf numFmtId="1" fontId="7" fillId="24" borderId="20" xfId="0" applyNumberFormat="1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1" fontId="6" fillId="24" borderId="44" xfId="0" applyNumberFormat="1" applyFont="1" applyFill="1" applyBorder="1" applyAlignment="1">
      <alignment horizontal="center" vertical="center"/>
    </xf>
    <xf numFmtId="1" fontId="6" fillId="24" borderId="45" xfId="0" applyNumberFormat="1" applyFont="1" applyFill="1" applyBorder="1" applyAlignment="1">
      <alignment horizontal="center" vertical="center"/>
    </xf>
    <xf numFmtId="1" fontId="6" fillId="24" borderId="46" xfId="0" applyNumberFormat="1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  <xf numFmtId="49" fontId="5" fillId="24" borderId="55" xfId="0" applyNumberFormat="1" applyFont="1" applyFill="1" applyBorder="1" applyAlignment="1">
      <alignment horizontal="right" vertical="center"/>
    </xf>
    <xf numFmtId="49" fontId="5" fillId="24" borderId="56" xfId="0" applyNumberFormat="1" applyFont="1" applyFill="1" applyBorder="1" applyAlignment="1">
      <alignment horizontal="right" vertical="center"/>
    </xf>
    <xf numFmtId="49" fontId="5" fillId="24" borderId="11" xfId="0" applyNumberFormat="1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left" vertical="center"/>
    </xf>
    <xf numFmtId="0" fontId="7" fillId="24" borderId="53" xfId="0" applyFont="1" applyFill="1" applyBorder="1" applyAlignment="1">
      <alignment horizontal="left" vertical="center"/>
    </xf>
    <xf numFmtId="0" fontId="7" fillId="24" borderId="34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T51"/>
  <sheetViews>
    <sheetView showGridLines="0" tabSelected="1" zoomScale="75" zoomScaleNormal="75" zoomScaleSheetLayoutView="80" workbookViewId="0">
      <selection activeCell="AB28" sqref="AB28"/>
    </sheetView>
  </sheetViews>
  <sheetFormatPr defaultColWidth="9.140625" defaultRowHeight="12.75" x14ac:dyDescent="0.2"/>
  <cols>
    <col min="1" max="1" width="4.85546875" style="5" customWidth="1"/>
    <col min="2" max="2" width="23.85546875" style="2" customWidth="1"/>
    <col min="3" max="3" width="41.42578125" style="3" customWidth="1"/>
    <col min="4" max="4" width="22.28515625" style="3" customWidth="1"/>
    <col min="5" max="5" width="7" style="1" bestFit="1" customWidth="1"/>
    <col min="6" max="6" width="8.42578125" style="1" customWidth="1"/>
    <col min="7" max="7" width="4.7109375" style="1" bestFit="1" customWidth="1"/>
    <col min="8" max="10" width="3.5703125" style="1" customWidth="1"/>
    <col min="11" max="11" width="4.7109375" style="1" customWidth="1"/>
    <col min="12" max="15" width="3.5703125" style="1" customWidth="1"/>
    <col min="16" max="16" width="4.7109375" style="1" customWidth="1"/>
    <col min="17" max="17" width="4.42578125" style="1" customWidth="1"/>
    <col min="18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63.85546875" style="1" customWidth="1"/>
    <col min="29" max="29" width="9.140625" style="1" hidden="1" customWidth="1"/>
    <col min="30" max="30" width="14.42578125" style="1" customWidth="1"/>
    <col min="31" max="31" width="9.140625" style="1" customWidth="1"/>
    <col min="32" max="16384" width="9.140625" style="1"/>
  </cols>
  <sheetData>
    <row r="1" spans="1:46" x14ac:dyDescent="0.2">
      <c r="A1" s="75"/>
      <c r="B1" s="76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spans="1:46" s="7" customFormat="1" ht="18" customHeight="1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83"/>
      <c r="X2" s="83"/>
      <c r="Y2" s="83"/>
      <c r="Z2" s="83"/>
      <c r="AA2" s="158" t="s">
        <v>194</v>
      </c>
      <c r="AB2" s="158"/>
      <c r="AC2" s="85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</row>
    <row r="3" spans="1:46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83"/>
      <c r="X3" s="83"/>
      <c r="Y3" s="83"/>
      <c r="Z3" s="83"/>
      <c r="AA3" s="158" t="s">
        <v>191</v>
      </c>
      <c r="AB3" s="158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</row>
    <row r="4" spans="1:46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158" t="s">
        <v>192</v>
      </c>
      <c r="AB4" s="158"/>
      <c r="AC4" s="78"/>
      <c r="AD4" s="82"/>
      <c r="AE4" s="82"/>
      <c r="AF4" s="82"/>
      <c r="AG4" s="78"/>
      <c r="AH4" s="78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</row>
    <row r="5" spans="1:46" ht="18" customHeight="1" x14ac:dyDescent="0.2">
      <c r="A5" s="75"/>
      <c r="B5" s="76"/>
      <c r="C5" s="77"/>
      <c r="D5" s="77"/>
      <c r="E5" s="78"/>
      <c r="F5" s="78"/>
      <c r="G5" s="78"/>
      <c r="H5" s="165" t="s">
        <v>169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78"/>
      <c r="Y5" s="78"/>
      <c r="Z5" s="78"/>
      <c r="AA5" s="158" t="s">
        <v>193</v>
      </c>
      <c r="AB5" s="15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</row>
    <row r="6" spans="1:46" ht="18" customHeight="1" x14ac:dyDescent="0.2">
      <c r="A6" s="75"/>
      <c r="B6" s="76"/>
      <c r="C6" s="77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  <c r="AB6" s="79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1:46" ht="25.5" customHeight="1" thickBot="1" x14ac:dyDescent="0.25">
      <c r="A7" s="166" t="s">
        <v>96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1:46" s="6" customFormat="1" ht="20.25" customHeight="1" thickBot="1" x14ac:dyDescent="0.25">
      <c r="A8" s="178"/>
      <c r="B8" s="175" t="s">
        <v>16</v>
      </c>
      <c r="C8" s="214" t="s">
        <v>1</v>
      </c>
      <c r="D8" s="215"/>
      <c r="E8" s="159" t="s">
        <v>79</v>
      </c>
      <c r="F8" s="162" t="s">
        <v>46</v>
      </c>
      <c r="G8" s="170" t="s">
        <v>0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68" t="s">
        <v>18</v>
      </c>
      <c r="AB8" s="4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6" customFormat="1" ht="20.25" customHeight="1" x14ac:dyDescent="0.2">
      <c r="A9" s="179"/>
      <c r="B9" s="176"/>
      <c r="C9" s="216"/>
      <c r="D9" s="217"/>
      <c r="E9" s="160"/>
      <c r="F9" s="163"/>
      <c r="G9" s="173" t="s">
        <v>2</v>
      </c>
      <c r="H9" s="173"/>
      <c r="I9" s="173"/>
      <c r="J9" s="173"/>
      <c r="K9" s="174"/>
      <c r="L9" s="172" t="s">
        <v>3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5</v>
      </c>
      <c r="W9" s="173"/>
      <c r="X9" s="173"/>
      <c r="Y9" s="173"/>
      <c r="Z9" s="174"/>
      <c r="AA9" s="169"/>
      <c r="AB9" s="41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6" customFormat="1" ht="19.5" customHeight="1" thickBot="1" x14ac:dyDescent="0.25">
      <c r="A10" s="180"/>
      <c r="B10" s="177"/>
      <c r="C10" s="218"/>
      <c r="D10" s="219"/>
      <c r="E10" s="161"/>
      <c r="F10" s="164"/>
      <c r="G10" s="86" t="s">
        <v>8</v>
      </c>
      <c r="H10" s="87" t="s">
        <v>10</v>
      </c>
      <c r="I10" s="87" t="s">
        <v>9</v>
      </c>
      <c r="J10" s="87" t="s">
        <v>11</v>
      </c>
      <c r="K10" s="88" t="s">
        <v>12</v>
      </c>
      <c r="L10" s="49" t="s">
        <v>8</v>
      </c>
      <c r="M10" s="87" t="s">
        <v>10</v>
      </c>
      <c r="N10" s="87" t="s">
        <v>9</v>
      </c>
      <c r="O10" s="87" t="s">
        <v>11</v>
      </c>
      <c r="P10" s="88" t="s">
        <v>12</v>
      </c>
      <c r="Q10" s="49" t="s">
        <v>8</v>
      </c>
      <c r="R10" s="87" t="s">
        <v>10</v>
      </c>
      <c r="S10" s="87" t="s">
        <v>9</v>
      </c>
      <c r="T10" s="87" t="s">
        <v>11</v>
      </c>
      <c r="U10" s="88" t="s">
        <v>12</v>
      </c>
      <c r="V10" s="49" t="s">
        <v>8</v>
      </c>
      <c r="W10" s="87" t="s">
        <v>10</v>
      </c>
      <c r="X10" s="87" t="s">
        <v>9</v>
      </c>
      <c r="Y10" s="87" t="s">
        <v>11</v>
      </c>
      <c r="Z10" s="88" t="s">
        <v>12</v>
      </c>
      <c r="AA10" s="139" t="s">
        <v>16</v>
      </c>
      <c r="AB10" s="41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6" customFormat="1" ht="18.75" customHeight="1" thickBot="1" x14ac:dyDescent="0.25">
      <c r="A11" s="89" t="s">
        <v>61</v>
      </c>
      <c r="B11" s="90"/>
      <c r="C11" s="91"/>
      <c r="D11" s="92"/>
      <c r="E11" s="93">
        <f t="shared" ref="E11:Z11" si="0">SUM(E12:E15)</f>
        <v>12</v>
      </c>
      <c r="F11" s="94">
        <f t="shared" si="0"/>
        <v>12</v>
      </c>
      <c r="G11" s="95">
        <f t="shared" si="0"/>
        <v>0</v>
      </c>
      <c r="H11" s="96">
        <f t="shared" si="0"/>
        <v>0</v>
      </c>
      <c r="I11" s="96">
        <f t="shared" si="0"/>
        <v>7</v>
      </c>
      <c r="J11" s="96">
        <f t="shared" si="0"/>
        <v>0</v>
      </c>
      <c r="K11" s="94">
        <f t="shared" si="0"/>
        <v>7</v>
      </c>
      <c r="L11" s="93">
        <f t="shared" si="0"/>
        <v>0</v>
      </c>
      <c r="M11" s="96">
        <f t="shared" si="0"/>
        <v>0</v>
      </c>
      <c r="N11" s="96">
        <f t="shared" si="0"/>
        <v>0</v>
      </c>
      <c r="O11" s="96">
        <f t="shared" si="0"/>
        <v>0</v>
      </c>
      <c r="P11" s="94">
        <f t="shared" si="0"/>
        <v>0</v>
      </c>
      <c r="Q11" s="93">
        <f t="shared" si="0"/>
        <v>2</v>
      </c>
      <c r="R11" s="96">
        <f t="shared" si="0"/>
        <v>3</v>
      </c>
      <c r="S11" s="96">
        <f t="shared" si="0"/>
        <v>0</v>
      </c>
      <c r="T11" s="96">
        <f t="shared" si="0"/>
        <v>0</v>
      </c>
      <c r="U11" s="94">
        <f t="shared" si="0"/>
        <v>5</v>
      </c>
      <c r="V11" s="93">
        <f t="shared" si="0"/>
        <v>0</v>
      </c>
      <c r="W11" s="96">
        <f t="shared" si="0"/>
        <v>0</v>
      </c>
      <c r="X11" s="96">
        <f t="shared" si="0"/>
        <v>0</v>
      </c>
      <c r="Y11" s="96">
        <f t="shared" si="0"/>
        <v>0</v>
      </c>
      <c r="Z11" s="94">
        <f t="shared" si="0"/>
        <v>0</v>
      </c>
      <c r="AA11" s="140"/>
      <c r="AB11" s="4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13" customFormat="1" ht="15" customHeight="1" x14ac:dyDescent="0.2">
      <c r="A12" s="42" t="s">
        <v>2</v>
      </c>
      <c r="B12" s="67" t="s">
        <v>145</v>
      </c>
      <c r="C12" s="207" t="s">
        <v>166</v>
      </c>
      <c r="D12" s="208"/>
      <c r="E12" s="43">
        <f>SUM(G12,H12,I12,L12,M12,N12,Q12,R12,S12,V12,W12,X12,)</f>
        <v>2</v>
      </c>
      <c r="F12" s="44">
        <f>SUM(K12,P12,U12,Z12,)</f>
        <v>2</v>
      </c>
      <c r="G12" s="45"/>
      <c r="H12" s="46"/>
      <c r="I12" s="46"/>
      <c r="J12" s="46"/>
      <c r="K12" s="47"/>
      <c r="L12" s="43"/>
      <c r="M12" s="46"/>
      <c r="N12" s="46"/>
      <c r="O12" s="46"/>
      <c r="P12" s="47"/>
      <c r="Q12" s="43">
        <v>2</v>
      </c>
      <c r="R12" s="46">
        <v>0</v>
      </c>
      <c r="S12" s="46">
        <v>0</v>
      </c>
      <c r="T12" s="46" t="s">
        <v>13</v>
      </c>
      <c r="U12" s="47">
        <v>2</v>
      </c>
      <c r="V12" s="43"/>
      <c r="W12" s="46"/>
      <c r="X12" s="46"/>
      <c r="Y12" s="46"/>
      <c r="Z12" s="47"/>
      <c r="AA12" s="141"/>
      <c r="AB12" s="41"/>
    </row>
    <row r="13" spans="1:46" s="13" customFormat="1" ht="15" customHeight="1" x14ac:dyDescent="0.2">
      <c r="A13" s="48" t="s">
        <v>3</v>
      </c>
      <c r="B13" s="68" t="s">
        <v>112</v>
      </c>
      <c r="C13" s="184" t="s">
        <v>62</v>
      </c>
      <c r="D13" s="185"/>
      <c r="E13" s="30">
        <f t="shared" ref="E13:E15" si="1">SUM(G13,H13,I13,L13,M13,N13,Q13,R13,S13,V13,W13,X13,)</f>
        <v>3</v>
      </c>
      <c r="F13" s="32">
        <f t="shared" ref="F13:F15" si="2">SUM(K13,P13,U13,Z13,)</f>
        <v>3</v>
      </c>
      <c r="G13" s="29"/>
      <c r="H13" s="26"/>
      <c r="I13" s="26"/>
      <c r="J13" s="26"/>
      <c r="K13" s="31"/>
      <c r="L13" s="30"/>
      <c r="M13" s="26"/>
      <c r="N13" s="26"/>
      <c r="O13" s="26"/>
      <c r="P13" s="31"/>
      <c r="Q13" s="30">
        <v>0</v>
      </c>
      <c r="R13" s="26">
        <v>3</v>
      </c>
      <c r="S13" s="26">
        <v>0</v>
      </c>
      <c r="T13" s="26" t="s">
        <v>50</v>
      </c>
      <c r="U13" s="31">
        <v>3</v>
      </c>
      <c r="V13" s="30"/>
      <c r="W13" s="26"/>
      <c r="X13" s="26"/>
      <c r="Y13" s="26"/>
      <c r="Z13" s="31"/>
      <c r="AA13" s="74"/>
      <c r="AB13" s="41"/>
    </row>
    <row r="14" spans="1:46" s="13" customFormat="1" ht="15.75" x14ac:dyDescent="0.2">
      <c r="A14" s="48" t="s">
        <v>4</v>
      </c>
      <c r="B14" s="68" t="s">
        <v>113</v>
      </c>
      <c r="C14" s="184" t="s">
        <v>63</v>
      </c>
      <c r="D14" s="185"/>
      <c r="E14" s="30">
        <f t="shared" si="1"/>
        <v>5</v>
      </c>
      <c r="F14" s="32">
        <f t="shared" si="2"/>
        <v>5</v>
      </c>
      <c r="G14" s="29">
        <v>0</v>
      </c>
      <c r="H14" s="26">
        <v>0</v>
      </c>
      <c r="I14" s="26">
        <v>5</v>
      </c>
      <c r="J14" s="26" t="s">
        <v>50</v>
      </c>
      <c r="K14" s="31">
        <v>5</v>
      </c>
      <c r="L14" s="30"/>
      <c r="M14" s="26"/>
      <c r="N14" s="26"/>
      <c r="O14" s="26"/>
      <c r="P14" s="31"/>
      <c r="Q14" s="30"/>
      <c r="R14" s="26"/>
      <c r="S14" s="26"/>
      <c r="T14" s="26"/>
      <c r="U14" s="31"/>
      <c r="V14" s="30"/>
      <c r="W14" s="26"/>
      <c r="X14" s="26"/>
      <c r="Y14" s="26"/>
      <c r="Z14" s="31"/>
      <c r="AA14" s="74"/>
      <c r="AB14" s="41"/>
    </row>
    <row r="15" spans="1:46" s="13" customFormat="1" ht="15" customHeight="1" thickBot="1" x14ac:dyDescent="0.25">
      <c r="A15" s="49" t="s">
        <v>5</v>
      </c>
      <c r="B15" s="70" t="s">
        <v>146</v>
      </c>
      <c r="C15" s="195" t="s">
        <v>70</v>
      </c>
      <c r="D15" s="196"/>
      <c r="E15" s="33">
        <f t="shared" si="1"/>
        <v>2</v>
      </c>
      <c r="F15" s="50">
        <f t="shared" si="2"/>
        <v>2</v>
      </c>
      <c r="G15" s="36">
        <v>0</v>
      </c>
      <c r="H15" s="34">
        <v>0</v>
      </c>
      <c r="I15" s="34">
        <v>2</v>
      </c>
      <c r="J15" s="34" t="s">
        <v>50</v>
      </c>
      <c r="K15" s="35">
        <v>2</v>
      </c>
      <c r="L15" s="33"/>
      <c r="M15" s="34"/>
      <c r="N15" s="34"/>
      <c r="O15" s="34"/>
      <c r="P15" s="35"/>
      <c r="Q15" s="33"/>
      <c r="R15" s="34"/>
      <c r="S15" s="34"/>
      <c r="T15" s="34"/>
      <c r="U15" s="35"/>
      <c r="V15" s="33"/>
      <c r="W15" s="34"/>
      <c r="X15" s="34"/>
      <c r="Y15" s="34"/>
      <c r="Z15" s="35"/>
      <c r="AA15" s="142"/>
      <c r="AB15" s="41"/>
    </row>
    <row r="16" spans="1:46" s="13" customFormat="1" ht="18.75" customHeight="1" thickBot="1" x14ac:dyDescent="0.25">
      <c r="A16" s="51" t="s">
        <v>64</v>
      </c>
      <c r="B16" s="52"/>
      <c r="C16" s="53"/>
      <c r="D16" s="54"/>
      <c r="E16" s="55">
        <f t="shared" ref="E16:Z16" si="3">SUM(E17:E23)</f>
        <v>21</v>
      </c>
      <c r="F16" s="56">
        <f t="shared" si="3"/>
        <v>21</v>
      </c>
      <c r="G16" s="57">
        <f t="shared" si="3"/>
        <v>7</v>
      </c>
      <c r="H16" s="58">
        <f t="shared" si="3"/>
        <v>6</v>
      </c>
      <c r="I16" s="58">
        <f t="shared" si="3"/>
        <v>3</v>
      </c>
      <c r="J16" s="58">
        <f t="shared" si="3"/>
        <v>0</v>
      </c>
      <c r="K16" s="56">
        <f t="shared" si="3"/>
        <v>16</v>
      </c>
      <c r="L16" s="59">
        <f t="shared" si="3"/>
        <v>3</v>
      </c>
      <c r="M16" s="58">
        <f t="shared" si="3"/>
        <v>2</v>
      </c>
      <c r="N16" s="58">
        <f t="shared" si="3"/>
        <v>0</v>
      </c>
      <c r="O16" s="58">
        <f t="shared" si="3"/>
        <v>0</v>
      </c>
      <c r="P16" s="56">
        <f t="shared" si="3"/>
        <v>5</v>
      </c>
      <c r="Q16" s="59">
        <f t="shared" si="3"/>
        <v>0</v>
      </c>
      <c r="R16" s="58">
        <f t="shared" si="3"/>
        <v>0</v>
      </c>
      <c r="S16" s="58">
        <f t="shared" si="3"/>
        <v>0</v>
      </c>
      <c r="T16" s="58">
        <f t="shared" si="3"/>
        <v>0</v>
      </c>
      <c r="U16" s="56">
        <f t="shared" si="3"/>
        <v>0</v>
      </c>
      <c r="V16" s="59">
        <f t="shared" si="3"/>
        <v>0</v>
      </c>
      <c r="W16" s="58">
        <f t="shared" si="3"/>
        <v>0</v>
      </c>
      <c r="X16" s="58">
        <f t="shared" si="3"/>
        <v>0</v>
      </c>
      <c r="Y16" s="58">
        <f t="shared" si="3"/>
        <v>0</v>
      </c>
      <c r="Z16" s="56">
        <f t="shared" si="3"/>
        <v>0</v>
      </c>
      <c r="AA16" s="143"/>
      <c r="AB16" s="41"/>
    </row>
    <row r="17" spans="1:28" s="13" customFormat="1" ht="15" customHeight="1" x14ac:dyDescent="0.2">
      <c r="A17" s="42" t="s">
        <v>6</v>
      </c>
      <c r="B17" s="71" t="s">
        <v>114</v>
      </c>
      <c r="C17" s="210" t="s">
        <v>44</v>
      </c>
      <c r="D17" s="211"/>
      <c r="E17" s="43">
        <f>SUM(G17,H17,I17,L17,M17,N17,Q17,R17,S17,V17,W17,X17,)</f>
        <v>4</v>
      </c>
      <c r="F17" s="44">
        <f>SUM(K17,P17,U17,Z17,)</f>
        <v>4</v>
      </c>
      <c r="G17" s="45">
        <v>2</v>
      </c>
      <c r="H17" s="46">
        <v>2</v>
      </c>
      <c r="I17" s="46">
        <v>0</v>
      </c>
      <c r="J17" s="46" t="s">
        <v>13</v>
      </c>
      <c r="K17" s="47">
        <v>4</v>
      </c>
      <c r="L17" s="43"/>
      <c r="M17" s="46"/>
      <c r="N17" s="46"/>
      <c r="O17" s="46"/>
      <c r="P17" s="47"/>
      <c r="Q17" s="43"/>
      <c r="R17" s="46"/>
      <c r="S17" s="46"/>
      <c r="T17" s="46"/>
      <c r="U17" s="47"/>
      <c r="V17" s="43"/>
      <c r="W17" s="46"/>
      <c r="X17" s="46"/>
      <c r="Y17" s="46"/>
      <c r="Z17" s="47"/>
      <c r="AA17" s="141"/>
      <c r="AB17" s="41"/>
    </row>
    <row r="18" spans="1:28" s="13" customFormat="1" ht="15" customHeight="1" x14ac:dyDescent="0.2">
      <c r="A18" s="48" t="s">
        <v>7</v>
      </c>
      <c r="B18" s="68" t="s">
        <v>115</v>
      </c>
      <c r="C18" s="212" t="s">
        <v>45</v>
      </c>
      <c r="D18" s="213"/>
      <c r="E18" s="30">
        <f t="shared" ref="E18:E38" si="4">SUM(G18,H18,I18,L18,M18,N18,Q18,R18,S18,V18,W18,X18,)</f>
        <v>3</v>
      </c>
      <c r="F18" s="32">
        <f t="shared" ref="F18:F23" si="5">SUM(K18,P18,U18,Z18,)</f>
        <v>3</v>
      </c>
      <c r="G18" s="29"/>
      <c r="H18" s="26"/>
      <c r="I18" s="26"/>
      <c r="J18" s="26"/>
      <c r="K18" s="31"/>
      <c r="L18" s="30">
        <v>1</v>
      </c>
      <c r="M18" s="26">
        <v>2</v>
      </c>
      <c r="N18" s="26">
        <v>0</v>
      </c>
      <c r="O18" s="26" t="s">
        <v>13</v>
      </c>
      <c r="P18" s="31">
        <v>3</v>
      </c>
      <c r="Q18" s="30"/>
      <c r="R18" s="26"/>
      <c r="S18" s="26"/>
      <c r="T18" s="26"/>
      <c r="U18" s="31"/>
      <c r="V18" s="30"/>
      <c r="W18" s="26"/>
      <c r="X18" s="26"/>
      <c r="Y18" s="26"/>
      <c r="Z18" s="31"/>
      <c r="AA18" s="74" t="s">
        <v>114</v>
      </c>
      <c r="AB18" s="41"/>
    </row>
    <row r="19" spans="1:28" s="13" customFormat="1" ht="15" customHeight="1" x14ac:dyDescent="0.2">
      <c r="A19" s="48" t="s">
        <v>15</v>
      </c>
      <c r="B19" s="68" t="s">
        <v>116</v>
      </c>
      <c r="C19" s="212" t="s">
        <v>65</v>
      </c>
      <c r="D19" s="213"/>
      <c r="E19" s="30">
        <f t="shared" si="4"/>
        <v>3</v>
      </c>
      <c r="F19" s="32">
        <f t="shared" si="5"/>
        <v>3</v>
      </c>
      <c r="G19" s="29">
        <v>1</v>
      </c>
      <c r="H19" s="26">
        <v>2</v>
      </c>
      <c r="I19" s="26">
        <v>0</v>
      </c>
      <c r="J19" s="26" t="s">
        <v>13</v>
      </c>
      <c r="K19" s="31">
        <v>3</v>
      </c>
      <c r="L19" s="30"/>
      <c r="M19" s="26"/>
      <c r="N19" s="26"/>
      <c r="O19" s="26"/>
      <c r="P19" s="31"/>
      <c r="Q19" s="30"/>
      <c r="R19" s="26"/>
      <c r="S19" s="26"/>
      <c r="T19" s="26"/>
      <c r="U19" s="31"/>
      <c r="V19" s="30"/>
      <c r="W19" s="26"/>
      <c r="X19" s="26"/>
      <c r="Y19" s="26"/>
      <c r="Z19" s="31"/>
      <c r="AA19" s="74"/>
      <c r="AB19" s="41"/>
    </row>
    <row r="20" spans="1:28" s="13" customFormat="1" ht="15" customHeight="1" x14ac:dyDescent="0.2">
      <c r="A20" s="48" t="s">
        <v>17</v>
      </c>
      <c r="B20" s="68" t="s">
        <v>142</v>
      </c>
      <c r="C20" s="197" t="s">
        <v>66</v>
      </c>
      <c r="D20" s="209"/>
      <c r="E20" s="30">
        <f t="shared" si="4"/>
        <v>2</v>
      </c>
      <c r="F20" s="32">
        <f t="shared" si="5"/>
        <v>2</v>
      </c>
      <c r="G20" s="29"/>
      <c r="H20" s="26"/>
      <c r="I20" s="26"/>
      <c r="J20" s="26"/>
      <c r="K20" s="31"/>
      <c r="L20" s="30">
        <v>2</v>
      </c>
      <c r="M20" s="26">
        <v>0</v>
      </c>
      <c r="N20" s="26">
        <v>0</v>
      </c>
      <c r="O20" s="26" t="s">
        <v>13</v>
      </c>
      <c r="P20" s="31">
        <v>2</v>
      </c>
      <c r="Q20" s="30"/>
      <c r="R20" s="26"/>
      <c r="S20" s="26"/>
      <c r="T20" s="26"/>
      <c r="U20" s="31"/>
      <c r="V20" s="30"/>
      <c r="W20" s="26"/>
      <c r="X20" s="26"/>
      <c r="Y20" s="26"/>
      <c r="Z20" s="31"/>
      <c r="AA20" s="74"/>
      <c r="AB20" s="41"/>
    </row>
    <row r="21" spans="1:28" s="13" customFormat="1" ht="15" customHeight="1" x14ac:dyDescent="0.2">
      <c r="A21" s="48" t="s">
        <v>19</v>
      </c>
      <c r="B21" s="69" t="s">
        <v>117</v>
      </c>
      <c r="C21" s="212" t="s">
        <v>67</v>
      </c>
      <c r="D21" s="213"/>
      <c r="E21" s="30">
        <f t="shared" si="4"/>
        <v>3</v>
      </c>
      <c r="F21" s="32">
        <f t="shared" si="5"/>
        <v>3</v>
      </c>
      <c r="G21" s="29">
        <v>2</v>
      </c>
      <c r="H21" s="26">
        <v>0</v>
      </c>
      <c r="I21" s="26">
        <v>1</v>
      </c>
      <c r="J21" s="26" t="s">
        <v>13</v>
      </c>
      <c r="K21" s="31">
        <v>3</v>
      </c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30"/>
      <c r="W21" s="26"/>
      <c r="X21" s="26"/>
      <c r="Y21" s="26"/>
      <c r="Z21" s="31"/>
      <c r="AA21" s="74"/>
      <c r="AB21" s="41"/>
    </row>
    <row r="22" spans="1:28" s="13" customFormat="1" ht="15" customHeight="1" x14ac:dyDescent="0.2">
      <c r="A22" s="48" t="s">
        <v>20</v>
      </c>
      <c r="B22" s="69" t="s">
        <v>118</v>
      </c>
      <c r="C22" s="197" t="s">
        <v>68</v>
      </c>
      <c r="D22" s="209"/>
      <c r="E22" s="30">
        <f t="shared" si="4"/>
        <v>3</v>
      </c>
      <c r="F22" s="32">
        <f t="shared" si="5"/>
        <v>3</v>
      </c>
      <c r="G22" s="29">
        <v>1</v>
      </c>
      <c r="H22" s="26">
        <v>0</v>
      </c>
      <c r="I22" s="26">
        <v>2</v>
      </c>
      <c r="J22" s="26" t="s">
        <v>50</v>
      </c>
      <c r="K22" s="31">
        <v>3</v>
      </c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30"/>
      <c r="W22" s="26"/>
      <c r="X22" s="26"/>
      <c r="Y22" s="26"/>
      <c r="Z22" s="31"/>
      <c r="AA22" s="74"/>
      <c r="AB22" s="41"/>
    </row>
    <row r="23" spans="1:28" s="13" customFormat="1" ht="16.5" thickBot="1" x14ac:dyDescent="0.25">
      <c r="A23" s="49" t="s">
        <v>21</v>
      </c>
      <c r="B23" s="70" t="s">
        <v>119</v>
      </c>
      <c r="C23" s="204" t="s">
        <v>69</v>
      </c>
      <c r="D23" s="205"/>
      <c r="E23" s="33">
        <f t="shared" si="4"/>
        <v>3</v>
      </c>
      <c r="F23" s="50">
        <f t="shared" si="5"/>
        <v>3</v>
      </c>
      <c r="G23" s="36">
        <v>1</v>
      </c>
      <c r="H23" s="34">
        <v>2</v>
      </c>
      <c r="I23" s="34">
        <v>0</v>
      </c>
      <c r="J23" s="34" t="s">
        <v>50</v>
      </c>
      <c r="K23" s="35">
        <v>3</v>
      </c>
      <c r="L23" s="33"/>
      <c r="M23" s="34"/>
      <c r="N23" s="34"/>
      <c r="O23" s="34"/>
      <c r="P23" s="35"/>
      <c r="Q23" s="33"/>
      <c r="R23" s="34"/>
      <c r="S23" s="34"/>
      <c r="T23" s="34"/>
      <c r="U23" s="35"/>
      <c r="V23" s="33"/>
      <c r="W23" s="34"/>
      <c r="X23" s="34"/>
      <c r="Y23" s="34"/>
      <c r="Z23" s="35"/>
      <c r="AA23" s="142"/>
      <c r="AB23" s="41"/>
    </row>
    <row r="24" spans="1:28" s="13" customFormat="1" ht="18.75" customHeight="1" thickBot="1" x14ac:dyDescent="0.25">
      <c r="A24" s="51" t="s">
        <v>71</v>
      </c>
      <c r="B24" s="52"/>
      <c r="C24" s="53"/>
      <c r="D24" s="54"/>
      <c r="E24" s="55">
        <f t="shared" ref="E24:Z24" si="6">SUM(E25:E38)</f>
        <v>41</v>
      </c>
      <c r="F24" s="60">
        <f t="shared" si="6"/>
        <v>42</v>
      </c>
      <c r="G24" s="61">
        <f t="shared" si="6"/>
        <v>4</v>
      </c>
      <c r="H24" s="62">
        <f t="shared" si="6"/>
        <v>4</v>
      </c>
      <c r="I24" s="62">
        <f t="shared" si="6"/>
        <v>0</v>
      </c>
      <c r="J24" s="62">
        <f t="shared" si="6"/>
        <v>0</v>
      </c>
      <c r="K24" s="60">
        <f t="shared" si="6"/>
        <v>8</v>
      </c>
      <c r="L24" s="55">
        <f t="shared" si="6"/>
        <v>11</v>
      </c>
      <c r="M24" s="62">
        <f t="shared" si="6"/>
        <v>10</v>
      </c>
      <c r="N24" s="62">
        <f t="shared" si="6"/>
        <v>2</v>
      </c>
      <c r="O24" s="62">
        <f t="shared" si="6"/>
        <v>0</v>
      </c>
      <c r="P24" s="60">
        <f t="shared" si="6"/>
        <v>24</v>
      </c>
      <c r="Q24" s="55">
        <f t="shared" si="6"/>
        <v>6</v>
      </c>
      <c r="R24" s="62">
        <f t="shared" si="6"/>
        <v>1</v>
      </c>
      <c r="S24" s="62">
        <f t="shared" si="6"/>
        <v>3</v>
      </c>
      <c r="T24" s="62">
        <f t="shared" si="6"/>
        <v>0</v>
      </c>
      <c r="U24" s="60">
        <f t="shared" si="6"/>
        <v>10</v>
      </c>
      <c r="V24" s="55">
        <f t="shared" si="6"/>
        <v>0</v>
      </c>
      <c r="W24" s="62">
        <f t="shared" si="6"/>
        <v>0</v>
      </c>
      <c r="X24" s="62">
        <f t="shared" si="6"/>
        <v>0</v>
      </c>
      <c r="Y24" s="62">
        <f t="shared" si="6"/>
        <v>0</v>
      </c>
      <c r="Z24" s="60">
        <f t="shared" si="6"/>
        <v>0</v>
      </c>
      <c r="AA24" s="144"/>
      <c r="AB24" s="41"/>
    </row>
    <row r="25" spans="1:28" s="13" customFormat="1" ht="15.75" x14ac:dyDescent="0.2">
      <c r="A25" s="42" t="s">
        <v>48</v>
      </c>
      <c r="B25" s="67" t="s">
        <v>195</v>
      </c>
      <c r="C25" s="207" t="s">
        <v>54</v>
      </c>
      <c r="D25" s="208"/>
      <c r="E25" s="43">
        <f t="shared" si="4"/>
        <v>3</v>
      </c>
      <c r="F25" s="44">
        <f>SUM(K25,P25,U25,Z25,)</f>
        <v>3</v>
      </c>
      <c r="G25" s="45">
        <v>1</v>
      </c>
      <c r="H25" s="46">
        <v>2</v>
      </c>
      <c r="I25" s="46">
        <v>0</v>
      </c>
      <c r="J25" s="46" t="s">
        <v>50</v>
      </c>
      <c r="K25" s="47">
        <v>3</v>
      </c>
      <c r="L25" s="43"/>
      <c r="M25" s="46"/>
      <c r="N25" s="46"/>
      <c r="O25" s="46"/>
      <c r="P25" s="47"/>
      <c r="Q25" s="43"/>
      <c r="R25" s="46"/>
      <c r="S25" s="46"/>
      <c r="T25" s="46"/>
      <c r="U25" s="47"/>
      <c r="V25" s="43"/>
      <c r="W25" s="46"/>
      <c r="X25" s="46"/>
      <c r="Y25" s="46"/>
      <c r="Z25" s="47"/>
      <c r="AA25" s="141"/>
      <c r="AB25" s="41"/>
    </row>
    <row r="26" spans="1:28" s="13" customFormat="1" ht="15.75" x14ac:dyDescent="0.2">
      <c r="A26" s="48" t="s">
        <v>22</v>
      </c>
      <c r="B26" s="68" t="s">
        <v>186</v>
      </c>
      <c r="C26" s="184" t="s">
        <v>55</v>
      </c>
      <c r="D26" s="185"/>
      <c r="E26" s="30">
        <f t="shared" si="4"/>
        <v>4</v>
      </c>
      <c r="F26" s="32">
        <f t="shared" ref="F26:F38" si="7">SUM(K26,P26,U26,Z26,)</f>
        <v>4</v>
      </c>
      <c r="G26" s="29">
        <v>2</v>
      </c>
      <c r="H26" s="26">
        <v>2</v>
      </c>
      <c r="I26" s="26">
        <v>0</v>
      </c>
      <c r="J26" s="26" t="s">
        <v>13</v>
      </c>
      <c r="K26" s="31">
        <v>4</v>
      </c>
      <c r="L26" s="30"/>
      <c r="M26" s="26"/>
      <c r="N26" s="26"/>
      <c r="O26" s="26"/>
      <c r="P26" s="31"/>
      <c r="Q26" s="30"/>
      <c r="R26" s="26"/>
      <c r="S26" s="26"/>
      <c r="T26" s="26"/>
      <c r="U26" s="31"/>
      <c r="V26" s="30"/>
      <c r="W26" s="26"/>
      <c r="X26" s="26"/>
      <c r="Y26" s="26"/>
      <c r="Z26" s="31"/>
      <c r="AA26" s="74"/>
      <c r="AB26" s="41"/>
    </row>
    <row r="27" spans="1:28" s="13" customFormat="1" ht="15.75" x14ac:dyDescent="0.2">
      <c r="A27" s="48" t="s">
        <v>23</v>
      </c>
      <c r="B27" s="68" t="s">
        <v>120</v>
      </c>
      <c r="C27" s="184" t="s">
        <v>165</v>
      </c>
      <c r="D27" s="185"/>
      <c r="E27" s="30">
        <f t="shared" si="4"/>
        <v>4</v>
      </c>
      <c r="F27" s="32">
        <f t="shared" si="7"/>
        <v>4</v>
      </c>
      <c r="G27" s="29"/>
      <c r="H27" s="26"/>
      <c r="I27" s="26"/>
      <c r="J27" s="26"/>
      <c r="K27" s="31"/>
      <c r="L27" s="30">
        <v>2</v>
      </c>
      <c r="M27" s="26">
        <v>0</v>
      </c>
      <c r="N27" s="26">
        <v>2</v>
      </c>
      <c r="O27" s="26" t="s">
        <v>13</v>
      </c>
      <c r="P27" s="31">
        <v>4</v>
      </c>
      <c r="Q27" s="30"/>
      <c r="R27" s="26"/>
      <c r="S27" s="26"/>
      <c r="T27" s="26"/>
      <c r="U27" s="31"/>
      <c r="V27" s="30"/>
      <c r="W27" s="26"/>
      <c r="X27" s="26"/>
      <c r="Y27" s="26"/>
      <c r="Z27" s="31"/>
      <c r="AA27" s="74"/>
      <c r="AB27" s="41"/>
    </row>
    <row r="28" spans="1:28" s="13" customFormat="1" ht="15.75" x14ac:dyDescent="0.2">
      <c r="A28" s="48" t="s">
        <v>24</v>
      </c>
      <c r="B28" s="68" t="s">
        <v>121</v>
      </c>
      <c r="C28" s="184" t="s">
        <v>167</v>
      </c>
      <c r="D28" s="185"/>
      <c r="E28" s="30">
        <f t="shared" si="4"/>
        <v>3</v>
      </c>
      <c r="F28" s="32">
        <f t="shared" si="7"/>
        <v>3</v>
      </c>
      <c r="G28" s="29"/>
      <c r="H28" s="26"/>
      <c r="I28" s="26"/>
      <c r="J28" s="26"/>
      <c r="K28" s="31"/>
      <c r="L28" s="30"/>
      <c r="M28" s="26"/>
      <c r="N28" s="26"/>
      <c r="O28" s="26"/>
      <c r="P28" s="31"/>
      <c r="Q28" s="30">
        <v>2</v>
      </c>
      <c r="R28" s="26">
        <v>1</v>
      </c>
      <c r="S28" s="26">
        <v>0</v>
      </c>
      <c r="T28" s="26" t="s">
        <v>13</v>
      </c>
      <c r="U28" s="32">
        <v>3</v>
      </c>
      <c r="V28" s="30"/>
      <c r="W28" s="26"/>
      <c r="X28" s="26"/>
      <c r="Y28" s="26"/>
      <c r="Z28" s="31"/>
      <c r="AA28" s="74"/>
      <c r="AB28" s="41"/>
    </row>
    <row r="29" spans="1:28" s="13" customFormat="1" ht="15.75" x14ac:dyDescent="0.2">
      <c r="A29" s="48" t="s">
        <v>25</v>
      </c>
      <c r="B29" s="68" t="s">
        <v>187</v>
      </c>
      <c r="C29" s="184" t="s">
        <v>72</v>
      </c>
      <c r="D29" s="185"/>
      <c r="E29" s="30">
        <f t="shared" si="4"/>
        <v>4</v>
      </c>
      <c r="F29" s="32">
        <f t="shared" si="7"/>
        <v>4</v>
      </c>
      <c r="G29" s="29"/>
      <c r="H29" s="26"/>
      <c r="I29" s="26"/>
      <c r="J29" s="26"/>
      <c r="K29" s="31"/>
      <c r="L29" s="30"/>
      <c r="M29" s="26"/>
      <c r="N29" s="26"/>
      <c r="O29" s="26"/>
      <c r="P29" s="31"/>
      <c r="Q29" s="30">
        <v>2</v>
      </c>
      <c r="R29" s="26">
        <v>0</v>
      </c>
      <c r="S29" s="26">
        <v>2</v>
      </c>
      <c r="T29" s="26" t="s">
        <v>13</v>
      </c>
      <c r="U29" s="31">
        <v>4</v>
      </c>
      <c r="V29" s="30"/>
      <c r="W29" s="26"/>
      <c r="X29" s="26"/>
      <c r="Y29" s="26"/>
      <c r="Z29" s="31"/>
      <c r="AA29" s="74"/>
      <c r="AB29" s="41"/>
    </row>
    <row r="30" spans="1:28" s="13" customFormat="1" ht="15.75" x14ac:dyDescent="0.2">
      <c r="A30" s="48" t="s">
        <v>26</v>
      </c>
      <c r="B30" s="68" t="s">
        <v>140</v>
      </c>
      <c r="C30" s="184" t="s">
        <v>73</v>
      </c>
      <c r="D30" s="185"/>
      <c r="E30" s="30">
        <f t="shared" si="4"/>
        <v>3</v>
      </c>
      <c r="F30" s="32">
        <f t="shared" si="7"/>
        <v>3</v>
      </c>
      <c r="G30" s="29"/>
      <c r="H30" s="26"/>
      <c r="I30" s="26"/>
      <c r="J30" s="26"/>
      <c r="K30" s="31"/>
      <c r="L30" s="30">
        <v>1</v>
      </c>
      <c r="M30" s="26">
        <v>2</v>
      </c>
      <c r="N30" s="26">
        <v>0</v>
      </c>
      <c r="O30" s="26" t="s">
        <v>13</v>
      </c>
      <c r="P30" s="31">
        <v>3</v>
      </c>
      <c r="Q30" s="30"/>
      <c r="R30" s="26"/>
      <c r="S30" s="26"/>
      <c r="T30" s="26"/>
      <c r="U30" s="31"/>
      <c r="V30" s="30"/>
      <c r="W30" s="26"/>
      <c r="X30" s="26"/>
      <c r="Y30" s="26"/>
      <c r="Z30" s="31"/>
      <c r="AA30" s="74"/>
      <c r="AB30" s="41"/>
    </row>
    <row r="31" spans="1:28" s="13" customFormat="1" ht="15.75" x14ac:dyDescent="0.2">
      <c r="A31" s="48" t="s">
        <v>27</v>
      </c>
      <c r="B31" s="68" t="s">
        <v>141</v>
      </c>
      <c r="C31" s="184" t="s">
        <v>74</v>
      </c>
      <c r="D31" s="185"/>
      <c r="E31" s="30">
        <f t="shared" si="4"/>
        <v>3</v>
      </c>
      <c r="F31" s="32">
        <f t="shared" si="7"/>
        <v>3</v>
      </c>
      <c r="G31" s="29"/>
      <c r="H31" s="26"/>
      <c r="I31" s="26"/>
      <c r="J31" s="26"/>
      <c r="K31" s="31"/>
      <c r="L31" s="30">
        <v>1</v>
      </c>
      <c r="M31" s="26">
        <v>2</v>
      </c>
      <c r="N31" s="26">
        <v>0</v>
      </c>
      <c r="O31" s="26" t="s">
        <v>13</v>
      </c>
      <c r="P31" s="31">
        <v>3</v>
      </c>
      <c r="Q31" s="30"/>
      <c r="R31" s="26"/>
      <c r="S31" s="26"/>
      <c r="T31" s="26"/>
      <c r="U31" s="31"/>
      <c r="V31" s="30"/>
      <c r="W31" s="26"/>
      <c r="X31" s="26"/>
      <c r="Y31" s="26"/>
      <c r="Z31" s="31"/>
      <c r="AA31" s="74"/>
      <c r="AB31" s="41"/>
    </row>
    <row r="32" spans="1:28" s="13" customFormat="1" ht="15.75" x14ac:dyDescent="0.2">
      <c r="A32" s="48" t="s">
        <v>28</v>
      </c>
      <c r="B32" s="68" t="s">
        <v>122</v>
      </c>
      <c r="C32" s="184" t="s">
        <v>163</v>
      </c>
      <c r="D32" s="185"/>
      <c r="E32" s="30">
        <f t="shared" si="4"/>
        <v>2</v>
      </c>
      <c r="F32" s="32">
        <f t="shared" si="7"/>
        <v>3</v>
      </c>
      <c r="G32" s="29"/>
      <c r="H32" s="26"/>
      <c r="I32" s="26"/>
      <c r="J32" s="26"/>
      <c r="K32" s="31"/>
      <c r="L32" s="30">
        <v>1</v>
      </c>
      <c r="M32" s="26">
        <v>1</v>
      </c>
      <c r="N32" s="26">
        <v>0</v>
      </c>
      <c r="O32" s="26" t="s">
        <v>50</v>
      </c>
      <c r="P32" s="31">
        <v>3</v>
      </c>
      <c r="Q32" s="30"/>
      <c r="R32" s="26"/>
      <c r="S32" s="26"/>
      <c r="T32" s="26"/>
      <c r="U32" s="31"/>
      <c r="V32" s="30"/>
      <c r="W32" s="26"/>
      <c r="X32" s="26"/>
      <c r="Y32" s="26"/>
      <c r="Z32" s="31"/>
      <c r="AA32" s="74"/>
      <c r="AB32" s="41"/>
    </row>
    <row r="33" spans="1:46" s="13" customFormat="1" ht="15.75" x14ac:dyDescent="0.2">
      <c r="A33" s="48" t="s">
        <v>29</v>
      </c>
      <c r="B33" s="68" t="s">
        <v>188</v>
      </c>
      <c r="C33" s="206" t="s">
        <v>75</v>
      </c>
      <c r="D33" s="185"/>
      <c r="E33" s="30">
        <f t="shared" si="4"/>
        <v>3</v>
      </c>
      <c r="F33" s="32">
        <f t="shared" si="7"/>
        <v>3</v>
      </c>
      <c r="G33" s="29"/>
      <c r="H33" s="26"/>
      <c r="I33" s="26"/>
      <c r="J33" s="26"/>
      <c r="K33" s="31"/>
      <c r="L33" s="30">
        <v>2</v>
      </c>
      <c r="M33" s="26">
        <v>1</v>
      </c>
      <c r="N33" s="26">
        <v>0</v>
      </c>
      <c r="O33" s="26" t="s">
        <v>50</v>
      </c>
      <c r="P33" s="31">
        <v>3</v>
      </c>
      <c r="Q33" s="30"/>
      <c r="R33" s="26"/>
      <c r="S33" s="26"/>
      <c r="T33" s="26"/>
      <c r="U33" s="31"/>
      <c r="V33" s="30"/>
      <c r="W33" s="26"/>
      <c r="X33" s="26"/>
      <c r="Y33" s="26"/>
      <c r="Z33" s="31"/>
      <c r="AA33" s="74"/>
      <c r="AB33" s="41"/>
    </row>
    <row r="34" spans="1:46" s="66" customFormat="1" ht="16.5" customHeight="1" x14ac:dyDescent="0.2">
      <c r="A34" s="48" t="s">
        <v>30</v>
      </c>
      <c r="B34" s="97" t="s">
        <v>189</v>
      </c>
      <c r="C34" s="184" t="s">
        <v>76</v>
      </c>
      <c r="D34" s="185"/>
      <c r="E34" s="30">
        <f t="shared" si="4"/>
        <v>3</v>
      </c>
      <c r="F34" s="32">
        <f t="shared" si="7"/>
        <v>3</v>
      </c>
      <c r="G34" s="29"/>
      <c r="H34" s="26"/>
      <c r="I34" s="26"/>
      <c r="J34" s="26"/>
      <c r="K34" s="31"/>
      <c r="L34" s="30"/>
      <c r="M34" s="26"/>
      <c r="N34" s="26"/>
      <c r="O34" s="26"/>
      <c r="P34" s="31"/>
      <c r="Q34" s="30">
        <v>2</v>
      </c>
      <c r="R34" s="26">
        <v>0</v>
      </c>
      <c r="S34" s="26">
        <v>1</v>
      </c>
      <c r="T34" s="26" t="s">
        <v>13</v>
      </c>
      <c r="U34" s="31">
        <v>3</v>
      </c>
      <c r="V34" s="30"/>
      <c r="W34" s="26"/>
      <c r="X34" s="26"/>
      <c r="Y34" s="26"/>
      <c r="Z34" s="31"/>
      <c r="AA34" s="74" t="s">
        <v>120</v>
      </c>
      <c r="AB34" s="41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13" customFormat="1" ht="15.75" x14ac:dyDescent="0.2">
      <c r="A35" s="48" t="s">
        <v>31</v>
      </c>
      <c r="B35" s="97" t="s">
        <v>172</v>
      </c>
      <c r="C35" s="184" t="s">
        <v>77</v>
      </c>
      <c r="D35" s="185"/>
      <c r="E35" s="30">
        <f t="shared" si="4"/>
        <v>3</v>
      </c>
      <c r="F35" s="32">
        <f t="shared" si="7"/>
        <v>3</v>
      </c>
      <c r="G35" s="29"/>
      <c r="H35" s="26"/>
      <c r="I35" s="26"/>
      <c r="J35" s="26"/>
      <c r="K35" s="31"/>
      <c r="L35" s="30">
        <v>1</v>
      </c>
      <c r="M35" s="26">
        <v>2</v>
      </c>
      <c r="N35" s="26">
        <v>0</v>
      </c>
      <c r="O35" s="26" t="s">
        <v>50</v>
      </c>
      <c r="P35" s="31">
        <v>3</v>
      </c>
      <c r="Q35" s="30"/>
      <c r="R35" s="26"/>
      <c r="S35" s="26"/>
      <c r="T35" s="26"/>
      <c r="U35" s="31"/>
      <c r="V35" s="30"/>
      <c r="W35" s="26"/>
      <c r="X35" s="26"/>
      <c r="Y35" s="26"/>
      <c r="Z35" s="31"/>
      <c r="AA35" s="74"/>
      <c r="AB35" s="41"/>
    </row>
    <row r="36" spans="1:46" s="13" customFormat="1" ht="15.75" x14ac:dyDescent="0.2">
      <c r="A36" s="48" t="s">
        <v>32</v>
      </c>
      <c r="B36" s="68" t="s">
        <v>190</v>
      </c>
      <c r="C36" s="184" t="s">
        <v>78</v>
      </c>
      <c r="D36" s="185"/>
      <c r="E36" s="30">
        <f t="shared" si="4"/>
        <v>3</v>
      </c>
      <c r="F36" s="32">
        <f t="shared" si="7"/>
        <v>3</v>
      </c>
      <c r="G36" s="29"/>
      <c r="H36" s="26"/>
      <c r="I36" s="26"/>
      <c r="J36" s="26"/>
      <c r="K36" s="31"/>
      <c r="L36" s="30">
        <v>1</v>
      </c>
      <c r="M36" s="26">
        <v>2</v>
      </c>
      <c r="N36" s="26">
        <v>0</v>
      </c>
      <c r="O36" s="26" t="s">
        <v>50</v>
      </c>
      <c r="P36" s="31">
        <v>3</v>
      </c>
      <c r="Q36" s="30"/>
      <c r="R36" s="26"/>
      <c r="S36" s="26"/>
      <c r="T36" s="26"/>
      <c r="U36" s="31"/>
      <c r="V36" s="30"/>
      <c r="W36" s="26"/>
      <c r="X36" s="26"/>
      <c r="Y36" s="26"/>
      <c r="Z36" s="31"/>
      <c r="AA36" s="74"/>
      <c r="AB36" s="41"/>
    </row>
    <row r="37" spans="1:46" s="13" customFormat="1" ht="15.75" x14ac:dyDescent="0.2">
      <c r="A37" s="48" t="s">
        <v>33</v>
      </c>
      <c r="B37" s="68" t="s">
        <v>123</v>
      </c>
      <c r="C37" s="184" t="s">
        <v>164</v>
      </c>
      <c r="D37" s="185"/>
      <c r="E37" s="30">
        <f t="shared" si="4"/>
        <v>2</v>
      </c>
      <c r="F37" s="32">
        <f t="shared" si="7"/>
        <v>2</v>
      </c>
      <c r="G37" s="29"/>
      <c r="H37" s="26"/>
      <c r="I37" s="26"/>
      <c r="J37" s="26"/>
      <c r="K37" s="31"/>
      <c r="L37" s="30">
        <v>2</v>
      </c>
      <c r="M37" s="26">
        <v>0</v>
      </c>
      <c r="N37" s="26">
        <v>0</v>
      </c>
      <c r="O37" s="40" t="s">
        <v>50</v>
      </c>
      <c r="P37" s="31">
        <v>2</v>
      </c>
      <c r="Q37" s="30"/>
      <c r="R37" s="26"/>
      <c r="S37" s="26"/>
      <c r="T37" s="26"/>
      <c r="U37" s="31"/>
      <c r="V37" s="30"/>
      <c r="W37" s="26"/>
      <c r="X37" s="26"/>
      <c r="Y37" s="26"/>
      <c r="Z37" s="31"/>
      <c r="AA37" s="74"/>
      <c r="AB37" s="41"/>
    </row>
    <row r="38" spans="1:46" s="13" customFormat="1" ht="16.5" thickBot="1" x14ac:dyDescent="0.25">
      <c r="A38" s="49" t="s">
        <v>34</v>
      </c>
      <c r="B38" s="70" t="s">
        <v>144</v>
      </c>
      <c r="C38" s="195" t="s">
        <v>185</v>
      </c>
      <c r="D38" s="196"/>
      <c r="E38" s="33">
        <f t="shared" si="4"/>
        <v>1</v>
      </c>
      <c r="F38" s="50">
        <f t="shared" si="7"/>
        <v>1</v>
      </c>
      <c r="G38" s="36">
        <v>1</v>
      </c>
      <c r="H38" s="34">
        <v>0</v>
      </c>
      <c r="I38" s="34">
        <v>0</v>
      </c>
      <c r="J38" s="34" t="s">
        <v>13</v>
      </c>
      <c r="K38" s="35">
        <v>1</v>
      </c>
      <c r="L38" s="49"/>
      <c r="M38" s="34"/>
      <c r="N38" s="34"/>
      <c r="O38" s="34"/>
      <c r="P38" s="35"/>
      <c r="Q38" s="33"/>
      <c r="R38" s="34"/>
      <c r="S38" s="34"/>
      <c r="T38" s="34"/>
      <c r="U38" s="35"/>
      <c r="V38" s="33"/>
      <c r="W38" s="34"/>
      <c r="X38" s="34"/>
      <c r="Y38" s="34"/>
      <c r="Z38" s="35"/>
      <c r="AA38" s="135"/>
      <c r="AB38" s="63"/>
      <c r="AC38" s="63"/>
      <c r="AD38" s="120"/>
      <c r="AE38" s="37"/>
      <c r="AF38" s="37"/>
      <c r="AG38" s="41"/>
    </row>
    <row r="39" spans="1:46" s="6" customFormat="1" ht="15" customHeight="1" x14ac:dyDescent="0.2">
      <c r="A39" s="186" t="s">
        <v>58</v>
      </c>
      <c r="B39" s="187"/>
      <c r="C39" s="187"/>
      <c r="D39" s="188"/>
      <c r="E39" s="98">
        <f>E11+E16+E24</f>
        <v>74</v>
      </c>
      <c r="F39" s="99">
        <f>F11+F16+F24</f>
        <v>75</v>
      </c>
      <c r="G39" s="100">
        <f>G11+G16+G24</f>
        <v>11</v>
      </c>
      <c r="H39" s="101">
        <f>H11+H16+H24</f>
        <v>10</v>
      </c>
      <c r="I39" s="101">
        <f>I11+I16+I24</f>
        <v>10</v>
      </c>
      <c r="J39" s="101"/>
      <c r="K39" s="102">
        <f>K11+K16+K24</f>
        <v>31</v>
      </c>
      <c r="L39" s="103">
        <f>L11+L16+L24</f>
        <v>14</v>
      </c>
      <c r="M39" s="101">
        <f>M11+M16+M24</f>
        <v>12</v>
      </c>
      <c r="N39" s="101">
        <f>N11+N16+N24</f>
        <v>2</v>
      </c>
      <c r="O39" s="101"/>
      <c r="P39" s="104">
        <f>P11+P16+P24</f>
        <v>29</v>
      </c>
      <c r="Q39" s="100">
        <f>Q11+Q16+Q24</f>
        <v>8</v>
      </c>
      <c r="R39" s="101">
        <f>R11+R16+R24</f>
        <v>4</v>
      </c>
      <c r="S39" s="101">
        <f>S11+S16+S24</f>
        <v>3</v>
      </c>
      <c r="T39" s="101"/>
      <c r="U39" s="102">
        <f>U11+U16+U24</f>
        <v>15</v>
      </c>
      <c r="V39" s="100">
        <f>V11+V16+V24</f>
        <v>0</v>
      </c>
      <c r="W39" s="101">
        <f>W11+W16+W24</f>
        <v>0</v>
      </c>
      <c r="X39" s="101">
        <f>X11+X16+X24</f>
        <v>0</v>
      </c>
      <c r="Y39" s="101"/>
      <c r="Z39" s="102">
        <f>Z11+Z16+Z24</f>
        <v>0</v>
      </c>
      <c r="AA39" s="147"/>
      <c r="AB39" s="105"/>
      <c r="AC39" s="106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s="18" customFormat="1" ht="15" customHeight="1" x14ac:dyDescent="0.2">
      <c r="A40" s="201" t="s">
        <v>175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3"/>
      <c r="AB40" s="105"/>
      <c r="AC40" s="106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s="18" customFormat="1" ht="15" customHeight="1" x14ac:dyDescent="0.2">
      <c r="A41" s="149"/>
      <c r="B41" s="149"/>
      <c r="C41" s="197" t="s">
        <v>176</v>
      </c>
      <c r="D41" s="198"/>
      <c r="E41" s="26">
        <v>1</v>
      </c>
      <c r="F41" s="150">
        <v>0</v>
      </c>
      <c r="G41" s="30">
        <v>0</v>
      </c>
      <c r="H41" s="26">
        <v>1</v>
      </c>
      <c r="I41" s="26">
        <v>0</v>
      </c>
      <c r="J41" s="26" t="s">
        <v>178</v>
      </c>
      <c r="K41" s="150">
        <v>0</v>
      </c>
      <c r="L41" s="30"/>
      <c r="M41" s="26"/>
      <c r="N41" s="26"/>
      <c r="O41" s="26"/>
      <c r="P41" s="32"/>
      <c r="Q41" s="29"/>
      <c r="R41" s="26"/>
      <c r="S41" s="26"/>
      <c r="T41" s="26"/>
      <c r="U41" s="150"/>
      <c r="V41" s="30"/>
      <c r="W41" s="26"/>
      <c r="X41" s="26"/>
      <c r="Y41" s="26"/>
      <c r="Z41" s="32"/>
      <c r="AA41" s="154"/>
      <c r="AB41" s="105"/>
      <c r="AC41" s="106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s="18" customFormat="1" ht="15" customHeight="1" thickBot="1" x14ac:dyDescent="0.25">
      <c r="A42" s="151"/>
      <c r="B42" s="151"/>
      <c r="C42" s="199" t="s">
        <v>177</v>
      </c>
      <c r="D42" s="200"/>
      <c r="E42" s="34">
        <v>1</v>
      </c>
      <c r="F42" s="152">
        <v>0</v>
      </c>
      <c r="G42" s="33"/>
      <c r="H42" s="34"/>
      <c r="I42" s="34"/>
      <c r="J42" s="34"/>
      <c r="K42" s="152"/>
      <c r="L42" s="33">
        <v>0</v>
      </c>
      <c r="M42" s="34">
        <v>1</v>
      </c>
      <c r="N42" s="34">
        <v>0</v>
      </c>
      <c r="O42" s="34" t="s">
        <v>178</v>
      </c>
      <c r="P42" s="50">
        <v>0</v>
      </c>
      <c r="Q42" s="36"/>
      <c r="R42" s="34"/>
      <c r="S42" s="34"/>
      <c r="T42" s="34"/>
      <c r="U42" s="152"/>
      <c r="V42" s="33"/>
      <c r="W42" s="34"/>
      <c r="X42" s="34"/>
      <c r="Y42" s="34"/>
      <c r="Z42" s="50"/>
      <c r="AA42" s="153"/>
      <c r="AB42" s="105"/>
      <c r="AC42" s="106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s="6" customFormat="1" ht="15" customHeight="1" x14ac:dyDescent="0.2">
      <c r="A43" s="107"/>
      <c r="B43" s="108"/>
      <c r="C43" s="41"/>
      <c r="D43" s="109"/>
      <c r="E43" s="156" t="s">
        <v>14</v>
      </c>
      <c r="F43" s="157"/>
      <c r="G43" s="189"/>
      <c r="H43" s="190"/>
      <c r="I43" s="191"/>
      <c r="J43" s="148">
        <f>COUNTIF(J12:J38,"v")</f>
        <v>5</v>
      </c>
      <c r="K43" s="163"/>
      <c r="L43" s="190"/>
      <c r="M43" s="190"/>
      <c r="N43" s="191"/>
      <c r="O43" s="148">
        <f>COUNTIF(O12:O38,"v")</f>
        <v>5</v>
      </c>
      <c r="P43" s="182"/>
      <c r="Q43" s="189"/>
      <c r="R43" s="190"/>
      <c r="S43" s="191"/>
      <c r="T43" s="148">
        <f>COUNTIF(T12:T38,"v")</f>
        <v>4</v>
      </c>
      <c r="U43" s="163"/>
      <c r="V43" s="189"/>
      <c r="W43" s="190"/>
      <c r="X43" s="191"/>
      <c r="Y43" s="148">
        <f>COUNTIF(Y12:Y38,"v")</f>
        <v>0</v>
      </c>
      <c r="Z43" s="163"/>
      <c r="AA43" s="111"/>
      <c r="AB43" s="105"/>
      <c r="AC43" s="106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s="6" customFormat="1" ht="15" customHeight="1" x14ac:dyDescent="0.2">
      <c r="A44" s="107"/>
      <c r="B44" s="108"/>
      <c r="C44" s="112"/>
      <c r="D44" s="109"/>
      <c r="E44" s="113"/>
      <c r="F44" s="114" t="s">
        <v>51</v>
      </c>
      <c r="G44" s="192"/>
      <c r="H44" s="193"/>
      <c r="I44" s="194"/>
      <c r="J44" s="110">
        <f>COUNTIF(J12:J38,"é")</f>
        <v>5</v>
      </c>
      <c r="K44" s="181"/>
      <c r="L44" s="193"/>
      <c r="M44" s="193"/>
      <c r="N44" s="194"/>
      <c r="O44" s="110">
        <f>COUNTIF(O12:O38,"é")</f>
        <v>5</v>
      </c>
      <c r="P44" s="183"/>
      <c r="Q44" s="192"/>
      <c r="R44" s="193"/>
      <c r="S44" s="194"/>
      <c r="T44" s="110">
        <f>COUNTIF(T12:T38,"é")</f>
        <v>1</v>
      </c>
      <c r="U44" s="181"/>
      <c r="V44" s="192"/>
      <c r="W44" s="193"/>
      <c r="X44" s="194"/>
      <c r="Y44" s="110">
        <f>COUNTIF(Y12:Y38,"é")</f>
        <v>0</v>
      </c>
      <c r="Z44" s="181"/>
      <c r="AA44" s="109"/>
      <c r="AB44" s="105"/>
      <c r="AC44" s="106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s="6" customFormat="1" ht="15" customHeight="1" x14ac:dyDescent="0.2">
      <c r="A45" s="107"/>
      <c r="B45" s="108"/>
      <c r="C45" s="41"/>
      <c r="D45" s="109"/>
      <c r="E45" s="115"/>
      <c r="F45" s="114" t="s">
        <v>56</v>
      </c>
      <c r="G45" s="116"/>
      <c r="H45" s="117">
        <f>H39+I39</f>
        <v>20</v>
      </c>
      <c r="I45" s="118"/>
      <c r="J45" s="26"/>
      <c r="K45" s="31"/>
      <c r="L45" s="29"/>
      <c r="M45" s="117">
        <f>M39+N39</f>
        <v>14</v>
      </c>
      <c r="N45" s="26"/>
      <c r="O45" s="26"/>
      <c r="P45" s="119"/>
      <c r="Q45" s="30"/>
      <c r="R45" s="117">
        <f>R39+S39</f>
        <v>7</v>
      </c>
      <c r="S45" s="26"/>
      <c r="T45" s="26"/>
      <c r="U45" s="31"/>
      <c r="V45" s="30"/>
      <c r="W45" s="117">
        <f>W39+X39</f>
        <v>0</v>
      </c>
      <c r="X45" s="26"/>
      <c r="Y45" s="26"/>
      <c r="Z45" s="31"/>
      <c r="AA45" s="120"/>
      <c r="AB45" s="121"/>
      <c r="AC45" s="122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s="18" customFormat="1" ht="15" customHeight="1" thickBot="1" x14ac:dyDescent="0.25">
      <c r="A46" s="107"/>
      <c r="B46" s="108"/>
      <c r="C46" s="41"/>
      <c r="D46" s="109"/>
      <c r="E46" s="123"/>
      <c r="F46" s="124" t="s">
        <v>57</v>
      </c>
      <c r="G46" s="125"/>
      <c r="H46" s="126">
        <f>G39+H39+I39</f>
        <v>31</v>
      </c>
      <c r="I46" s="127"/>
      <c r="J46" s="34"/>
      <c r="K46" s="35"/>
      <c r="L46" s="36"/>
      <c r="M46" s="126">
        <f>L39+M39+N39</f>
        <v>28</v>
      </c>
      <c r="N46" s="34"/>
      <c r="O46" s="34"/>
      <c r="P46" s="128"/>
      <c r="Q46" s="33"/>
      <c r="R46" s="126">
        <f>Q39+R39+S39</f>
        <v>15</v>
      </c>
      <c r="S46" s="34"/>
      <c r="T46" s="34"/>
      <c r="U46" s="35"/>
      <c r="V46" s="33"/>
      <c r="W46" s="126">
        <f>V39+W39+X39</f>
        <v>0</v>
      </c>
      <c r="X46" s="34"/>
      <c r="Y46" s="34"/>
      <c r="Z46" s="35"/>
      <c r="AA46" s="120"/>
      <c r="AB46" s="121"/>
      <c r="AC46" s="122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s="18" customFormat="1" ht="15" customHeight="1" x14ac:dyDescent="0.2">
      <c r="A47" s="107"/>
      <c r="B47" s="108"/>
      <c r="C47" s="41"/>
      <c r="D47" s="109"/>
      <c r="E47" s="63"/>
      <c r="F47" s="129"/>
      <c r="G47" s="41"/>
      <c r="H47" s="130"/>
      <c r="I47" s="41"/>
      <c r="J47" s="63"/>
      <c r="K47" s="120"/>
      <c r="L47" s="63"/>
      <c r="M47" s="130"/>
      <c r="N47" s="63"/>
      <c r="O47" s="63"/>
      <c r="P47" s="120"/>
      <c r="Q47" s="63"/>
      <c r="R47" s="130"/>
      <c r="S47" s="63"/>
      <c r="T47" s="63"/>
      <c r="U47" s="120"/>
      <c r="V47" s="63"/>
      <c r="W47" s="130"/>
      <c r="X47" s="63"/>
      <c r="Y47" s="63"/>
      <c r="Z47" s="120"/>
      <c r="AA47" s="120"/>
      <c r="AB47" s="121"/>
      <c r="AC47" s="122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s="18" customFormat="1" ht="15" customHeight="1" x14ac:dyDescent="0.2">
      <c r="A48" s="107"/>
      <c r="B48" s="108"/>
      <c r="C48" s="41"/>
      <c r="D48" s="109"/>
      <c r="E48" s="63"/>
      <c r="F48" s="129"/>
      <c r="G48" s="41"/>
      <c r="H48" s="130"/>
      <c r="I48" s="41"/>
      <c r="J48" s="63"/>
      <c r="K48" s="120"/>
      <c r="L48" s="63"/>
      <c r="M48" s="130"/>
      <c r="N48" s="63"/>
      <c r="O48" s="63"/>
      <c r="P48" s="120"/>
      <c r="Q48" s="63"/>
      <c r="R48" s="130"/>
      <c r="S48" s="63"/>
      <c r="T48" s="63"/>
      <c r="U48" s="120"/>
      <c r="V48" s="63"/>
      <c r="W48" s="130"/>
      <c r="X48" s="63"/>
      <c r="Y48" s="63"/>
      <c r="Z48" s="120"/>
      <c r="AA48" s="120"/>
      <c r="AB48" s="121"/>
      <c r="AC48" s="122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s="18" customFormat="1" ht="15" customHeight="1" x14ac:dyDescent="0.2">
      <c r="A49" s="107"/>
      <c r="B49" s="108"/>
      <c r="C49" s="41"/>
      <c r="D49" s="109"/>
      <c r="E49" s="63"/>
      <c r="F49" s="120"/>
      <c r="G49" s="131"/>
      <c r="H49" s="131"/>
      <c r="I49" s="131"/>
      <c r="J49" s="63"/>
      <c r="K49" s="120"/>
      <c r="L49" s="131"/>
      <c r="M49" s="131"/>
      <c r="N49" s="131"/>
      <c r="O49" s="63"/>
      <c r="P49" s="120"/>
      <c r="Q49" s="131"/>
      <c r="R49" s="131"/>
      <c r="S49" s="131"/>
      <c r="T49" s="63" t="s">
        <v>147</v>
      </c>
      <c r="U49" s="120"/>
      <c r="V49" s="131"/>
      <c r="W49" s="131"/>
      <c r="X49" s="131"/>
      <c r="Y49" s="63"/>
      <c r="Z49" s="120"/>
      <c r="AA49" s="120"/>
      <c r="AB49" s="105"/>
      <c r="AC49" s="106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5.75" x14ac:dyDescent="0.2">
      <c r="A50" s="132"/>
      <c r="B50" s="133"/>
      <c r="C50" s="134"/>
      <c r="D50" s="13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</row>
    <row r="51" spans="1:46" ht="15.75" x14ac:dyDescent="0.2">
      <c r="A51" s="19"/>
      <c r="B51" s="20"/>
      <c r="C51" s="21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</sheetData>
  <mergeCells count="58">
    <mergeCell ref="H3:V3"/>
    <mergeCell ref="C22:D22"/>
    <mergeCell ref="C17:D17"/>
    <mergeCell ref="C19:D19"/>
    <mergeCell ref="C21:D21"/>
    <mergeCell ref="C12:D12"/>
    <mergeCell ref="C13:D13"/>
    <mergeCell ref="C14:D14"/>
    <mergeCell ref="C15:D15"/>
    <mergeCell ref="C18:D18"/>
    <mergeCell ref="C8:D10"/>
    <mergeCell ref="G9:K9"/>
    <mergeCell ref="L9:P9"/>
    <mergeCell ref="Q9:U9"/>
    <mergeCell ref="C20:D20"/>
    <mergeCell ref="C29:D29"/>
    <mergeCell ref="C35:D35"/>
    <mergeCell ref="C23:D23"/>
    <mergeCell ref="C33:D33"/>
    <mergeCell ref="C30:D30"/>
    <mergeCell ref="C31:D31"/>
    <mergeCell ref="C32:D32"/>
    <mergeCell ref="C34:D34"/>
    <mergeCell ref="C25:D25"/>
    <mergeCell ref="C26:D26"/>
    <mergeCell ref="C27:D27"/>
    <mergeCell ref="C28:D28"/>
    <mergeCell ref="Z43:Z44"/>
    <mergeCell ref="U43:U44"/>
    <mergeCell ref="K43:K44"/>
    <mergeCell ref="P43:P44"/>
    <mergeCell ref="C36:D36"/>
    <mergeCell ref="C37:D37"/>
    <mergeCell ref="A39:D39"/>
    <mergeCell ref="G43:I44"/>
    <mergeCell ref="L43:N44"/>
    <mergeCell ref="Q43:S44"/>
    <mergeCell ref="V43:X44"/>
    <mergeCell ref="C38:D38"/>
    <mergeCell ref="C41:D41"/>
    <mergeCell ref="C42:D42"/>
    <mergeCell ref="A40:AA40"/>
    <mergeCell ref="H2:V2"/>
    <mergeCell ref="E43:F43"/>
    <mergeCell ref="AA5:AB5"/>
    <mergeCell ref="E8:E10"/>
    <mergeCell ref="F8:F10"/>
    <mergeCell ref="H5:W5"/>
    <mergeCell ref="AA2:AB2"/>
    <mergeCell ref="AA3:AB3"/>
    <mergeCell ref="AA4:AB4"/>
    <mergeCell ref="A7:AB7"/>
    <mergeCell ref="AA8:AA9"/>
    <mergeCell ref="G8:Z8"/>
    <mergeCell ref="H4:W4"/>
    <mergeCell ref="V9:Z9"/>
    <mergeCell ref="B8:B10"/>
    <mergeCell ref="A8:A1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zoomScale="75" zoomScaleNormal="75" zoomScaleSheetLayoutView="80" workbookViewId="0">
      <selection activeCell="AA4" sqref="AA4:AB4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0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75"/>
      <c r="B1" s="76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4" s="7" customFormat="1" ht="18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83"/>
      <c r="Y2" s="83"/>
      <c r="Z2" s="83"/>
      <c r="AA2" s="158"/>
      <c r="AB2" s="158"/>
      <c r="AC2" s="17"/>
    </row>
    <row r="3" spans="1:34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83"/>
      <c r="Y3" s="83"/>
      <c r="Z3" s="83"/>
      <c r="AA3" s="158" t="s">
        <v>170</v>
      </c>
      <c r="AB3" s="158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158" t="s">
        <v>179</v>
      </c>
      <c r="AB4" s="158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155" t="s">
        <v>80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83"/>
      <c r="Y5" s="83"/>
      <c r="Z5" s="83"/>
      <c r="AA5" s="158" t="s">
        <v>171</v>
      </c>
      <c r="AB5" s="158"/>
      <c r="AC5" s="1"/>
      <c r="AG5" s="1"/>
      <c r="AH5" s="1"/>
    </row>
    <row r="6" spans="1:34" s="7" customFormat="1" ht="18.75" x14ac:dyDescent="0.2">
      <c r="A6" s="79"/>
      <c r="B6" s="80"/>
      <c r="C6" s="81"/>
      <c r="D6" s="81"/>
      <c r="E6" s="82"/>
      <c r="F6" s="82"/>
      <c r="G6" s="82"/>
      <c r="H6" s="165" t="s">
        <v>97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83"/>
      <c r="Z6" s="83"/>
      <c r="AA6" s="79" t="s">
        <v>173</v>
      </c>
      <c r="AB6" s="79"/>
      <c r="AC6" s="1"/>
      <c r="AG6" s="1"/>
      <c r="AH6" s="1"/>
    </row>
    <row r="7" spans="1:34" ht="18" customHeight="1" x14ac:dyDescent="0.2">
      <c r="A7" s="75"/>
      <c r="B7" s="76"/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158"/>
      <c r="AB7" s="158"/>
    </row>
    <row r="8" spans="1:34" ht="25.5" customHeight="1" thickBot="1" x14ac:dyDescent="0.25">
      <c r="A8" s="166" t="s">
        <v>92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</row>
    <row r="9" spans="1:34" s="18" customFormat="1" ht="20.25" customHeight="1" thickBot="1" x14ac:dyDescent="0.25">
      <c r="A9" s="178"/>
      <c r="B9" s="175" t="s">
        <v>16</v>
      </c>
      <c r="C9" s="214" t="s">
        <v>1</v>
      </c>
      <c r="D9" s="215"/>
      <c r="E9" s="159" t="s">
        <v>79</v>
      </c>
      <c r="F9" s="162" t="s">
        <v>46</v>
      </c>
      <c r="G9" s="170" t="s">
        <v>0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68" t="s">
        <v>18</v>
      </c>
      <c r="AB9" s="41"/>
    </row>
    <row r="10" spans="1:34" s="18" customFormat="1" ht="20.25" customHeight="1" x14ac:dyDescent="0.2">
      <c r="A10" s="179"/>
      <c r="B10" s="176"/>
      <c r="C10" s="216"/>
      <c r="D10" s="217"/>
      <c r="E10" s="160"/>
      <c r="F10" s="163"/>
      <c r="G10" s="173" t="s">
        <v>2</v>
      </c>
      <c r="H10" s="173"/>
      <c r="I10" s="173"/>
      <c r="J10" s="173"/>
      <c r="K10" s="174"/>
      <c r="L10" s="172" t="s">
        <v>3</v>
      </c>
      <c r="M10" s="173"/>
      <c r="N10" s="173"/>
      <c r="O10" s="173"/>
      <c r="P10" s="174"/>
      <c r="Q10" s="172" t="s">
        <v>4</v>
      </c>
      <c r="R10" s="173"/>
      <c r="S10" s="173"/>
      <c r="T10" s="173"/>
      <c r="U10" s="174"/>
      <c r="V10" s="172" t="s">
        <v>5</v>
      </c>
      <c r="W10" s="173"/>
      <c r="X10" s="173"/>
      <c r="Y10" s="173"/>
      <c r="Z10" s="174"/>
      <c r="AA10" s="169"/>
      <c r="AB10" s="41"/>
    </row>
    <row r="11" spans="1:34" s="18" customFormat="1" ht="19.5" customHeight="1" thickBot="1" x14ac:dyDescent="0.25">
      <c r="A11" s="180"/>
      <c r="B11" s="177"/>
      <c r="C11" s="218"/>
      <c r="D11" s="219"/>
      <c r="E11" s="161"/>
      <c r="F11" s="164"/>
      <c r="G11" s="86" t="s">
        <v>8</v>
      </c>
      <c r="H11" s="87" t="s">
        <v>10</v>
      </c>
      <c r="I11" s="87" t="s">
        <v>9</v>
      </c>
      <c r="J11" s="87" t="s">
        <v>11</v>
      </c>
      <c r="K11" s="88" t="s">
        <v>12</v>
      </c>
      <c r="L11" s="49" t="s">
        <v>8</v>
      </c>
      <c r="M11" s="87" t="s">
        <v>10</v>
      </c>
      <c r="N11" s="87" t="s">
        <v>9</v>
      </c>
      <c r="O11" s="87" t="s">
        <v>11</v>
      </c>
      <c r="P11" s="88" t="s">
        <v>12</v>
      </c>
      <c r="Q11" s="49" t="s">
        <v>8</v>
      </c>
      <c r="R11" s="87" t="s">
        <v>10</v>
      </c>
      <c r="S11" s="87" t="s">
        <v>9</v>
      </c>
      <c r="T11" s="87" t="s">
        <v>11</v>
      </c>
      <c r="U11" s="88" t="s">
        <v>12</v>
      </c>
      <c r="V11" s="49" t="s">
        <v>8</v>
      </c>
      <c r="W11" s="87" t="s">
        <v>10</v>
      </c>
      <c r="X11" s="87" t="s">
        <v>9</v>
      </c>
      <c r="Y11" s="87" t="s">
        <v>11</v>
      </c>
      <c r="Z11" s="88" t="s">
        <v>12</v>
      </c>
      <c r="AA11" s="139" t="s">
        <v>16</v>
      </c>
      <c r="AB11" s="41"/>
    </row>
    <row r="12" spans="1:34" s="18" customFormat="1" ht="16.5" thickBot="1" x14ac:dyDescent="0.25">
      <c r="A12" s="239" t="s">
        <v>81</v>
      </c>
      <c r="B12" s="240"/>
      <c r="C12" s="240"/>
      <c r="D12" s="241"/>
      <c r="E12" s="93">
        <f t="shared" ref="E12:Z12" si="0">SUM(E13:E17)</f>
        <v>15</v>
      </c>
      <c r="F12" s="94">
        <f t="shared" si="0"/>
        <v>15</v>
      </c>
      <c r="G12" s="95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4">
        <f t="shared" si="0"/>
        <v>0</v>
      </c>
      <c r="L12" s="93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4">
        <f t="shared" si="0"/>
        <v>0</v>
      </c>
      <c r="Q12" s="93">
        <f t="shared" si="0"/>
        <v>7</v>
      </c>
      <c r="R12" s="96">
        <f t="shared" si="0"/>
        <v>8</v>
      </c>
      <c r="S12" s="96">
        <f t="shared" si="0"/>
        <v>0</v>
      </c>
      <c r="T12" s="96">
        <f t="shared" si="0"/>
        <v>0</v>
      </c>
      <c r="U12" s="94">
        <f t="shared" si="0"/>
        <v>15</v>
      </c>
      <c r="V12" s="93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4">
        <f t="shared" si="0"/>
        <v>0</v>
      </c>
      <c r="AA12" s="145"/>
      <c r="AB12" s="41"/>
    </row>
    <row r="13" spans="1:34" s="13" customFormat="1" ht="15" customHeight="1" x14ac:dyDescent="0.2">
      <c r="A13" s="42" t="s">
        <v>35</v>
      </c>
      <c r="B13" s="67" t="s">
        <v>135</v>
      </c>
      <c r="C13" s="207" t="s">
        <v>82</v>
      </c>
      <c r="D13" s="208"/>
      <c r="E13" s="43">
        <f>SUM(G13,H13,I13,L13,M13,N13,Q13,R13,S13,V13,W13,X13,)</f>
        <v>4</v>
      </c>
      <c r="F13" s="44">
        <f>SUM(K13,P13,U13,Z13,)</f>
        <v>4</v>
      </c>
      <c r="G13" s="45"/>
      <c r="H13" s="46"/>
      <c r="I13" s="46"/>
      <c r="J13" s="46"/>
      <c r="K13" s="47"/>
      <c r="L13" s="43"/>
      <c r="M13" s="46"/>
      <c r="N13" s="46"/>
      <c r="O13" s="46"/>
      <c r="P13" s="47"/>
      <c r="Q13" s="43">
        <v>2</v>
      </c>
      <c r="R13" s="46">
        <v>2</v>
      </c>
      <c r="S13" s="46">
        <v>0</v>
      </c>
      <c r="T13" s="46" t="s">
        <v>13</v>
      </c>
      <c r="U13" s="47">
        <v>4</v>
      </c>
      <c r="V13" s="43"/>
      <c r="W13" s="46"/>
      <c r="X13" s="46"/>
      <c r="Y13" s="46"/>
      <c r="Z13" s="47"/>
      <c r="AA13" s="146"/>
      <c r="AB13" s="41"/>
    </row>
    <row r="14" spans="1:34" s="13" customFormat="1" ht="15" customHeight="1" x14ac:dyDescent="0.2">
      <c r="A14" s="48" t="s">
        <v>36</v>
      </c>
      <c r="B14" s="68" t="s">
        <v>136</v>
      </c>
      <c r="C14" s="184" t="s">
        <v>83</v>
      </c>
      <c r="D14" s="185"/>
      <c r="E14" s="30">
        <f t="shared" ref="E14:E17" si="1">SUM(G14,H14,I14,L14,M14,N14,Q14,R14,S14,V14,W14,X14,)</f>
        <v>2</v>
      </c>
      <c r="F14" s="32">
        <f t="shared" ref="F14:F17" si="2">SUM(K14,P14,U14,Z14,)</f>
        <v>2</v>
      </c>
      <c r="G14" s="29"/>
      <c r="H14" s="26"/>
      <c r="I14" s="26"/>
      <c r="J14" s="26"/>
      <c r="K14" s="31"/>
      <c r="L14" s="30"/>
      <c r="M14" s="26"/>
      <c r="N14" s="26"/>
      <c r="O14" s="26"/>
      <c r="P14" s="31"/>
      <c r="Q14" s="30">
        <v>0</v>
      </c>
      <c r="R14" s="26">
        <v>2</v>
      </c>
      <c r="S14" s="26">
        <v>0</v>
      </c>
      <c r="T14" s="26" t="s">
        <v>13</v>
      </c>
      <c r="U14" s="31">
        <v>2</v>
      </c>
      <c r="V14" s="30"/>
      <c r="W14" s="26"/>
      <c r="X14" s="26"/>
      <c r="Y14" s="26"/>
      <c r="Z14" s="31"/>
      <c r="AA14" s="74"/>
      <c r="AB14" s="41"/>
    </row>
    <row r="15" spans="1:34" s="13" customFormat="1" ht="15" customHeight="1" x14ac:dyDescent="0.2">
      <c r="A15" s="48" t="s">
        <v>37</v>
      </c>
      <c r="B15" s="68" t="s">
        <v>137</v>
      </c>
      <c r="C15" s="197" t="s">
        <v>159</v>
      </c>
      <c r="D15" s="209"/>
      <c r="E15" s="30">
        <f t="shared" si="1"/>
        <v>3</v>
      </c>
      <c r="F15" s="32">
        <f t="shared" si="2"/>
        <v>3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1</v>
      </c>
      <c r="S15" s="26">
        <v>0</v>
      </c>
      <c r="T15" s="26" t="s">
        <v>50</v>
      </c>
      <c r="U15" s="31">
        <v>3</v>
      </c>
      <c r="V15" s="30"/>
      <c r="W15" s="26"/>
      <c r="X15" s="26"/>
      <c r="Y15" s="26"/>
      <c r="Z15" s="31"/>
      <c r="AA15" s="74"/>
      <c r="AB15" s="41"/>
    </row>
    <row r="16" spans="1:34" s="13" customFormat="1" ht="15" customHeight="1" x14ac:dyDescent="0.2">
      <c r="A16" s="48" t="s">
        <v>38</v>
      </c>
      <c r="B16" s="68" t="s">
        <v>143</v>
      </c>
      <c r="C16" s="197" t="s">
        <v>84</v>
      </c>
      <c r="D16" s="209"/>
      <c r="E16" s="30">
        <f t="shared" si="1"/>
        <v>3</v>
      </c>
      <c r="F16" s="32">
        <f t="shared" si="2"/>
        <v>3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1</v>
      </c>
      <c r="S16" s="26">
        <v>0</v>
      </c>
      <c r="T16" s="26" t="s">
        <v>50</v>
      </c>
      <c r="U16" s="31">
        <v>3</v>
      </c>
      <c r="V16" s="30"/>
      <c r="W16" s="26"/>
      <c r="X16" s="26"/>
      <c r="Y16" s="26"/>
      <c r="Z16" s="31"/>
      <c r="AA16" s="74"/>
      <c r="AB16" s="41"/>
    </row>
    <row r="17" spans="1:29" s="13" customFormat="1" ht="16.5" thickBot="1" x14ac:dyDescent="0.25">
      <c r="A17" s="48" t="s">
        <v>39</v>
      </c>
      <c r="B17" s="68" t="s">
        <v>138</v>
      </c>
      <c r="C17" s="184" t="s">
        <v>160</v>
      </c>
      <c r="D17" s="185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3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3" customFormat="1" ht="15" customHeight="1" x14ac:dyDescent="0.2">
      <c r="A19" s="42" t="s">
        <v>40</v>
      </c>
      <c r="B19" s="267" t="s">
        <v>139</v>
      </c>
      <c r="C19" s="245" t="s">
        <v>85</v>
      </c>
      <c r="D19" s="24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42" t="s">
        <v>148</v>
      </c>
      <c r="W19" s="243"/>
      <c r="X19" s="244"/>
      <c r="Y19" s="46" t="s">
        <v>91</v>
      </c>
      <c r="Z19" s="47">
        <v>2</v>
      </c>
      <c r="AA19" s="141"/>
      <c r="AB19" s="41"/>
    </row>
    <row r="20" spans="1:29" s="13" customFormat="1" ht="15" customHeight="1" x14ac:dyDescent="0.2">
      <c r="A20" s="48" t="s">
        <v>53</v>
      </c>
      <c r="B20" s="268"/>
      <c r="C20" s="260" t="s">
        <v>86</v>
      </c>
      <c r="D20" s="26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0" t="s">
        <v>149</v>
      </c>
      <c r="W20" s="221"/>
      <c r="X20" s="222"/>
      <c r="Y20" s="26" t="s">
        <v>91</v>
      </c>
      <c r="Z20" s="31">
        <v>4</v>
      </c>
      <c r="AA20" s="74"/>
      <c r="AB20" s="41"/>
    </row>
    <row r="21" spans="1:29" s="13" customFormat="1" ht="15" customHeight="1" x14ac:dyDescent="0.2">
      <c r="A21" s="48" t="s">
        <v>41</v>
      </c>
      <c r="B21" s="268"/>
      <c r="C21" s="260" t="s">
        <v>87</v>
      </c>
      <c r="D21" s="26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0" t="s">
        <v>149</v>
      </c>
      <c r="W21" s="221"/>
      <c r="X21" s="222"/>
      <c r="Y21" s="26" t="s">
        <v>91</v>
      </c>
      <c r="Z21" s="31">
        <v>5</v>
      </c>
      <c r="AA21" s="74"/>
      <c r="AB21" s="41"/>
    </row>
    <row r="22" spans="1:29" s="13" customFormat="1" ht="15" customHeight="1" x14ac:dyDescent="0.2">
      <c r="A22" s="48" t="s">
        <v>42</v>
      </c>
      <c r="B22" s="268"/>
      <c r="C22" s="262" t="s">
        <v>88</v>
      </c>
      <c r="D22" s="26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0" t="s">
        <v>152</v>
      </c>
      <c r="W22" s="221"/>
      <c r="X22" s="222"/>
      <c r="Y22" s="26" t="s">
        <v>91</v>
      </c>
      <c r="Z22" s="31">
        <v>14</v>
      </c>
      <c r="AA22" s="74"/>
      <c r="AB22" s="41"/>
    </row>
    <row r="23" spans="1:29" s="13" customFormat="1" ht="15" customHeight="1" thickBot="1" x14ac:dyDescent="0.25">
      <c r="A23" s="48" t="s">
        <v>43</v>
      </c>
      <c r="B23" s="269"/>
      <c r="C23" s="260" t="s">
        <v>90</v>
      </c>
      <c r="D23" s="26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0" t="s">
        <v>149</v>
      </c>
      <c r="W23" s="221"/>
      <c r="X23" s="222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64" t="s">
        <v>93</v>
      </c>
      <c r="B24" s="265"/>
      <c r="C24" s="265"/>
      <c r="D24" s="266"/>
      <c r="E24" s="98">
        <f>'FOSZK ALAP'!E39+E12+40</f>
        <v>129</v>
      </c>
      <c r="F24" s="136">
        <f>'FOSZK ALAP'!F39+F12+F18</f>
        <v>120</v>
      </c>
      <c r="G24" s="137">
        <f>'FOSZK ALAP'!G39+G12</f>
        <v>11</v>
      </c>
      <c r="H24" s="137">
        <f>'FOSZK ALAP'!H39+H12</f>
        <v>10</v>
      </c>
      <c r="I24" s="137">
        <f>'FOSZK ALAP'!I39+I12</f>
        <v>10</v>
      </c>
      <c r="J24" s="137"/>
      <c r="K24" s="137">
        <f>'FOSZK ALAP'!K39+K12</f>
        <v>31</v>
      </c>
      <c r="L24" s="61">
        <f>'FOSZK ALAP'!L39+L12</f>
        <v>14</v>
      </c>
      <c r="M24" s="61">
        <f>'FOSZK ALAP'!M39+M12</f>
        <v>12</v>
      </c>
      <c r="N24" s="61">
        <f>'FOSZK ALAP'!N39+N12</f>
        <v>2</v>
      </c>
      <c r="O24" s="61"/>
      <c r="P24" s="61">
        <f>'FOSZK ALAP'!P39+P12</f>
        <v>29</v>
      </c>
      <c r="Q24" s="61">
        <f>'FOSZK ALAP'!Q39+Q12</f>
        <v>15</v>
      </c>
      <c r="R24" s="61">
        <f>'FOSZK ALAP'!R39+R12</f>
        <v>12</v>
      </c>
      <c r="S24" s="61">
        <f>'FOSZK ALAP'!S39+S12</f>
        <v>3</v>
      </c>
      <c r="T24" s="61"/>
      <c r="U24" s="61">
        <f>'FOSZK ALAP'!U39+U12</f>
        <v>30</v>
      </c>
      <c r="V24" s="229" t="s">
        <v>158</v>
      </c>
      <c r="W24" s="230"/>
      <c r="X24" s="231"/>
      <c r="Y24" s="62"/>
      <c r="Z24" s="61">
        <f>'FOSZK ALAP'!Z39+Z12+Z18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51" t="s">
        <v>14</v>
      </c>
      <c r="E25" s="252"/>
      <c r="F25" s="253"/>
      <c r="G25" s="236"/>
      <c r="H25" s="236"/>
      <c r="I25" s="237"/>
      <c r="J25" s="138">
        <f>'FOSZK ALAP'!J43</f>
        <v>5</v>
      </c>
      <c r="K25" s="162"/>
      <c r="L25" s="233"/>
      <c r="M25" s="233"/>
      <c r="N25" s="234"/>
      <c r="O25" s="110">
        <f>'FOSZK ALAP'!O43</f>
        <v>5</v>
      </c>
      <c r="P25" s="238"/>
      <c r="Q25" s="232"/>
      <c r="R25" s="233"/>
      <c r="S25" s="234"/>
      <c r="T25" s="110">
        <f>'FOSZK ALAP'!T43</f>
        <v>4</v>
      </c>
      <c r="U25" s="235"/>
      <c r="V25" s="232"/>
      <c r="W25" s="233"/>
      <c r="X25" s="234"/>
      <c r="Y25" s="110">
        <f>'FOSZK ALAP'!Y43</f>
        <v>0</v>
      </c>
      <c r="Z25" s="235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54" t="s">
        <v>51</v>
      </c>
      <c r="E26" s="255"/>
      <c r="F26" s="256"/>
      <c r="G26" s="193"/>
      <c r="H26" s="193"/>
      <c r="I26" s="194"/>
      <c r="J26" s="110">
        <f>'FOSZK ALAP'!J44</f>
        <v>5</v>
      </c>
      <c r="K26" s="181"/>
      <c r="L26" s="193"/>
      <c r="M26" s="193"/>
      <c r="N26" s="194"/>
      <c r="O26" s="110">
        <f>'FOSZK ALAP'!O44</f>
        <v>5</v>
      </c>
      <c r="P26" s="183"/>
      <c r="Q26" s="192"/>
      <c r="R26" s="193"/>
      <c r="S26" s="194"/>
      <c r="T26" s="110">
        <f>'FOSZK ALAP'!T44</f>
        <v>1</v>
      </c>
      <c r="U26" s="181"/>
      <c r="V26" s="192"/>
      <c r="W26" s="193"/>
      <c r="X26" s="194"/>
      <c r="Y26" s="110">
        <f>COUNTIF(Y13:Y24,"é")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54" t="s">
        <v>94</v>
      </c>
      <c r="E27" s="255"/>
      <c r="F27" s="256"/>
      <c r="G27" s="248">
        <f>'FOSZK ALAP'!H46</f>
        <v>31</v>
      </c>
      <c r="H27" s="227"/>
      <c r="I27" s="227"/>
      <c r="J27" s="227"/>
      <c r="K27" s="228"/>
      <c r="L27" s="248">
        <f>'FOSZK ALAP'!M46</f>
        <v>28</v>
      </c>
      <c r="M27" s="249"/>
      <c r="N27" s="249"/>
      <c r="O27" s="249"/>
      <c r="P27" s="250"/>
      <c r="Q27" s="248">
        <f>'FOSZK ALAP'!R46+Q12+R12+S12</f>
        <v>30</v>
      </c>
      <c r="R27" s="249"/>
      <c r="S27" s="249"/>
      <c r="T27" s="249"/>
      <c r="U27" s="250"/>
      <c r="V27" s="226">
        <v>40</v>
      </c>
      <c r="W27" s="227"/>
      <c r="X27" s="227"/>
      <c r="Y27" s="227"/>
      <c r="Z27" s="228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57" t="s">
        <v>95</v>
      </c>
      <c r="E28" s="258"/>
      <c r="F28" s="259"/>
      <c r="G28" s="223">
        <v>66</v>
      </c>
      <c r="H28" s="224"/>
      <c r="I28" s="224"/>
      <c r="J28" s="224"/>
      <c r="K28" s="225"/>
      <c r="L28" s="223">
        <v>50</v>
      </c>
      <c r="M28" s="224"/>
      <c r="N28" s="224"/>
      <c r="O28" s="224"/>
      <c r="P28" s="225"/>
      <c r="Q28" s="223">
        <v>50</v>
      </c>
      <c r="R28" s="224"/>
      <c r="S28" s="224"/>
      <c r="T28" s="224"/>
      <c r="U28" s="225"/>
      <c r="V28" s="223">
        <v>100</v>
      </c>
      <c r="W28" s="224"/>
      <c r="X28" s="224"/>
      <c r="Y28" s="224"/>
      <c r="Z28" s="225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107"/>
      <c r="B31" s="108"/>
      <c r="C31" s="41"/>
      <c r="D31" s="109"/>
      <c r="E31" s="63"/>
      <c r="F31" s="129"/>
      <c r="G31" s="41"/>
      <c r="H31" s="130"/>
      <c r="I31" s="41"/>
      <c r="J31" s="63"/>
      <c r="K31" s="120"/>
      <c r="L31" s="63"/>
      <c r="M31" s="130"/>
      <c r="N31" s="63"/>
      <c r="O31" s="63"/>
      <c r="P31" s="120"/>
      <c r="Q31" s="63"/>
      <c r="R31" s="130"/>
      <c r="S31" s="63"/>
      <c r="T31" s="63"/>
      <c r="U31" s="120"/>
      <c r="V31" s="63"/>
      <c r="W31" s="130"/>
      <c r="X31" s="63"/>
      <c r="Y31" s="63"/>
      <c r="Z31" s="120"/>
      <c r="AA31" s="120"/>
      <c r="AB31" s="121"/>
      <c r="AC31" s="4"/>
    </row>
    <row r="32" spans="1:29" s="18" customFormat="1" ht="15" customHeight="1" x14ac:dyDescent="0.2">
      <c r="A32" s="107"/>
      <c r="B32" s="108"/>
      <c r="C32" s="41"/>
      <c r="D32" s="109"/>
      <c r="E32" s="63"/>
      <c r="F32" s="120"/>
      <c r="G32" s="247"/>
      <c r="H32" s="247"/>
      <c r="I32" s="247"/>
      <c r="J32" s="63"/>
      <c r="K32" s="120"/>
      <c r="L32" s="247"/>
      <c r="M32" s="247"/>
      <c r="N32" s="247"/>
      <c r="O32" s="63"/>
      <c r="P32" s="120"/>
      <c r="Q32" s="247"/>
      <c r="R32" s="247"/>
      <c r="S32" s="247"/>
      <c r="T32" s="63"/>
      <c r="U32" s="120"/>
      <c r="V32" s="247"/>
      <c r="W32" s="247"/>
      <c r="X32" s="247"/>
      <c r="Y32" s="63"/>
      <c r="Z32" s="120"/>
      <c r="AA32" s="120"/>
      <c r="AB32" s="105"/>
      <c r="AC32" s="10"/>
    </row>
    <row r="33" spans="1:28" ht="15.75" x14ac:dyDescent="0.2">
      <c r="A33" s="132"/>
      <c r="B33" s="133"/>
      <c r="C33" s="134"/>
      <c r="D33" s="13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78"/>
    </row>
    <row r="34" spans="1:28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 t="s">
        <v>147</v>
      </c>
      <c r="V34" s="18"/>
      <c r="W34" s="18"/>
      <c r="X34" s="18"/>
      <c r="Y34" s="18"/>
      <c r="Z34" s="18"/>
      <c r="AA34" s="18"/>
    </row>
  </sheetData>
  <mergeCells count="65">
    <mergeCell ref="G9:Z9"/>
    <mergeCell ref="AA9:AA10"/>
    <mergeCell ref="G10:K10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A8:AB8"/>
    <mergeCell ref="H6:W6"/>
    <mergeCell ref="C20:D20"/>
    <mergeCell ref="C21:D21"/>
    <mergeCell ref="C22:D22"/>
    <mergeCell ref="C23:D23"/>
    <mergeCell ref="A24:D24"/>
    <mergeCell ref="B19:B23"/>
    <mergeCell ref="Q25:S26"/>
    <mergeCell ref="U25:U26"/>
    <mergeCell ref="D25:F25"/>
    <mergeCell ref="D26:F26"/>
    <mergeCell ref="D28:F28"/>
    <mergeCell ref="D27:F27"/>
    <mergeCell ref="G32:I32"/>
    <mergeCell ref="L32:N32"/>
    <mergeCell ref="Q32:S32"/>
    <mergeCell ref="V32:X32"/>
    <mergeCell ref="G27:K27"/>
    <mergeCell ref="L27:P27"/>
    <mergeCell ref="Q27:U27"/>
    <mergeCell ref="A12:D12"/>
    <mergeCell ref="C15:D15"/>
    <mergeCell ref="C16:D16"/>
    <mergeCell ref="V19:X19"/>
    <mergeCell ref="L10:P10"/>
    <mergeCell ref="Q10:U10"/>
    <mergeCell ref="V10:Z10"/>
    <mergeCell ref="C13:D13"/>
    <mergeCell ref="C14:D14"/>
    <mergeCell ref="C17:D17"/>
    <mergeCell ref="A9:A11"/>
    <mergeCell ref="C19:D19"/>
    <mergeCell ref="B9:B11"/>
    <mergeCell ref="C9:D11"/>
    <mergeCell ref="E9:E11"/>
    <mergeCell ref="F9:F11"/>
    <mergeCell ref="V20:X20"/>
    <mergeCell ref="V21:X21"/>
    <mergeCell ref="V22:X22"/>
    <mergeCell ref="V23:X23"/>
    <mergeCell ref="G28:K28"/>
    <mergeCell ref="L28:P28"/>
    <mergeCell ref="Q28:U28"/>
    <mergeCell ref="V28:Z28"/>
    <mergeCell ref="V27:Z27"/>
    <mergeCell ref="V24:X24"/>
    <mergeCell ref="V25:X26"/>
    <mergeCell ref="Z25:Z26"/>
    <mergeCell ref="G25:I26"/>
    <mergeCell ref="K25:K26"/>
    <mergeCell ref="L25:N26"/>
    <mergeCell ref="P25:P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2.855468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4" t="s">
        <v>52</v>
      </c>
      <c r="B2" s="8"/>
      <c r="C2" s="9"/>
      <c r="D2" s="9"/>
      <c r="H2" s="274" t="s">
        <v>59</v>
      </c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3"/>
      <c r="Y2" s="23"/>
      <c r="Z2" s="23"/>
      <c r="AA2" s="275"/>
      <c r="AB2" s="275"/>
      <c r="AC2" s="17"/>
    </row>
    <row r="3" spans="1:34" s="7" customFormat="1" ht="18" x14ac:dyDescent="0.2">
      <c r="A3" s="24" t="s">
        <v>49</v>
      </c>
      <c r="B3" s="8"/>
      <c r="C3" s="9"/>
      <c r="D3" s="9"/>
      <c r="H3" s="274" t="s">
        <v>47</v>
      </c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3"/>
      <c r="Y3" s="23"/>
      <c r="Z3" s="23"/>
      <c r="AA3" s="276" t="s">
        <v>170</v>
      </c>
      <c r="AB3" s="276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158" t="s">
        <v>179</v>
      </c>
      <c r="AB4" s="158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155" t="s">
        <v>98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83"/>
      <c r="Z5" s="83"/>
      <c r="AA5" s="158" t="s">
        <v>171</v>
      </c>
      <c r="AB5" s="158"/>
      <c r="AC5" s="1"/>
      <c r="AG5" s="1"/>
      <c r="AH5" s="1"/>
    </row>
    <row r="6" spans="1:34" s="7" customFormat="1" ht="18.75" x14ac:dyDescent="0.2">
      <c r="A6" s="79"/>
      <c r="B6" s="80"/>
      <c r="C6" s="81"/>
      <c r="D6" s="81"/>
      <c r="E6" s="82"/>
      <c r="F6" s="82"/>
      <c r="G6" s="82"/>
      <c r="H6" s="165" t="s">
        <v>99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83"/>
      <c r="Z6" s="83"/>
      <c r="AA6" s="79" t="s">
        <v>174</v>
      </c>
      <c r="AB6" s="79"/>
      <c r="AC6" s="72"/>
      <c r="AD6" s="73"/>
      <c r="AE6" s="82"/>
      <c r="AG6" s="1"/>
      <c r="AH6" s="1"/>
    </row>
    <row r="7" spans="1:34" s="7" customFormat="1" ht="18" x14ac:dyDescent="0.2">
      <c r="A7" s="79"/>
      <c r="B7" s="80"/>
      <c r="C7" s="81"/>
      <c r="D7" s="81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79"/>
      <c r="AB7" s="79"/>
      <c r="AC7" s="1"/>
      <c r="AG7" s="1"/>
      <c r="AH7" s="1"/>
    </row>
    <row r="8" spans="1:34" ht="18" customHeight="1" x14ac:dyDescent="0.2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158"/>
      <c r="AB8" s="158"/>
    </row>
    <row r="9" spans="1:34" ht="25.5" customHeight="1" thickBot="1" x14ac:dyDescent="0.25">
      <c r="A9" s="166" t="s">
        <v>92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34" s="18" customFormat="1" ht="20.25" customHeight="1" thickBot="1" x14ac:dyDescent="0.25">
      <c r="A10" s="178"/>
      <c r="B10" s="175" t="s">
        <v>16</v>
      </c>
      <c r="C10" s="214" t="s">
        <v>1</v>
      </c>
      <c r="D10" s="215"/>
      <c r="E10" s="159" t="s">
        <v>79</v>
      </c>
      <c r="F10" s="162" t="s">
        <v>46</v>
      </c>
      <c r="G10" s="170" t="s">
        <v>0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68" t="s">
        <v>18</v>
      </c>
      <c r="AB10" s="41"/>
    </row>
    <row r="11" spans="1:34" s="18" customFormat="1" ht="20.25" customHeight="1" x14ac:dyDescent="0.2">
      <c r="A11" s="179"/>
      <c r="B11" s="176"/>
      <c r="C11" s="216"/>
      <c r="D11" s="217"/>
      <c r="E11" s="160"/>
      <c r="F11" s="163"/>
      <c r="G11" s="173" t="s">
        <v>2</v>
      </c>
      <c r="H11" s="173"/>
      <c r="I11" s="173"/>
      <c r="J11" s="173"/>
      <c r="K11" s="174"/>
      <c r="L11" s="172" t="s">
        <v>3</v>
      </c>
      <c r="M11" s="173"/>
      <c r="N11" s="173"/>
      <c r="O11" s="173"/>
      <c r="P11" s="174"/>
      <c r="Q11" s="172" t="s">
        <v>4</v>
      </c>
      <c r="R11" s="173"/>
      <c r="S11" s="173"/>
      <c r="T11" s="173"/>
      <c r="U11" s="174"/>
      <c r="V11" s="172" t="s">
        <v>5</v>
      </c>
      <c r="W11" s="173"/>
      <c r="X11" s="173"/>
      <c r="Y11" s="173"/>
      <c r="Z11" s="174"/>
      <c r="AA11" s="169"/>
      <c r="AB11" s="41"/>
    </row>
    <row r="12" spans="1:34" s="18" customFormat="1" ht="19.5" customHeight="1" thickBot="1" x14ac:dyDescent="0.25">
      <c r="A12" s="180"/>
      <c r="B12" s="177"/>
      <c r="C12" s="218"/>
      <c r="D12" s="219"/>
      <c r="E12" s="161"/>
      <c r="F12" s="164"/>
      <c r="G12" s="86" t="s">
        <v>8</v>
      </c>
      <c r="H12" s="87" t="s">
        <v>10</v>
      </c>
      <c r="I12" s="87" t="s">
        <v>9</v>
      </c>
      <c r="J12" s="87" t="s">
        <v>11</v>
      </c>
      <c r="K12" s="88" t="s">
        <v>12</v>
      </c>
      <c r="L12" s="49" t="s">
        <v>8</v>
      </c>
      <c r="M12" s="87" t="s">
        <v>10</v>
      </c>
      <c r="N12" s="87" t="s">
        <v>9</v>
      </c>
      <c r="O12" s="87" t="s">
        <v>11</v>
      </c>
      <c r="P12" s="88" t="s">
        <v>12</v>
      </c>
      <c r="Q12" s="49" t="s">
        <v>8</v>
      </c>
      <c r="R12" s="87" t="s">
        <v>10</v>
      </c>
      <c r="S12" s="87" t="s">
        <v>9</v>
      </c>
      <c r="T12" s="87" t="s">
        <v>11</v>
      </c>
      <c r="U12" s="88" t="s">
        <v>12</v>
      </c>
      <c r="V12" s="49" t="s">
        <v>8</v>
      </c>
      <c r="W12" s="87" t="s">
        <v>10</v>
      </c>
      <c r="X12" s="87" t="s">
        <v>9</v>
      </c>
      <c r="Y12" s="87" t="s">
        <v>11</v>
      </c>
      <c r="Z12" s="88" t="s">
        <v>12</v>
      </c>
      <c r="AA12" s="139" t="s">
        <v>16</v>
      </c>
      <c r="AB12" s="41"/>
    </row>
    <row r="13" spans="1:34" s="18" customFormat="1" ht="16.5" thickBot="1" x14ac:dyDescent="0.25">
      <c r="A13" s="239" t="s">
        <v>151</v>
      </c>
      <c r="B13" s="240"/>
      <c r="C13" s="240"/>
      <c r="D13" s="241"/>
      <c r="E13" s="93">
        <f t="shared" ref="E13:Z13" si="0">SUM(E14:E17)</f>
        <v>15</v>
      </c>
      <c r="F13" s="94">
        <f t="shared" si="0"/>
        <v>15</v>
      </c>
      <c r="G13" s="95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4">
        <f t="shared" si="0"/>
        <v>0</v>
      </c>
      <c r="L13" s="93">
        <f t="shared" si="0"/>
        <v>0</v>
      </c>
      <c r="M13" s="96">
        <f t="shared" si="0"/>
        <v>0</v>
      </c>
      <c r="N13" s="96">
        <f t="shared" si="0"/>
        <v>0</v>
      </c>
      <c r="O13" s="96">
        <f t="shared" si="0"/>
        <v>0</v>
      </c>
      <c r="P13" s="94">
        <f t="shared" si="0"/>
        <v>0</v>
      </c>
      <c r="Q13" s="93">
        <f t="shared" si="0"/>
        <v>7</v>
      </c>
      <c r="R13" s="96">
        <f t="shared" si="0"/>
        <v>8</v>
      </c>
      <c r="S13" s="96">
        <f t="shared" si="0"/>
        <v>0</v>
      </c>
      <c r="T13" s="96">
        <f t="shared" si="0"/>
        <v>0</v>
      </c>
      <c r="U13" s="94">
        <f t="shared" si="0"/>
        <v>15</v>
      </c>
      <c r="V13" s="93">
        <f t="shared" si="0"/>
        <v>0</v>
      </c>
      <c r="W13" s="96">
        <f t="shared" si="0"/>
        <v>0</v>
      </c>
      <c r="X13" s="96">
        <f t="shared" si="0"/>
        <v>0</v>
      </c>
      <c r="Y13" s="96">
        <f t="shared" si="0"/>
        <v>0</v>
      </c>
      <c r="Z13" s="94">
        <f t="shared" si="0"/>
        <v>0</v>
      </c>
      <c r="AA13" s="145"/>
      <c r="AB13" s="41"/>
    </row>
    <row r="14" spans="1:34" s="18" customFormat="1" ht="15" customHeight="1" x14ac:dyDescent="0.2">
      <c r="A14" s="42" t="s">
        <v>35</v>
      </c>
      <c r="B14" s="67" t="s">
        <v>124</v>
      </c>
      <c r="C14" s="207" t="s">
        <v>100</v>
      </c>
      <c r="D14" s="208"/>
      <c r="E14" s="43">
        <f>SUM(G14,H14,I14,L14,M14,N14,Q14,R14,S14,V14,W14,X14,)</f>
        <v>4</v>
      </c>
      <c r="F14" s="44">
        <f>SUM(K14,P14,U14,Z14,)</f>
        <v>4</v>
      </c>
      <c r="G14" s="45"/>
      <c r="H14" s="46"/>
      <c r="I14" s="46"/>
      <c r="J14" s="46"/>
      <c r="K14" s="47"/>
      <c r="L14" s="43"/>
      <c r="M14" s="46"/>
      <c r="N14" s="46"/>
      <c r="O14" s="46"/>
      <c r="P14" s="47"/>
      <c r="Q14" s="43">
        <v>2</v>
      </c>
      <c r="R14" s="46">
        <v>2</v>
      </c>
      <c r="S14" s="46">
        <v>0</v>
      </c>
      <c r="T14" s="46" t="s">
        <v>13</v>
      </c>
      <c r="U14" s="47">
        <v>4</v>
      </c>
      <c r="V14" s="43"/>
      <c r="W14" s="46"/>
      <c r="X14" s="46"/>
      <c r="Y14" s="46"/>
      <c r="Z14" s="47"/>
      <c r="AA14" s="146"/>
      <c r="AB14" s="41"/>
    </row>
    <row r="15" spans="1:34" s="18" customFormat="1" ht="15" customHeight="1" x14ac:dyDescent="0.2">
      <c r="A15" s="48" t="s">
        <v>36</v>
      </c>
      <c r="B15" s="68" t="s">
        <v>125</v>
      </c>
      <c r="C15" s="184" t="s">
        <v>101</v>
      </c>
      <c r="D15" s="185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4"/>
      <c r="AB15" s="41"/>
    </row>
    <row r="16" spans="1:34" s="18" customFormat="1" ht="15" customHeight="1" x14ac:dyDescent="0.2">
      <c r="A16" s="48" t="s">
        <v>37</v>
      </c>
      <c r="B16" s="68" t="s">
        <v>126</v>
      </c>
      <c r="C16" s="197" t="s">
        <v>102</v>
      </c>
      <c r="D16" s="209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4"/>
      <c r="AB16" s="41"/>
    </row>
    <row r="17" spans="1:29" s="18" customFormat="1" ht="15" customHeight="1" thickBot="1" x14ac:dyDescent="0.25">
      <c r="A17" s="48" t="s">
        <v>38</v>
      </c>
      <c r="B17" s="68" t="s">
        <v>181</v>
      </c>
      <c r="C17" s="197" t="s">
        <v>103</v>
      </c>
      <c r="D17" s="209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8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8" customFormat="1" ht="15" customHeight="1" x14ac:dyDescent="0.2">
      <c r="A19" s="42" t="s">
        <v>40</v>
      </c>
      <c r="B19" s="270" t="s">
        <v>127</v>
      </c>
      <c r="C19" s="245" t="s">
        <v>85</v>
      </c>
      <c r="D19" s="24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42" t="s">
        <v>148</v>
      </c>
      <c r="W19" s="243"/>
      <c r="X19" s="244"/>
      <c r="Y19" s="46" t="s">
        <v>91</v>
      </c>
      <c r="Z19" s="47">
        <v>2</v>
      </c>
      <c r="AA19" s="141"/>
      <c r="AB19" s="41"/>
    </row>
    <row r="20" spans="1:29" s="18" customFormat="1" ht="15" customHeight="1" x14ac:dyDescent="0.2">
      <c r="A20" s="48" t="s">
        <v>53</v>
      </c>
      <c r="B20" s="271"/>
      <c r="C20" s="260" t="s">
        <v>86</v>
      </c>
      <c r="D20" s="26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0" t="s">
        <v>149</v>
      </c>
      <c r="W20" s="221"/>
      <c r="X20" s="222"/>
      <c r="Y20" s="26" t="s">
        <v>91</v>
      </c>
      <c r="Z20" s="31">
        <v>4</v>
      </c>
      <c r="AA20" s="74"/>
      <c r="AB20" s="41"/>
    </row>
    <row r="21" spans="1:29" s="18" customFormat="1" ht="15" customHeight="1" x14ac:dyDescent="0.2">
      <c r="A21" s="48" t="s">
        <v>41</v>
      </c>
      <c r="B21" s="271"/>
      <c r="C21" s="260" t="s">
        <v>87</v>
      </c>
      <c r="D21" s="26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0" t="s">
        <v>149</v>
      </c>
      <c r="W21" s="221"/>
      <c r="X21" s="222"/>
      <c r="Y21" s="26" t="s">
        <v>91</v>
      </c>
      <c r="Z21" s="31">
        <v>5</v>
      </c>
      <c r="AA21" s="74"/>
      <c r="AB21" s="41"/>
    </row>
    <row r="22" spans="1:29" s="18" customFormat="1" ht="15" customHeight="1" x14ac:dyDescent="0.2">
      <c r="A22" s="48" t="s">
        <v>42</v>
      </c>
      <c r="B22" s="271"/>
      <c r="C22" s="262" t="s">
        <v>88</v>
      </c>
      <c r="D22" s="26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0" t="s">
        <v>152</v>
      </c>
      <c r="W22" s="221"/>
      <c r="X22" s="222"/>
      <c r="Y22" s="26" t="s">
        <v>91</v>
      </c>
      <c r="Z22" s="31">
        <v>14</v>
      </c>
      <c r="AA22" s="74"/>
      <c r="AB22" s="41"/>
    </row>
    <row r="23" spans="1:29" s="18" customFormat="1" ht="15" customHeight="1" thickBot="1" x14ac:dyDescent="0.25">
      <c r="A23" s="48" t="s">
        <v>43</v>
      </c>
      <c r="B23" s="272"/>
      <c r="C23" s="260" t="s">
        <v>90</v>
      </c>
      <c r="D23" s="26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0" t="s">
        <v>153</v>
      </c>
      <c r="W23" s="221"/>
      <c r="X23" s="222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64" t="s">
        <v>93</v>
      </c>
      <c r="B24" s="265"/>
      <c r="C24" s="265"/>
      <c r="D24" s="266"/>
      <c r="E24" s="98">
        <f>'FOSZK ALAP'!E39+E13+40</f>
        <v>129</v>
      </c>
      <c r="F24" s="136">
        <f>'FOSZK ALAP'!F39+F13+F18</f>
        <v>120</v>
      </c>
      <c r="G24" s="137">
        <f>'FOSZK ALAP'!G39+G13</f>
        <v>11</v>
      </c>
      <c r="H24" s="137">
        <f>'FOSZK ALAP'!H39+H13</f>
        <v>10</v>
      </c>
      <c r="I24" s="137">
        <f>'FOSZK ALAP'!I39+I13</f>
        <v>10</v>
      </c>
      <c r="J24" s="137"/>
      <c r="K24" s="137">
        <f>'FOSZK ALAP'!K39+K13</f>
        <v>31</v>
      </c>
      <c r="L24" s="61">
        <f>'FOSZK ALAP'!L39+L13</f>
        <v>14</v>
      </c>
      <c r="M24" s="61">
        <f>'FOSZK ALAP'!M39+M13</f>
        <v>12</v>
      </c>
      <c r="N24" s="61">
        <f>'FOSZK ALAP'!N39+N13</f>
        <v>2</v>
      </c>
      <c r="O24" s="61"/>
      <c r="P24" s="61">
        <f>'FOSZK ALAP'!P39+P13</f>
        <v>29</v>
      </c>
      <c r="Q24" s="61">
        <f>'FOSZK ALAP'!Q39+Q13</f>
        <v>15</v>
      </c>
      <c r="R24" s="61">
        <f>'FOSZK ALAP'!R39+R13</f>
        <v>12</v>
      </c>
      <c r="S24" s="61">
        <f>'FOSZK ALAP'!S39+S13</f>
        <v>3</v>
      </c>
      <c r="T24" s="61"/>
      <c r="U24" s="61">
        <f>'FOSZK ALAP'!U39+U13</f>
        <v>30</v>
      </c>
      <c r="V24" s="229" t="s">
        <v>150</v>
      </c>
      <c r="W24" s="230"/>
      <c r="X24" s="231"/>
      <c r="Y24" s="62"/>
      <c r="Z24" s="61">
        <f>'FOSZK ALAP'!Z39+Z13+Z18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51" t="s">
        <v>14</v>
      </c>
      <c r="E25" s="252"/>
      <c r="F25" s="253"/>
      <c r="G25" s="236"/>
      <c r="H25" s="236"/>
      <c r="I25" s="237"/>
      <c r="J25" s="138">
        <f>'FOSZK ALAP'!J43</f>
        <v>5</v>
      </c>
      <c r="K25" s="162"/>
      <c r="L25" s="233"/>
      <c r="M25" s="233"/>
      <c r="N25" s="234"/>
      <c r="O25" s="110">
        <f>'FOSZK ALAP'!O43</f>
        <v>5</v>
      </c>
      <c r="P25" s="238"/>
      <c r="Q25" s="232"/>
      <c r="R25" s="233"/>
      <c r="S25" s="234"/>
      <c r="T25" s="110">
        <f>'FOSZK ALAP'!T43</f>
        <v>4</v>
      </c>
      <c r="U25" s="235"/>
      <c r="V25" s="232"/>
      <c r="W25" s="233"/>
      <c r="X25" s="234"/>
      <c r="Y25" s="110">
        <f>'FOSZK ALAP'!Y43</f>
        <v>0</v>
      </c>
      <c r="Z25" s="235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54" t="s">
        <v>51</v>
      </c>
      <c r="E26" s="255"/>
      <c r="F26" s="256"/>
      <c r="G26" s="193"/>
      <c r="H26" s="193"/>
      <c r="I26" s="194"/>
      <c r="J26" s="110">
        <f>'FOSZK ALAP'!J44</f>
        <v>5</v>
      </c>
      <c r="K26" s="181"/>
      <c r="L26" s="193"/>
      <c r="M26" s="193"/>
      <c r="N26" s="194"/>
      <c r="O26" s="110">
        <f>'FOSZK ALAP'!O44</f>
        <v>5</v>
      </c>
      <c r="P26" s="183"/>
      <c r="Q26" s="192"/>
      <c r="R26" s="193"/>
      <c r="S26" s="194"/>
      <c r="T26" s="110">
        <f>'FOSZK ALAP'!T44</f>
        <v>1</v>
      </c>
      <c r="U26" s="181"/>
      <c r="V26" s="192"/>
      <c r="W26" s="193"/>
      <c r="X26" s="194"/>
      <c r="Y26" s="110">
        <f>COUNTIF(Y14:Y24,"é")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54" t="s">
        <v>94</v>
      </c>
      <c r="E27" s="255"/>
      <c r="F27" s="256"/>
      <c r="G27" s="248">
        <f>'FOSZK ALAP'!H46</f>
        <v>31</v>
      </c>
      <c r="H27" s="227"/>
      <c r="I27" s="227"/>
      <c r="J27" s="227"/>
      <c r="K27" s="228"/>
      <c r="L27" s="248">
        <f>'FOSZK ALAP'!M46</f>
        <v>28</v>
      </c>
      <c r="M27" s="249"/>
      <c r="N27" s="249"/>
      <c r="O27" s="249"/>
      <c r="P27" s="250"/>
      <c r="Q27" s="248">
        <f>'FOSZK ALAP'!R46+Q13+R13+S13</f>
        <v>30</v>
      </c>
      <c r="R27" s="249"/>
      <c r="S27" s="249"/>
      <c r="T27" s="249"/>
      <c r="U27" s="250"/>
      <c r="V27" s="226">
        <v>40</v>
      </c>
      <c r="W27" s="227"/>
      <c r="X27" s="227"/>
      <c r="Y27" s="227"/>
      <c r="Z27" s="228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57" t="s">
        <v>95</v>
      </c>
      <c r="E28" s="258"/>
      <c r="F28" s="259"/>
      <c r="G28" s="223">
        <v>66</v>
      </c>
      <c r="H28" s="224"/>
      <c r="I28" s="224"/>
      <c r="J28" s="224"/>
      <c r="K28" s="225"/>
      <c r="L28" s="223">
        <v>50</v>
      </c>
      <c r="M28" s="224"/>
      <c r="N28" s="224"/>
      <c r="O28" s="224"/>
      <c r="P28" s="225"/>
      <c r="Q28" s="223">
        <v>50</v>
      </c>
      <c r="R28" s="224"/>
      <c r="S28" s="224"/>
      <c r="T28" s="224"/>
      <c r="U28" s="225"/>
      <c r="V28" s="223">
        <v>100</v>
      </c>
      <c r="W28" s="224"/>
      <c r="X28" s="224"/>
      <c r="Y28" s="224"/>
      <c r="Z28" s="225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107"/>
      <c r="B31" s="108"/>
      <c r="C31" s="41"/>
      <c r="D31" s="109"/>
      <c r="E31" s="63"/>
      <c r="F31" s="129"/>
      <c r="G31" s="41"/>
      <c r="H31" s="130"/>
      <c r="I31" s="41"/>
      <c r="J31" s="63"/>
      <c r="K31" s="120"/>
      <c r="L31" s="63"/>
      <c r="M31" s="130"/>
      <c r="N31" s="63"/>
      <c r="O31" s="63"/>
      <c r="P31" s="120"/>
      <c r="Q31" s="63"/>
      <c r="R31" s="130"/>
      <c r="S31" s="63"/>
      <c r="T31" s="63"/>
      <c r="U31" s="120"/>
      <c r="V31" s="63"/>
      <c r="W31" s="130"/>
      <c r="X31" s="63"/>
      <c r="Y31" s="63"/>
      <c r="Z31" s="120"/>
      <c r="AA31" s="120"/>
      <c r="AB31" s="121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39"/>
      <c r="G32" s="273"/>
      <c r="H32" s="273"/>
      <c r="I32" s="273"/>
      <c r="J32" s="15"/>
      <c r="K32" s="39"/>
      <c r="L32" s="273"/>
      <c r="M32" s="273"/>
      <c r="N32" s="273"/>
      <c r="O32" s="15"/>
      <c r="P32" s="39"/>
      <c r="Q32" s="273"/>
      <c r="R32" s="273"/>
      <c r="S32" s="273"/>
      <c r="T32" s="15"/>
      <c r="U32" s="39"/>
      <c r="V32" s="273"/>
      <c r="W32" s="273"/>
      <c r="X32" s="273"/>
      <c r="Y32" s="15"/>
      <c r="Z32" s="39"/>
      <c r="AA32" s="39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 t="s">
        <v>147</v>
      </c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4"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5:X5"/>
    <mergeCell ref="A13:D13"/>
    <mergeCell ref="C14:D14"/>
    <mergeCell ref="C15:D15"/>
    <mergeCell ref="C16:D16"/>
    <mergeCell ref="C17:D17"/>
    <mergeCell ref="V32:X32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8:Z28"/>
    <mergeCell ref="Z25:Z26"/>
    <mergeCell ref="D28:F28"/>
    <mergeCell ref="G28:K28"/>
    <mergeCell ref="L28:P28"/>
    <mergeCell ref="Q28:U28"/>
    <mergeCell ref="G32:I32"/>
    <mergeCell ref="L32:N32"/>
    <mergeCell ref="Q32:S32"/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  <mergeCell ref="C19:D19"/>
    <mergeCell ref="V19:X19"/>
    <mergeCell ref="C20:D20"/>
    <mergeCell ref="V20:X20"/>
    <mergeCell ref="C21:D21"/>
    <mergeCell ref="V21:X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9.71093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83"/>
      <c r="Y2" s="83"/>
      <c r="Z2" s="83"/>
      <c r="AA2" s="158"/>
      <c r="AB2" s="158"/>
      <c r="AC2" s="17"/>
    </row>
    <row r="3" spans="1:34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83"/>
      <c r="Y3" s="83"/>
      <c r="Z3" s="83"/>
      <c r="AA3" s="158" t="s">
        <v>170</v>
      </c>
      <c r="AB3" s="158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158" t="s">
        <v>179</v>
      </c>
      <c r="AB4" s="158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155" t="s">
        <v>104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83"/>
      <c r="Z5" s="83"/>
      <c r="AA5" s="158" t="s">
        <v>171</v>
      </c>
      <c r="AB5" s="158"/>
      <c r="AC5" s="1"/>
      <c r="AG5" s="1"/>
      <c r="AH5" s="1"/>
    </row>
    <row r="6" spans="1:34" s="82" customFormat="1" ht="18.75" x14ac:dyDescent="0.2">
      <c r="A6" s="84"/>
      <c r="B6" s="80"/>
      <c r="C6" s="81"/>
      <c r="D6" s="81"/>
      <c r="H6" s="165" t="s">
        <v>168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83"/>
      <c r="Z6" s="83"/>
      <c r="AA6" s="84" t="s">
        <v>174</v>
      </c>
      <c r="AB6" s="84"/>
      <c r="AC6" s="78"/>
      <c r="AG6" s="78"/>
      <c r="AH6" s="78"/>
    </row>
    <row r="7" spans="1:34" s="7" customFormat="1" ht="18" x14ac:dyDescent="0.2">
      <c r="A7" s="79"/>
      <c r="B7" s="80"/>
      <c r="C7" s="81"/>
      <c r="D7" s="81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79"/>
      <c r="AB7" s="79"/>
      <c r="AC7" s="1"/>
      <c r="AG7" s="1"/>
      <c r="AH7" s="1"/>
    </row>
    <row r="8" spans="1:34" ht="18" customHeight="1" x14ac:dyDescent="0.2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158"/>
      <c r="AB8" s="158"/>
    </row>
    <row r="9" spans="1:34" ht="25.5" customHeight="1" thickBot="1" x14ac:dyDescent="0.25">
      <c r="A9" s="166" t="s">
        <v>92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34" s="18" customFormat="1" ht="20.25" customHeight="1" thickBot="1" x14ac:dyDescent="0.25">
      <c r="A10" s="178"/>
      <c r="B10" s="175" t="s">
        <v>16</v>
      </c>
      <c r="C10" s="214" t="s">
        <v>1</v>
      </c>
      <c r="D10" s="215"/>
      <c r="E10" s="159" t="s">
        <v>79</v>
      </c>
      <c r="F10" s="162" t="s">
        <v>46</v>
      </c>
      <c r="G10" s="170" t="s">
        <v>0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68" t="s">
        <v>18</v>
      </c>
      <c r="AB10" s="41"/>
    </row>
    <row r="11" spans="1:34" s="18" customFormat="1" ht="20.25" customHeight="1" x14ac:dyDescent="0.2">
      <c r="A11" s="179"/>
      <c r="B11" s="176"/>
      <c r="C11" s="216"/>
      <c r="D11" s="217"/>
      <c r="E11" s="160"/>
      <c r="F11" s="163"/>
      <c r="G11" s="173" t="s">
        <v>2</v>
      </c>
      <c r="H11" s="173"/>
      <c r="I11" s="173"/>
      <c r="J11" s="173"/>
      <c r="K11" s="174"/>
      <c r="L11" s="172" t="s">
        <v>3</v>
      </c>
      <c r="M11" s="173"/>
      <c r="N11" s="173"/>
      <c r="O11" s="173"/>
      <c r="P11" s="174"/>
      <c r="Q11" s="172" t="s">
        <v>4</v>
      </c>
      <c r="R11" s="173"/>
      <c r="S11" s="173"/>
      <c r="T11" s="173"/>
      <c r="U11" s="174"/>
      <c r="V11" s="172" t="s">
        <v>5</v>
      </c>
      <c r="W11" s="173"/>
      <c r="X11" s="173"/>
      <c r="Y11" s="173"/>
      <c r="Z11" s="174"/>
      <c r="AA11" s="169"/>
      <c r="AB11" s="41"/>
    </row>
    <row r="12" spans="1:34" s="18" customFormat="1" ht="19.5" customHeight="1" thickBot="1" x14ac:dyDescent="0.25">
      <c r="A12" s="180"/>
      <c r="B12" s="177"/>
      <c r="C12" s="218"/>
      <c r="D12" s="219"/>
      <c r="E12" s="161"/>
      <c r="F12" s="164"/>
      <c r="G12" s="86" t="s">
        <v>8</v>
      </c>
      <c r="H12" s="87" t="s">
        <v>10</v>
      </c>
      <c r="I12" s="87" t="s">
        <v>9</v>
      </c>
      <c r="J12" s="87" t="s">
        <v>11</v>
      </c>
      <c r="K12" s="88" t="s">
        <v>12</v>
      </c>
      <c r="L12" s="49" t="s">
        <v>8</v>
      </c>
      <c r="M12" s="87" t="s">
        <v>10</v>
      </c>
      <c r="N12" s="87" t="s">
        <v>9</v>
      </c>
      <c r="O12" s="87" t="s">
        <v>11</v>
      </c>
      <c r="P12" s="88" t="s">
        <v>12</v>
      </c>
      <c r="Q12" s="49" t="s">
        <v>8</v>
      </c>
      <c r="R12" s="87" t="s">
        <v>10</v>
      </c>
      <c r="S12" s="87" t="s">
        <v>9</v>
      </c>
      <c r="T12" s="87" t="s">
        <v>11</v>
      </c>
      <c r="U12" s="88" t="s">
        <v>12</v>
      </c>
      <c r="V12" s="49" t="s">
        <v>8</v>
      </c>
      <c r="W12" s="87" t="s">
        <v>10</v>
      </c>
      <c r="X12" s="87" t="s">
        <v>9</v>
      </c>
      <c r="Y12" s="87" t="s">
        <v>11</v>
      </c>
      <c r="Z12" s="88" t="s">
        <v>12</v>
      </c>
      <c r="AA12" s="139" t="s">
        <v>16</v>
      </c>
      <c r="AB12" s="41"/>
    </row>
    <row r="13" spans="1:34" s="18" customFormat="1" ht="16.5" thickBot="1" x14ac:dyDescent="0.25">
      <c r="A13" s="239" t="s">
        <v>154</v>
      </c>
      <c r="B13" s="240"/>
      <c r="C13" s="240"/>
      <c r="D13" s="241"/>
      <c r="E13" s="93">
        <f t="shared" ref="E13:Z13" si="0">SUM(E14:E17)</f>
        <v>15</v>
      </c>
      <c r="F13" s="94">
        <f t="shared" si="0"/>
        <v>15</v>
      </c>
      <c r="G13" s="95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4">
        <f t="shared" si="0"/>
        <v>0</v>
      </c>
      <c r="L13" s="93">
        <f t="shared" si="0"/>
        <v>0</v>
      </c>
      <c r="M13" s="96">
        <f t="shared" si="0"/>
        <v>0</v>
      </c>
      <c r="N13" s="96">
        <f t="shared" si="0"/>
        <v>0</v>
      </c>
      <c r="O13" s="96">
        <f t="shared" si="0"/>
        <v>0</v>
      </c>
      <c r="P13" s="94">
        <f t="shared" si="0"/>
        <v>0</v>
      </c>
      <c r="Q13" s="93">
        <f t="shared" si="0"/>
        <v>7</v>
      </c>
      <c r="R13" s="96">
        <f t="shared" si="0"/>
        <v>8</v>
      </c>
      <c r="S13" s="96">
        <f t="shared" si="0"/>
        <v>0</v>
      </c>
      <c r="T13" s="96">
        <f t="shared" si="0"/>
        <v>0</v>
      </c>
      <c r="U13" s="94">
        <f t="shared" si="0"/>
        <v>15</v>
      </c>
      <c r="V13" s="93">
        <f t="shared" si="0"/>
        <v>0</v>
      </c>
      <c r="W13" s="96">
        <f t="shared" si="0"/>
        <v>0</v>
      </c>
      <c r="X13" s="96">
        <f t="shared" si="0"/>
        <v>0</v>
      </c>
      <c r="Y13" s="96">
        <f t="shared" si="0"/>
        <v>0</v>
      </c>
      <c r="Z13" s="94">
        <f t="shared" si="0"/>
        <v>0</v>
      </c>
      <c r="AA13" s="145"/>
      <c r="AB13" s="41"/>
    </row>
    <row r="14" spans="1:34" s="18" customFormat="1" ht="15" customHeight="1" x14ac:dyDescent="0.2">
      <c r="A14" s="42" t="s">
        <v>35</v>
      </c>
      <c r="B14" s="67" t="s">
        <v>128</v>
      </c>
      <c r="C14" s="207" t="s">
        <v>105</v>
      </c>
      <c r="D14" s="208"/>
      <c r="E14" s="43">
        <f>SUM(G14,H14,I14,L14,M14,N14,Q14,R14,S14,V14,W14,X14,)</f>
        <v>4</v>
      </c>
      <c r="F14" s="44">
        <f>SUM(K14,P14,U14,Z14,)</f>
        <v>4</v>
      </c>
      <c r="G14" s="45"/>
      <c r="H14" s="46"/>
      <c r="I14" s="46"/>
      <c r="J14" s="46"/>
      <c r="K14" s="47"/>
      <c r="L14" s="43"/>
      <c r="M14" s="46"/>
      <c r="N14" s="46"/>
      <c r="O14" s="46"/>
      <c r="P14" s="47"/>
      <c r="Q14" s="43">
        <v>2</v>
      </c>
      <c r="R14" s="46">
        <v>2</v>
      </c>
      <c r="S14" s="46">
        <v>0</v>
      </c>
      <c r="T14" s="46" t="s">
        <v>13</v>
      </c>
      <c r="U14" s="47">
        <v>4</v>
      </c>
      <c r="V14" s="43"/>
      <c r="W14" s="46"/>
      <c r="X14" s="46"/>
      <c r="Y14" s="46"/>
      <c r="Z14" s="47"/>
      <c r="AA14" s="146"/>
      <c r="AB14" s="41"/>
    </row>
    <row r="15" spans="1:34" s="18" customFormat="1" ht="15" customHeight="1" x14ac:dyDescent="0.2">
      <c r="A15" s="48" t="s">
        <v>36</v>
      </c>
      <c r="B15" s="68" t="s">
        <v>129</v>
      </c>
      <c r="C15" s="184" t="s">
        <v>106</v>
      </c>
      <c r="D15" s="185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4"/>
      <c r="AB15" s="41"/>
    </row>
    <row r="16" spans="1:34" s="18" customFormat="1" ht="15" customHeight="1" x14ac:dyDescent="0.2">
      <c r="A16" s="48" t="s">
        <v>37</v>
      </c>
      <c r="B16" s="68" t="s">
        <v>130</v>
      </c>
      <c r="C16" s="197" t="s">
        <v>107</v>
      </c>
      <c r="D16" s="209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4"/>
      <c r="AB16" s="41"/>
    </row>
    <row r="17" spans="1:29" s="18" customFormat="1" ht="15" customHeight="1" thickBot="1" x14ac:dyDescent="0.25">
      <c r="A17" s="48" t="s">
        <v>38</v>
      </c>
      <c r="B17" s="68" t="s">
        <v>182</v>
      </c>
      <c r="C17" s="197" t="s">
        <v>108</v>
      </c>
      <c r="D17" s="209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8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8" customFormat="1" ht="15" customHeight="1" x14ac:dyDescent="0.2">
      <c r="A19" s="42" t="s">
        <v>40</v>
      </c>
      <c r="B19" s="270" t="s">
        <v>131</v>
      </c>
      <c r="C19" s="245" t="s">
        <v>85</v>
      </c>
      <c r="D19" s="24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42" t="s">
        <v>148</v>
      </c>
      <c r="W19" s="243"/>
      <c r="X19" s="244"/>
      <c r="Y19" s="46" t="s">
        <v>91</v>
      </c>
      <c r="Z19" s="47">
        <v>2</v>
      </c>
      <c r="AA19" s="141"/>
      <c r="AB19" s="41"/>
    </row>
    <row r="20" spans="1:29" s="18" customFormat="1" ht="15" customHeight="1" x14ac:dyDescent="0.2">
      <c r="A20" s="48" t="s">
        <v>53</v>
      </c>
      <c r="B20" s="271"/>
      <c r="C20" s="260" t="s">
        <v>86</v>
      </c>
      <c r="D20" s="26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0" t="s">
        <v>153</v>
      </c>
      <c r="W20" s="221"/>
      <c r="X20" s="222"/>
      <c r="Y20" s="26" t="s">
        <v>91</v>
      </c>
      <c r="Z20" s="31">
        <v>4</v>
      </c>
      <c r="AA20" s="74"/>
      <c r="AB20" s="41"/>
    </row>
    <row r="21" spans="1:29" s="18" customFormat="1" ht="15" customHeight="1" x14ac:dyDescent="0.2">
      <c r="A21" s="48" t="s">
        <v>41</v>
      </c>
      <c r="B21" s="271"/>
      <c r="C21" s="260" t="s">
        <v>87</v>
      </c>
      <c r="D21" s="26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0" t="s">
        <v>153</v>
      </c>
      <c r="W21" s="221"/>
      <c r="X21" s="222"/>
      <c r="Y21" s="26" t="s">
        <v>91</v>
      </c>
      <c r="Z21" s="31">
        <v>5</v>
      </c>
      <c r="AA21" s="74"/>
      <c r="AB21" s="41"/>
    </row>
    <row r="22" spans="1:29" s="18" customFormat="1" ht="15" customHeight="1" x14ac:dyDescent="0.2">
      <c r="A22" s="48" t="s">
        <v>42</v>
      </c>
      <c r="B22" s="271"/>
      <c r="C22" s="262" t="s">
        <v>88</v>
      </c>
      <c r="D22" s="26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0" t="s">
        <v>155</v>
      </c>
      <c r="W22" s="221"/>
      <c r="X22" s="222"/>
      <c r="Y22" s="26" t="s">
        <v>91</v>
      </c>
      <c r="Z22" s="31">
        <v>14</v>
      </c>
      <c r="AA22" s="74"/>
      <c r="AB22" s="41"/>
    </row>
    <row r="23" spans="1:29" s="18" customFormat="1" ht="15" customHeight="1" thickBot="1" x14ac:dyDescent="0.25">
      <c r="A23" s="48" t="s">
        <v>43</v>
      </c>
      <c r="B23" s="272"/>
      <c r="C23" s="260" t="s">
        <v>90</v>
      </c>
      <c r="D23" s="26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0" t="s">
        <v>153</v>
      </c>
      <c r="W23" s="221"/>
      <c r="X23" s="222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64" t="s">
        <v>93</v>
      </c>
      <c r="B24" s="265"/>
      <c r="C24" s="265"/>
      <c r="D24" s="266"/>
      <c r="E24" s="98">
        <f>'FOSZK ALAP'!E39+E13+40</f>
        <v>129</v>
      </c>
      <c r="F24" s="136">
        <f>'FOSZK ALAP'!F39+F13+F18</f>
        <v>120</v>
      </c>
      <c r="G24" s="137">
        <f>'FOSZK ALAP'!G39+G13</f>
        <v>11</v>
      </c>
      <c r="H24" s="137">
        <f>'FOSZK ALAP'!H39+H13</f>
        <v>10</v>
      </c>
      <c r="I24" s="137">
        <f>'FOSZK ALAP'!I39+I13</f>
        <v>10</v>
      </c>
      <c r="J24" s="137"/>
      <c r="K24" s="137">
        <f>'FOSZK ALAP'!K39+K13</f>
        <v>31</v>
      </c>
      <c r="L24" s="61">
        <f>'FOSZK ALAP'!L39+L13</f>
        <v>14</v>
      </c>
      <c r="M24" s="61">
        <f>'FOSZK ALAP'!M39+M13</f>
        <v>12</v>
      </c>
      <c r="N24" s="61">
        <f>'FOSZK ALAP'!N39+N13</f>
        <v>2</v>
      </c>
      <c r="O24" s="61"/>
      <c r="P24" s="61">
        <f>'FOSZK ALAP'!P39+P13</f>
        <v>29</v>
      </c>
      <c r="Q24" s="61">
        <f>'FOSZK ALAP'!Q39+Q13</f>
        <v>15</v>
      </c>
      <c r="R24" s="61">
        <f>'FOSZK ALAP'!R39+R13</f>
        <v>12</v>
      </c>
      <c r="S24" s="61">
        <f>'FOSZK ALAP'!S39+S13</f>
        <v>3</v>
      </c>
      <c r="T24" s="61"/>
      <c r="U24" s="61">
        <f>'FOSZK ALAP'!U39+U13</f>
        <v>30</v>
      </c>
      <c r="V24" s="229" t="s">
        <v>150</v>
      </c>
      <c r="W24" s="230"/>
      <c r="X24" s="231"/>
      <c r="Y24" s="62"/>
      <c r="Z24" s="61">
        <f>'FOSZK ALAP'!Z39+Z13+Z18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51" t="s">
        <v>14</v>
      </c>
      <c r="E25" s="252"/>
      <c r="F25" s="253"/>
      <c r="G25" s="236"/>
      <c r="H25" s="236"/>
      <c r="I25" s="237"/>
      <c r="J25" s="138">
        <f>'FOSZK ALAP'!J43</f>
        <v>5</v>
      </c>
      <c r="K25" s="162"/>
      <c r="L25" s="233"/>
      <c r="M25" s="233"/>
      <c r="N25" s="234"/>
      <c r="O25" s="110">
        <f>'FOSZK ALAP'!O43</f>
        <v>5</v>
      </c>
      <c r="P25" s="238"/>
      <c r="Q25" s="232"/>
      <c r="R25" s="233"/>
      <c r="S25" s="234"/>
      <c r="T25" s="110">
        <f>'FOSZK ALAP'!T43</f>
        <v>4</v>
      </c>
      <c r="U25" s="235"/>
      <c r="V25" s="232"/>
      <c r="W25" s="233"/>
      <c r="X25" s="234"/>
      <c r="Y25" s="110">
        <f>'FOSZK ALAP'!Y43</f>
        <v>0</v>
      </c>
      <c r="Z25" s="235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54" t="s">
        <v>51</v>
      </c>
      <c r="E26" s="255"/>
      <c r="F26" s="256"/>
      <c r="G26" s="193"/>
      <c r="H26" s="193"/>
      <c r="I26" s="194"/>
      <c r="J26" s="110">
        <f>'FOSZK ALAP'!J44</f>
        <v>5</v>
      </c>
      <c r="K26" s="181"/>
      <c r="L26" s="193"/>
      <c r="M26" s="193"/>
      <c r="N26" s="194"/>
      <c r="O26" s="110">
        <f>'FOSZK ALAP'!O44</f>
        <v>5</v>
      </c>
      <c r="P26" s="183"/>
      <c r="Q26" s="192"/>
      <c r="R26" s="193"/>
      <c r="S26" s="194"/>
      <c r="T26" s="110">
        <f>'FOSZK ALAP'!T44</f>
        <v>1</v>
      </c>
      <c r="U26" s="181"/>
      <c r="V26" s="192"/>
      <c r="W26" s="193"/>
      <c r="X26" s="194"/>
      <c r="Y26" s="110">
        <f>COUNTIF(Y14:Y24,"é")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54" t="s">
        <v>94</v>
      </c>
      <c r="E27" s="255"/>
      <c r="F27" s="256"/>
      <c r="G27" s="248">
        <f>'FOSZK ALAP'!H46</f>
        <v>31</v>
      </c>
      <c r="H27" s="227"/>
      <c r="I27" s="227"/>
      <c r="J27" s="227"/>
      <c r="K27" s="228"/>
      <c r="L27" s="248">
        <f>'FOSZK ALAP'!M46</f>
        <v>28</v>
      </c>
      <c r="M27" s="249"/>
      <c r="N27" s="249"/>
      <c r="O27" s="249"/>
      <c r="P27" s="250"/>
      <c r="Q27" s="248">
        <f>'FOSZK ALAP'!R46+Q13+R13+S13</f>
        <v>30</v>
      </c>
      <c r="R27" s="249"/>
      <c r="S27" s="249"/>
      <c r="T27" s="249"/>
      <c r="U27" s="250"/>
      <c r="V27" s="226">
        <v>40</v>
      </c>
      <c r="W27" s="227"/>
      <c r="X27" s="227"/>
      <c r="Y27" s="227"/>
      <c r="Z27" s="228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57" t="s">
        <v>95</v>
      </c>
      <c r="E28" s="258"/>
      <c r="F28" s="259"/>
      <c r="G28" s="223">
        <v>66</v>
      </c>
      <c r="H28" s="224"/>
      <c r="I28" s="224"/>
      <c r="J28" s="224"/>
      <c r="K28" s="225"/>
      <c r="L28" s="223">
        <v>50</v>
      </c>
      <c r="M28" s="224"/>
      <c r="N28" s="224"/>
      <c r="O28" s="224"/>
      <c r="P28" s="225"/>
      <c r="Q28" s="223">
        <v>50</v>
      </c>
      <c r="R28" s="224"/>
      <c r="S28" s="224"/>
      <c r="T28" s="224"/>
      <c r="U28" s="225"/>
      <c r="V28" s="223">
        <v>100</v>
      </c>
      <c r="W28" s="224"/>
      <c r="X28" s="224"/>
      <c r="Y28" s="224"/>
      <c r="Z28" s="225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25"/>
      <c r="B31" s="14"/>
      <c r="C31" s="16"/>
      <c r="D31" s="11"/>
      <c r="E31" s="15"/>
      <c r="F31" s="38"/>
      <c r="G31" s="27"/>
      <c r="H31" s="28"/>
      <c r="I31" s="27"/>
      <c r="J31" s="15"/>
      <c r="K31" s="39"/>
      <c r="L31" s="15"/>
      <c r="M31" s="28"/>
      <c r="N31" s="15"/>
      <c r="O31" s="15"/>
      <c r="P31" s="39"/>
      <c r="Q31" s="15"/>
      <c r="R31" s="28"/>
      <c r="S31" s="15"/>
      <c r="T31" s="15"/>
      <c r="U31" s="39"/>
      <c r="V31" s="15"/>
      <c r="W31" s="28"/>
      <c r="X31" s="15"/>
      <c r="Y31" s="15"/>
      <c r="Z31" s="39"/>
      <c r="AA31" s="39"/>
      <c r="AB31" s="22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39"/>
      <c r="G32" s="273"/>
      <c r="H32" s="273"/>
      <c r="I32" s="273"/>
      <c r="J32" s="15"/>
      <c r="K32" s="39"/>
      <c r="L32" s="273"/>
      <c r="M32" s="273"/>
      <c r="N32" s="273"/>
      <c r="O32" s="15"/>
      <c r="P32" s="39"/>
      <c r="Q32" s="273"/>
      <c r="R32" s="273"/>
      <c r="S32" s="273"/>
      <c r="T32" s="15"/>
      <c r="U32" s="39"/>
      <c r="V32" s="273"/>
      <c r="W32" s="273"/>
      <c r="X32" s="273"/>
      <c r="Y32" s="15"/>
      <c r="Z32" s="39"/>
      <c r="AA32" s="39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 t="s">
        <v>147</v>
      </c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4">
    <mergeCell ref="H2:W2"/>
    <mergeCell ref="AA2:AB2"/>
    <mergeCell ref="H3:W3"/>
    <mergeCell ref="AA3:AB3"/>
    <mergeCell ref="H4:W4"/>
    <mergeCell ref="AA4:AB4"/>
    <mergeCell ref="A10:A12"/>
    <mergeCell ref="B10:B12"/>
    <mergeCell ref="C10:D12"/>
    <mergeCell ref="E10:E12"/>
    <mergeCell ref="F10:F12"/>
    <mergeCell ref="H5:X5"/>
    <mergeCell ref="AA5:AB5"/>
    <mergeCell ref="H6:W6"/>
    <mergeCell ref="AA8:AB8"/>
    <mergeCell ref="A9:AB9"/>
    <mergeCell ref="G10:Z10"/>
    <mergeCell ref="AA10:AA11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U25:U26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8.1406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75"/>
      <c r="B1" s="76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4" s="7" customFormat="1" ht="18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83"/>
      <c r="Y2" s="83"/>
      <c r="Z2" s="83"/>
      <c r="AA2" s="158"/>
      <c r="AB2" s="158"/>
      <c r="AC2" s="17"/>
    </row>
    <row r="3" spans="1:34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83"/>
      <c r="Y3" s="83"/>
      <c r="Z3" s="83"/>
      <c r="AA3" s="158" t="s">
        <v>170</v>
      </c>
      <c r="AB3" s="158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158" t="s">
        <v>179</v>
      </c>
      <c r="AB4" s="158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82" t="s">
        <v>109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83"/>
      <c r="AA5" s="158" t="s">
        <v>171</v>
      </c>
      <c r="AB5" s="158"/>
      <c r="AC5" s="1"/>
      <c r="AG5" s="1"/>
      <c r="AH5" s="1"/>
    </row>
    <row r="6" spans="1:34" s="7" customFormat="1" ht="18.75" x14ac:dyDescent="0.2">
      <c r="A6" s="79"/>
      <c r="B6" s="80"/>
      <c r="C6" s="81"/>
      <c r="D6" s="81"/>
      <c r="E6" s="82"/>
      <c r="F6" s="82"/>
      <c r="G6" s="82"/>
      <c r="H6" s="165" t="s">
        <v>110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83"/>
      <c r="Z6" s="83"/>
      <c r="AA6" s="79" t="s">
        <v>174</v>
      </c>
      <c r="AB6" s="79"/>
      <c r="AC6" s="72"/>
      <c r="AD6" s="73"/>
      <c r="AE6" s="82"/>
      <c r="AG6" s="1"/>
      <c r="AH6" s="1"/>
    </row>
    <row r="7" spans="1:34" s="7" customFormat="1" ht="18" x14ac:dyDescent="0.2">
      <c r="A7" s="79"/>
      <c r="B7" s="80"/>
      <c r="C7" s="81"/>
      <c r="D7" s="81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79"/>
      <c r="AB7" s="79"/>
      <c r="AC7" s="1"/>
      <c r="AG7" s="1"/>
      <c r="AH7" s="1"/>
    </row>
    <row r="8" spans="1:34" ht="18" customHeight="1" x14ac:dyDescent="0.2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158"/>
      <c r="AB8" s="158"/>
    </row>
    <row r="9" spans="1:34" ht="25.5" customHeight="1" thickBot="1" x14ac:dyDescent="0.25">
      <c r="A9" s="166" t="s">
        <v>92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34" s="18" customFormat="1" ht="20.25" customHeight="1" thickBot="1" x14ac:dyDescent="0.25">
      <c r="A10" s="178"/>
      <c r="B10" s="175" t="s">
        <v>16</v>
      </c>
      <c r="C10" s="214" t="s">
        <v>1</v>
      </c>
      <c r="D10" s="215"/>
      <c r="E10" s="159" t="s">
        <v>79</v>
      </c>
      <c r="F10" s="162" t="s">
        <v>46</v>
      </c>
      <c r="G10" s="170" t="s">
        <v>0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68" t="s">
        <v>18</v>
      </c>
      <c r="AB10" s="41"/>
    </row>
    <row r="11" spans="1:34" s="18" customFormat="1" ht="20.25" customHeight="1" x14ac:dyDescent="0.2">
      <c r="A11" s="179"/>
      <c r="B11" s="176"/>
      <c r="C11" s="216"/>
      <c r="D11" s="217"/>
      <c r="E11" s="160"/>
      <c r="F11" s="163"/>
      <c r="G11" s="173" t="s">
        <v>2</v>
      </c>
      <c r="H11" s="173"/>
      <c r="I11" s="173"/>
      <c r="J11" s="173"/>
      <c r="K11" s="174"/>
      <c r="L11" s="172" t="s">
        <v>3</v>
      </c>
      <c r="M11" s="173"/>
      <c r="N11" s="173"/>
      <c r="O11" s="173"/>
      <c r="P11" s="174"/>
      <c r="Q11" s="172" t="s">
        <v>4</v>
      </c>
      <c r="R11" s="173"/>
      <c r="S11" s="173"/>
      <c r="T11" s="173"/>
      <c r="U11" s="174"/>
      <c r="V11" s="172" t="s">
        <v>5</v>
      </c>
      <c r="W11" s="173"/>
      <c r="X11" s="173"/>
      <c r="Y11" s="173"/>
      <c r="Z11" s="174"/>
      <c r="AA11" s="169"/>
      <c r="AB11" s="41"/>
    </row>
    <row r="12" spans="1:34" s="18" customFormat="1" ht="19.5" customHeight="1" thickBot="1" x14ac:dyDescent="0.25">
      <c r="A12" s="180"/>
      <c r="B12" s="177"/>
      <c r="C12" s="218"/>
      <c r="D12" s="219"/>
      <c r="E12" s="161"/>
      <c r="F12" s="164"/>
      <c r="G12" s="86" t="s">
        <v>8</v>
      </c>
      <c r="H12" s="87" t="s">
        <v>10</v>
      </c>
      <c r="I12" s="87" t="s">
        <v>9</v>
      </c>
      <c r="J12" s="87" t="s">
        <v>11</v>
      </c>
      <c r="K12" s="88" t="s">
        <v>12</v>
      </c>
      <c r="L12" s="49" t="s">
        <v>8</v>
      </c>
      <c r="M12" s="87" t="s">
        <v>10</v>
      </c>
      <c r="N12" s="87" t="s">
        <v>9</v>
      </c>
      <c r="O12" s="87" t="s">
        <v>11</v>
      </c>
      <c r="P12" s="88" t="s">
        <v>12</v>
      </c>
      <c r="Q12" s="49" t="s">
        <v>8</v>
      </c>
      <c r="R12" s="87" t="s">
        <v>10</v>
      </c>
      <c r="S12" s="87" t="s">
        <v>9</v>
      </c>
      <c r="T12" s="87" t="s">
        <v>11</v>
      </c>
      <c r="U12" s="88" t="s">
        <v>12</v>
      </c>
      <c r="V12" s="49" t="s">
        <v>8</v>
      </c>
      <c r="W12" s="87" t="s">
        <v>10</v>
      </c>
      <c r="X12" s="87" t="s">
        <v>9</v>
      </c>
      <c r="Y12" s="87" t="s">
        <v>11</v>
      </c>
      <c r="Z12" s="88" t="s">
        <v>12</v>
      </c>
      <c r="AA12" s="139" t="s">
        <v>16</v>
      </c>
      <c r="AB12" s="41"/>
    </row>
    <row r="13" spans="1:34" s="18" customFormat="1" ht="16.5" thickBot="1" x14ac:dyDescent="0.25">
      <c r="A13" s="239" t="s">
        <v>156</v>
      </c>
      <c r="B13" s="240"/>
      <c r="C13" s="240"/>
      <c r="D13" s="241"/>
      <c r="E13" s="93">
        <f t="shared" ref="E13:Z13" si="0">SUM(E14:E17)</f>
        <v>15</v>
      </c>
      <c r="F13" s="94">
        <f t="shared" si="0"/>
        <v>15</v>
      </c>
      <c r="G13" s="95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4">
        <f t="shared" si="0"/>
        <v>0</v>
      </c>
      <c r="L13" s="93">
        <f t="shared" si="0"/>
        <v>0</v>
      </c>
      <c r="M13" s="96">
        <f t="shared" si="0"/>
        <v>0</v>
      </c>
      <c r="N13" s="96">
        <f t="shared" si="0"/>
        <v>0</v>
      </c>
      <c r="O13" s="96">
        <f t="shared" si="0"/>
        <v>0</v>
      </c>
      <c r="P13" s="94">
        <f t="shared" si="0"/>
        <v>0</v>
      </c>
      <c r="Q13" s="93">
        <f t="shared" si="0"/>
        <v>7</v>
      </c>
      <c r="R13" s="96">
        <f t="shared" si="0"/>
        <v>8</v>
      </c>
      <c r="S13" s="96">
        <f t="shared" si="0"/>
        <v>0</v>
      </c>
      <c r="T13" s="96">
        <f t="shared" si="0"/>
        <v>0</v>
      </c>
      <c r="U13" s="94">
        <f t="shared" si="0"/>
        <v>15</v>
      </c>
      <c r="V13" s="93">
        <f t="shared" si="0"/>
        <v>0</v>
      </c>
      <c r="W13" s="96">
        <f t="shared" si="0"/>
        <v>0</v>
      </c>
      <c r="X13" s="96">
        <f t="shared" si="0"/>
        <v>0</v>
      </c>
      <c r="Y13" s="96">
        <f t="shared" si="0"/>
        <v>0</v>
      </c>
      <c r="Z13" s="94">
        <f t="shared" si="0"/>
        <v>0</v>
      </c>
      <c r="AA13" s="145"/>
      <c r="AB13" s="41"/>
    </row>
    <row r="14" spans="1:34" s="18" customFormat="1" ht="15" customHeight="1" x14ac:dyDescent="0.2">
      <c r="A14" s="42" t="s">
        <v>35</v>
      </c>
      <c r="B14" s="67" t="s">
        <v>183</v>
      </c>
      <c r="C14" s="207" t="s">
        <v>111</v>
      </c>
      <c r="D14" s="208"/>
      <c r="E14" s="43">
        <f>SUM(G14,H14,I14,L14,M14,N14,Q14,R14,S14,V14,W14,X14,)</f>
        <v>4</v>
      </c>
      <c r="F14" s="44">
        <f>SUM(K14,P14,U14,Z14,)</f>
        <v>4</v>
      </c>
      <c r="G14" s="45"/>
      <c r="H14" s="46"/>
      <c r="I14" s="46"/>
      <c r="J14" s="46"/>
      <c r="K14" s="47"/>
      <c r="L14" s="43"/>
      <c r="M14" s="46"/>
      <c r="N14" s="46"/>
      <c r="O14" s="46"/>
      <c r="P14" s="47"/>
      <c r="Q14" s="43">
        <v>2</v>
      </c>
      <c r="R14" s="46">
        <v>2</v>
      </c>
      <c r="S14" s="46">
        <v>0</v>
      </c>
      <c r="T14" s="46" t="s">
        <v>13</v>
      </c>
      <c r="U14" s="47">
        <v>4</v>
      </c>
      <c r="V14" s="43"/>
      <c r="W14" s="46"/>
      <c r="X14" s="46"/>
      <c r="Y14" s="46"/>
      <c r="Z14" s="47"/>
      <c r="AA14" s="146"/>
      <c r="AB14" s="41"/>
    </row>
    <row r="15" spans="1:34" s="18" customFormat="1" ht="15" customHeight="1" x14ac:dyDescent="0.2">
      <c r="A15" s="48" t="s">
        <v>36</v>
      </c>
      <c r="B15" s="68" t="s">
        <v>184</v>
      </c>
      <c r="C15" s="184" t="s">
        <v>180</v>
      </c>
      <c r="D15" s="185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4"/>
      <c r="AB15" s="41"/>
    </row>
    <row r="16" spans="1:34" s="18" customFormat="1" ht="15" customHeight="1" x14ac:dyDescent="0.2">
      <c r="A16" s="48" t="s">
        <v>37</v>
      </c>
      <c r="B16" s="68" t="s">
        <v>132</v>
      </c>
      <c r="C16" s="197" t="s">
        <v>161</v>
      </c>
      <c r="D16" s="209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4"/>
      <c r="AB16" s="41"/>
    </row>
    <row r="17" spans="1:29" s="18" customFormat="1" ht="15" customHeight="1" thickBot="1" x14ac:dyDescent="0.25">
      <c r="A17" s="48" t="s">
        <v>38</v>
      </c>
      <c r="B17" s="68" t="s">
        <v>133</v>
      </c>
      <c r="C17" s="197" t="s">
        <v>162</v>
      </c>
      <c r="D17" s="209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8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8" customFormat="1" ht="15" customHeight="1" x14ac:dyDescent="0.2">
      <c r="A19" s="42" t="s">
        <v>40</v>
      </c>
      <c r="B19" s="270" t="s">
        <v>134</v>
      </c>
      <c r="C19" s="245" t="s">
        <v>85</v>
      </c>
      <c r="D19" s="24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42" t="s">
        <v>157</v>
      </c>
      <c r="W19" s="243"/>
      <c r="X19" s="244"/>
      <c r="Y19" s="46" t="s">
        <v>91</v>
      </c>
      <c r="Z19" s="47">
        <v>2</v>
      </c>
      <c r="AA19" s="141"/>
      <c r="AB19" s="41"/>
    </row>
    <row r="20" spans="1:29" s="18" customFormat="1" ht="15" customHeight="1" x14ac:dyDescent="0.2">
      <c r="A20" s="48" t="s">
        <v>53</v>
      </c>
      <c r="B20" s="271"/>
      <c r="C20" s="260" t="s">
        <v>86</v>
      </c>
      <c r="D20" s="26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20" t="s">
        <v>153</v>
      </c>
      <c r="W20" s="221"/>
      <c r="X20" s="222"/>
      <c r="Y20" s="26" t="s">
        <v>91</v>
      </c>
      <c r="Z20" s="31">
        <v>4</v>
      </c>
      <c r="AA20" s="74"/>
      <c r="AB20" s="41"/>
    </row>
    <row r="21" spans="1:29" s="18" customFormat="1" ht="15" customHeight="1" x14ac:dyDescent="0.2">
      <c r="A21" s="48" t="s">
        <v>41</v>
      </c>
      <c r="B21" s="271"/>
      <c r="C21" s="260" t="s">
        <v>87</v>
      </c>
      <c r="D21" s="26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20" t="s">
        <v>153</v>
      </c>
      <c r="W21" s="221"/>
      <c r="X21" s="222"/>
      <c r="Y21" s="26" t="s">
        <v>91</v>
      </c>
      <c r="Z21" s="31">
        <v>5</v>
      </c>
      <c r="AA21" s="74"/>
      <c r="AB21" s="41"/>
    </row>
    <row r="22" spans="1:29" s="18" customFormat="1" ht="15" customHeight="1" x14ac:dyDescent="0.2">
      <c r="A22" s="48" t="s">
        <v>42</v>
      </c>
      <c r="B22" s="271"/>
      <c r="C22" s="262" t="s">
        <v>88</v>
      </c>
      <c r="D22" s="26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20" t="s">
        <v>155</v>
      </c>
      <c r="W22" s="221"/>
      <c r="X22" s="222"/>
      <c r="Y22" s="26" t="s">
        <v>91</v>
      </c>
      <c r="Z22" s="31">
        <v>14</v>
      </c>
      <c r="AA22" s="74"/>
      <c r="AB22" s="41"/>
    </row>
    <row r="23" spans="1:29" s="18" customFormat="1" ht="15" customHeight="1" thickBot="1" x14ac:dyDescent="0.25">
      <c r="A23" s="48" t="s">
        <v>43</v>
      </c>
      <c r="B23" s="272"/>
      <c r="C23" s="260" t="s">
        <v>90</v>
      </c>
      <c r="D23" s="26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20" t="s">
        <v>153</v>
      </c>
      <c r="W23" s="221"/>
      <c r="X23" s="222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64" t="s">
        <v>93</v>
      </c>
      <c r="B24" s="265"/>
      <c r="C24" s="265"/>
      <c r="D24" s="266"/>
      <c r="E24" s="98">
        <f>'FOSZK ALAP'!E39+E13+40</f>
        <v>129</v>
      </c>
      <c r="F24" s="136">
        <f>'FOSZK ALAP'!F39+F13+F18</f>
        <v>120</v>
      </c>
      <c r="G24" s="137">
        <f>'FOSZK ALAP'!G39+G13</f>
        <v>11</v>
      </c>
      <c r="H24" s="137">
        <f>'FOSZK ALAP'!H39+H13</f>
        <v>10</v>
      </c>
      <c r="I24" s="137">
        <f>'FOSZK ALAP'!I39+I13</f>
        <v>10</v>
      </c>
      <c r="J24" s="137"/>
      <c r="K24" s="137">
        <f>'FOSZK ALAP'!K39+K13</f>
        <v>31</v>
      </c>
      <c r="L24" s="61">
        <f>'FOSZK ALAP'!L39+L13</f>
        <v>14</v>
      </c>
      <c r="M24" s="61">
        <f>'FOSZK ALAP'!M39+M13</f>
        <v>12</v>
      </c>
      <c r="N24" s="61">
        <f>'FOSZK ALAP'!N39+N13</f>
        <v>2</v>
      </c>
      <c r="O24" s="61"/>
      <c r="P24" s="61">
        <f>'FOSZK ALAP'!P39+P13</f>
        <v>29</v>
      </c>
      <c r="Q24" s="61">
        <f>'FOSZK ALAP'!Q39+Q13</f>
        <v>15</v>
      </c>
      <c r="R24" s="61">
        <f>'FOSZK ALAP'!R39+R13</f>
        <v>12</v>
      </c>
      <c r="S24" s="61">
        <f>'FOSZK ALAP'!S39+S13</f>
        <v>3</v>
      </c>
      <c r="T24" s="61"/>
      <c r="U24" s="61">
        <f>'FOSZK ALAP'!U39+U13</f>
        <v>30</v>
      </c>
      <c r="V24" s="229" t="s">
        <v>150</v>
      </c>
      <c r="W24" s="230"/>
      <c r="X24" s="231"/>
      <c r="Y24" s="62"/>
      <c r="Z24" s="61">
        <f>'FOSZK ALAP'!Z39+Z13+Z18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51" t="s">
        <v>14</v>
      </c>
      <c r="E25" s="252"/>
      <c r="F25" s="253"/>
      <c r="G25" s="236"/>
      <c r="H25" s="236"/>
      <c r="I25" s="237"/>
      <c r="J25" s="138">
        <f>'FOSZK ALAP'!J43</f>
        <v>5</v>
      </c>
      <c r="K25" s="162"/>
      <c r="L25" s="233"/>
      <c r="M25" s="233"/>
      <c r="N25" s="234"/>
      <c r="O25" s="110">
        <f>'FOSZK ALAP'!O43</f>
        <v>5</v>
      </c>
      <c r="P25" s="238"/>
      <c r="Q25" s="232"/>
      <c r="R25" s="233"/>
      <c r="S25" s="234"/>
      <c r="T25" s="110">
        <f>'FOSZK ALAP'!T43</f>
        <v>4</v>
      </c>
      <c r="U25" s="235"/>
      <c r="V25" s="232"/>
      <c r="W25" s="233"/>
      <c r="X25" s="234"/>
      <c r="Y25" s="110">
        <f>'FOSZK ALAP'!Y43</f>
        <v>0</v>
      </c>
      <c r="Z25" s="235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54" t="s">
        <v>51</v>
      </c>
      <c r="E26" s="255"/>
      <c r="F26" s="256"/>
      <c r="G26" s="193"/>
      <c r="H26" s="193"/>
      <c r="I26" s="194"/>
      <c r="J26" s="110">
        <f>'FOSZK ALAP'!J44</f>
        <v>5</v>
      </c>
      <c r="K26" s="181"/>
      <c r="L26" s="193"/>
      <c r="M26" s="193"/>
      <c r="N26" s="194"/>
      <c r="O26" s="110">
        <f>'FOSZK ALAP'!O44</f>
        <v>5</v>
      </c>
      <c r="P26" s="183"/>
      <c r="Q26" s="192"/>
      <c r="R26" s="193"/>
      <c r="S26" s="194"/>
      <c r="T26" s="110">
        <f>'FOSZK ALAP'!T44</f>
        <v>1</v>
      </c>
      <c r="U26" s="181"/>
      <c r="V26" s="192"/>
      <c r="W26" s="193"/>
      <c r="X26" s="194"/>
      <c r="Y26" s="110">
        <f>COUNTIF(Y14:Y24,"é")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54" t="s">
        <v>94</v>
      </c>
      <c r="E27" s="255"/>
      <c r="F27" s="256"/>
      <c r="G27" s="248">
        <f>'FOSZK ALAP'!H46</f>
        <v>31</v>
      </c>
      <c r="H27" s="227"/>
      <c r="I27" s="227"/>
      <c r="J27" s="227"/>
      <c r="K27" s="228"/>
      <c r="L27" s="248">
        <f>'FOSZK ALAP'!M46</f>
        <v>28</v>
      </c>
      <c r="M27" s="249"/>
      <c r="N27" s="249"/>
      <c r="O27" s="249"/>
      <c r="P27" s="250"/>
      <c r="Q27" s="248">
        <f>'FOSZK ALAP'!R46+Q13+R13+S13</f>
        <v>30</v>
      </c>
      <c r="R27" s="249"/>
      <c r="S27" s="249"/>
      <c r="T27" s="249"/>
      <c r="U27" s="250"/>
      <c r="V27" s="226">
        <v>40</v>
      </c>
      <c r="W27" s="227"/>
      <c r="X27" s="227"/>
      <c r="Y27" s="227"/>
      <c r="Z27" s="228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57" t="s">
        <v>95</v>
      </c>
      <c r="E28" s="258"/>
      <c r="F28" s="259"/>
      <c r="G28" s="223">
        <v>66</v>
      </c>
      <c r="H28" s="224"/>
      <c r="I28" s="224"/>
      <c r="J28" s="224"/>
      <c r="K28" s="225"/>
      <c r="L28" s="223">
        <v>50</v>
      </c>
      <c r="M28" s="224"/>
      <c r="N28" s="224"/>
      <c r="O28" s="224"/>
      <c r="P28" s="225"/>
      <c r="Q28" s="223">
        <v>50</v>
      </c>
      <c r="R28" s="224"/>
      <c r="S28" s="224"/>
      <c r="T28" s="224"/>
      <c r="U28" s="225"/>
      <c r="V28" s="223">
        <v>100</v>
      </c>
      <c r="W28" s="224"/>
      <c r="X28" s="224"/>
      <c r="Y28" s="224"/>
      <c r="Z28" s="225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107"/>
      <c r="B31" s="108"/>
      <c r="C31" s="41"/>
      <c r="D31" s="109"/>
      <c r="E31" s="63"/>
      <c r="F31" s="129"/>
      <c r="G31" s="41"/>
      <c r="H31" s="130"/>
      <c r="I31" s="41"/>
      <c r="J31" s="63"/>
      <c r="K31" s="120"/>
      <c r="L31" s="63"/>
      <c r="M31" s="130"/>
      <c r="N31" s="63"/>
      <c r="O31" s="63"/>
      <c r="P31" s="120"/>
      <c r="Q31" s="63"/>
      <c r="R31" s="130"/>
      <c r="S31" s="63"/>
      <c r="T31" s="63"/>
      <c r="U31" s="120"/>
      <c r="V31" s="63"/>
      <c r="W31" s="130"/>
      <c r="X31" s="63"/>
      <c r="Y31" s="63"/>
      <c r="Z31" s="120"/>
      <c r="AA31" s="120"/>
      <c r="AB31" s="121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39"/>
      <c r="G32" s="273"/>
      <c r="H32" s="273"/>
      <c r="I32" s="273"/>
      <c r="J32" s="15"/>
      <c r="K32" s="39"/>
      <c r="L32" s="273"/>
      <c r="M32" s="273"/>
      <c r="N32" s="273"/>
      <c r="O32" s="15"/>
      <c r="P32" s="39"/>
      <c r="Q32" s="273"/>
      <c r="R32" s="273"/>
      <c r="S32" s="273"/>
      <c r="T32" s="15"/>
      <c r="U32" s="39"/>
      <c r="V32" s="273"/>
      <c r="W32" s="273"/>
      <c r="X32" s="273"/>
      <c r="Y32" s="15"/>
      <c r="Z32" s="39"/>
      <c r="AA32" s="39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 t="s">
        <v>147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3"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U25:U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FOSZK ALAP</vt:lpstr>
      <vt:lpstr>Gépészet sp.</vt:lpstr>
      <vt:lpstr>Könnyűipari ps.</vt:lpstr>
      <vt:lpstr>Nyomdaipari sp.</vt:lpstr>
      <vt:lpstr>Környvéd.-vízgazd. sp.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Koltai László</cp:lastModifiedBy>
  <cp:lastPrinted>2019-05-29T13:04:20Z</cp:lastPrinted>
  <dcterms:created xsi:type="dcterms:W3CDTF">2001-09-27T10:36:13Z</dcterms:created>
  <dcterms:modified xsi:type="dcterms:W3CDTF">2021-04-27T14:01:04Z</dcterms:modified>
</cp:coreProperties>
</file>