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ITF\"/>
    </mc:Choice>
  </mc:AlternateContent>
  <xr:revisionPtr revIDLastSave="0" documentId="13_ncr:1_{38BBBF45-7876-43C7-9FB5-62B8C273A2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F" sheetId="5" r:id="rId1"/>
    <sheet name="ITF SPEC 1" sheetId="6" r:id="rId2"/>
    <sheet name="ITF SPEC 2" sheetId="7" r:id="rId3"/>
    <sheet name="Optional subjects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5" i="5" l="1"/>
  <c r="AM43" i="7" l="1"/>
  <c r="AM42" i="7"/>
  <c r="AH43" i="7"/>
  <c r="AH42" i="7"/>
  <c r="AC43" i="7"/>
  <c r="AC42" i="7"/>
  <c r="X43" i="7"/>
  <c r="X42" i="7"/>
  <c r="S43" i="7"/>
  <c r="S42" i="7"/>
  <c r="N43" i="7"/>
  <c r="N42" i="7"/>
  <c r="I43" i="7"/>
  <c r="I42" i="7"/>
  <c r="AL25" i="5"/>
  <c r="D38" i="5" l="1"/>
  <c r="F23" i="7" l="1"/>
  <c r="G23" i="7"/>
  <c r="H23" i="7"/>
  <c r="I36" i="7"/>
  <c r="J23" i="7"/>
  <c r="K23" i="7"/>
  <c r="L23" i="7"/>
  <c r="M23" i="7"/>
  <c r="O23" i="7"/>
  <c r="P23" i="7"/>
  <c r="Q23" i="7"/>
  <c r="R23" i="7"/>
  <c r="T23" i="7"/>
  <c r="U23" i="7"/>
  <c r="V23" i="7"/>
  <c r="W23" i="7"/>
  <c r="X36" i="7"/>
  <c r="Y23" i="7"/>
  <c r="Z23" i="7"/>
  <c r="AA23" i="7"/>
  <c r="AB23" i="7"/>
  <c r="AC36" i="7"/>
  <c r="AD23" i="7"/>
  <c r="AE23" i="7"/>
  <c r="AF23" i="7"/>
  <c r="AG23" i="7"/>
  <c r="AI23" i="7"/>
  <c r="AJ23" i="7"/>
  <c r="AK23" i="7"/>
  <c r="AL23" i="7"/>
  <c r="AN23" i="7"/>
  <c r="F29" i="7"/>
  <c r="G29" i="7"/>
  <c r="H29" i="7"/>
  <c r="J29" i="7"/>
  <c r="K29" i="7"/>
  <c r="L29" i="7"/>
  <c r="M29" i="7"/>
  <c r="O29" i="7"/>
  <c r="P29" i="7"/>
  <c r="Q29" i="7"/>
  <c r="R29" i="7"/>
  <c r="T29" i="7"/>
  <c r="U29" i="7"/>
  <c r="V29" i="7"/>
  <c r="W29" i="7"/>
  <c r="Y29" i="7"/>
  <c r="Z29" i="7"/>
  <c r="AA29" i="7"/>
  <c r="AB29" i="7"/>
  <c r="AD29" i="7"/>
  <c r="AE29" i="7"/>
  <c r="AF29" i="7"/>
  <c r="AG29" i="7"/>
  <c r="AI29" i="7"/>
  <c r="AJ29" i="7"/>
  <c r="AK29" i="7"/>
  <c r="AL29" i="7"/>
  <c r="AN29" i="7"/>
  <c r="N36" i="7"/>
  <c r="S36" i="7"/>
  <c r="AH36" i="7"/>
  <c r="AM36" i="7"/>
  <c r="E29" i="7"/>
  <c r="D29" i="7"/>
  <c r="F29" i="6" l="1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E29" i="6"/>
  <c r="D29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X43" i="6" l="1"/>
  <c r="X42" i="6"/>
  <c r="AM43" i="6"/>
  <c r="AM42" i="6"/>
  <c r="S43" i="6"/>
  <c r="S42" i="6"/>
  <c r="AC43" i="6"/>
  <c r="AC42" i="6"/>
  <c r="I43" i="6"/>
  <c r="I42" i="6"/>
  <c r="AH43" i="6"/>
  <c r="AH42" i="6"/>
  <c r="N43" i="6"/>
  <c r="N42" i="6"/>
  <c r="AC36" i="6"/>
  <c r="I36" i="6"/>
  <c r="X36" i="6"/>
  <c r="AM36" i="6"/>
  <c r="S36" i="6"/>
  <c r="AH36" i="6"/>
  <c r="N36" i="6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F43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M25" i="5"/>
  <c r="F25" i="5"/>
  <c r="G25" i="5"/>
  <c r="AD39" i="5"/>
  <c r="AE39" i="5"/>
  <c r="AF39" i="5"/>
  <c r="AG39" i="5"/>
  <c r="AH39" i="5"/>
  <c r="AI39" i="5"/>
  <c r="AJ39" i="5"/>
  <c r="AK39" i="5"/>
  <c r="AL39" i="5"/>
  <c r="AM39" i="5"/>
  <c r="AN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D27" i="6"/>
  <c r="G24" i="5" l="1"/>
  <c r="AL24" i="5"/>
  <c r="AH24" i="5"/>
  <c r="J24" i="5"/>
  <c r="F24" i="5"/>
  <c r="AK24" i="5"/>
  <c r="AG24" i="5"/>
  <c r="I24" i="5"/>
  <c r="H24" i="5"/>
  <c r="AM24" i="5"/>
  <c r="AE24" i="5"/>
  <c r="AJ24" i="5"/>
  <c r="AF24" i="5"/>
  <c r="L24" i="5"/>
  <c r="K24" i="5"/>
  <c r="AN24" i="5"/>
  <c r="N24" i="5"/>
  <c r="M24" i="5"/>
  <c r="V24" i="5"/>
  <c r="Y24" i="5"/>
  <c r="X24" i="5"/>
  <c r="W24" i="5"/>
  <c r="U24" i="5"/>
  <c r="T24" i="5"/>
  <c r="S24" i="5"/>
  <c r="R24" i="5"/>
  <c r="Q24" i="5"/>
  <c r="P24" i="5"/>
  <c r="AB24" i="5"/>
  <c r="AA24" i="5"/>
  <c r="AD24" i="5"/>
  <c r="Z24" i="5"/>
  <c r="AC24" i="5"/>
  <c r="AI24" i="5"/>
  <c r="O24" i="5"/>
  <c r="E28" i="7"/>
  <c r="E23" i="7"/>
  <c r="D23" i="7"/>
  <c r="E22" i="7"/>
  <c r="D22" i="7"/>
  <c r="D21" i="7"/>
  <c r="E20" i="7"/>
  <c r="E19" i="7"/>
  <c r="E18" i="7"/>
  <c r="E16" i="7"/>
  <c r="E15" i="7"/>
  <c r="D14" i="7"/>
  <c r="E13" i="7"/>
  <c r="D13" i="7"/>
  <c r="AN12" i="7"/>
  <c r="AL12" i="7"/>
  <c r="AK12" i="7"/>
  <c r="AJ12" i="7"/>
  <c r="AI12" i="7"/>
  <c r="AG12" i="7"/>
  <c r="AF12" i="7"/>
  <c r="AE12" i="7"/>
  <c r="AD12" i="7"/>
  <c r="AB12" i="7"/>
  <c r="AA12" i="7"/>
  <c r="Z12" i="7"/>
  <c r="Y12" i="7"/>
  <c r="W12" i="7"/>
  <c r="V12" i="7"/>
  <c r="U12" i="7"/>
  <c r="T12" i="7"/>
  <c r="R12" i="7"/>
  <c r="Q12" i="7"/>
  <c r="P12" i="7"/>
  <c r="O12" i="7"/>
  <c r="M12" i="7"/>
  <c r="L12" i="7"/>
  <c r="K12" i="7"/>
  <c r="J12" i="7"/>
  <c r="H12" i="7"/>
  <c r="G12" i="7"/>
  <c r="F12" i="7"/>
  <c r="E28" i="6"/>
  <c r="E27" i="6" s="1"/>
  <c r="E23" i="6"/>
  <c r="D23" i="6"/>
  <c r="E22" i="6"/>
  <c r="D22" i="6"/>
  <c r="D21" i="6"/>
  <c r="E20" i="6"/>
  <c r="E19" i="6"/>
  <c r="E18" i="6"/>
  <c r="E16" i="6"/>
  <c r="E15" i="6"/>
  <c r="D14" i="6"/>
  <c r="E13" i="6"/>
  <c r="D13" i="6"/>
  <c r="AN12" i="6"/>
  <c r="AL12" i="6"/>
  <c r="AK12" i="6"/>
  <c r="AJ12" i="6"/>
  <c r="AI12" i="6"/>
  <c r="AG12" i="6"/>
  <c r="AF12" i="6"/>
  <c r="AE12" i="6"/>
  <c r="AD12" i="6"/>
  <c r="AB12" i="6"/>
  <c r="AA12" i="6"/>
  <c r="Z12" i="6"/>
  <c r="Y12" i="6"/>
  <c r="W12" i="6"/>
  <c r="V12" i="6"/>
  <c r="U12" i="6"/>
  <c r="T12" i="6"/>
  <c r="R12" i="6"/>
  <c r="Q12" i="6"/>
  <c r="P12" i="6"/>
  <c r="O12" i="6"/>
  <c r="M12" i="6"/>
  <c r="L12" i="6"/>
  <c r="K12" i="6"/>
  <c r="J12" i="6"/>
  <c r="H12" i="6"/>
  <c r="G12" i="6"/>
  <c r="G40" i="6" s="1"/>
  <c r="F12" i="6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G17" i="5"/>
  <c r="H17" i="5"/>
  <c r="I17" i="5"/>
  <c r="J17" i="5"/>
  <c r="F17" i="5"/>
  <c r="AC50" i="5" l="1"/>
  <c r="AC49" i="5"/>
  <c r="X49" i="5"/>
  <c r="X50" i="5"/>
  <c r="I50" i="5"/>
  <c r="I49" i="5"/>
  <c r="AM49" i="5"/>
  <c r="AM50" i="5"/>
  <c r="S49" i="5"/>
  <c r="S50" i="5"/>
  <c r="AH50" i="5"/>
  <c r="AH49" i="5"/>
  <c r="N50" i="5"/>
  <c r="N49" i="5"/>
  <c r="Y36" i="7"/>
  <c r="AD36" i="7"/>
  <c r="AI36" i="7"/>
  <c r="AN36" i="7"/>
  <c r="K41" i="7"/>
  <c r="K36" i="7"/>
  <c r="U41" i="7"/>
  <c r="U36" i="7"/>
  <c r="Z36" i="7"/>
  <c r="Z41" i="7"/>
  <c r="AE36" i="7"/>
  <c r="AE41" i="7"/>
  <c r="AJ41" i="7"/>
  <c r="AJ36" i="7"/>
  <c r="G40" i="7"/>
  <c r="G36" i="7"/>
  <c r="L40" i="7"/>
  <c r="L36" i="7"/>
  <c r="Q40" i="7"/>
  <c r="Q36" i="7"/>
  <c r="V40" i="7"/>
  <c r="V36" i="7"/>
  <c r="AA36" i="7"/>
  <c r="AA40" i="7"/>
  <c r="AF36" i="7"/>
  <c r="AF40" i="7"/>
  <c r="AK40" i="7"/>
  <c r="AK36" i="7"/>
  <c r="J36" i="7"/>
  <c r="O36" i="7"/>
  <c r="T36" i="7"/>
  <c r="F41" i="7"/>
  <c r="F36" i="7"/>
  <c r="P41" i="7"/>
  <c r="P36" i="7"/>
  <c r="H40" i="7"/>
  <c r="H36" i="7"/>
  <c r="M40" i="7"/>
  <c r="M36" i="7"/>
  <c r="R40" i="7"/>
  <c r="R36" i="7"/>
  <c r="W40" i="7"/>
  <c r="W36" i="7"/>
  <c r="AB36" i="7"/>
  <c r="AB40" i="7"/>
  <c r="AG36" i="7"/>
  <c r="AG40" i="7"/>
  <c r="AL40" i="7"/>
  <c r="AL36" i="7"/>
  <c r="AD36" i="6"/>
  <c r="AI36" i="6"/>
  <c r="L40" i="6"/>
  <c r="L36" i="6"/>
  <c r="V40" i="6"/>
  <c r="V36" i="6"/>
  <c r="AF40" i="6"/>
  <c r="AF36" i="6"/>
  <c r="AK36" i="6"/>
  <c r="AK40" i="6"/>
  <c r="M36" i="6"/>
  <c r="M40" i="6"/>
  <c r="J36" i="6"/>
  <c r="O36" i="6"/>
  <c r="T36" i="6"/>
  <c r="Y36" i="6"/>
  <c r="AN36" i="6"/>
  <c r="G36" i="6"/>
  <c r="Q36" i="6"/>
  <c r="Q40" i="6"/>
  <c r="AA40" i="6"/>
  <c r="AA36" i="6"/>
  <c r="H40" i="6"/>
  <c r="H36" i="6"/>
  <c r="R40" i="6"/>
  <c r="R36" i="6"/>
  <c r="W36" i="6"/>
  <c r="W40" i="6"/>
  <c r="AB40" i="6"/>
  <c r="AB36" i="6"/>
  <c r="AG36" i="6"/>
  <c r="AG40" i="6"/>
  <c r="AL40" i="6"/>
  <c r="AL36" i="6"/>
  <c r="F41" i="6"/>
  <c r="F36" i="6"/>
  <c r="K36" i="6"/>
  <c r="K41" i="6"/>
  <c r="P41" i="6"/>
  <c r="P36" i="6"/>
  <c r="U41" i="6"/>
  <c r="U36" i="6"/>
  <c r="Z41" i="6"/>
  <c r="Z36" i="6"/>
  <c r="AE41" i="6"/>
  <c r="AE36" i="6"/>
  <c r="AJ41" i="6"/>
  <c r="AJ36" i="6"/>
  <c r="D12" i="7"/>
  <c r="D12" i="6"/>
  <c r="D36" i="6" s="1"/>
  <c r="E12" i="7"/>
  <c r="E12" i="6"/>
  <c r="E36" i="6" s="1"/>
  <c r="D40" i="7" l="1"/>
  <c r="D41" i="7"/>
  <c r="E36" i="7"/>
  <c r="D36" i="7"/>
  <c r="D41" i="6"/>
  <c r="D40" i="6"/>
  <c r="D47" i="5"/>
  <c r="D46" i="5"/>
  <c r="D45" i="5"/>
  <c r="D42" i="5"/>
  <c r="D41" i="5"/>
  <c r="E36" i="5"/>
  <c r="D36" i="5"/>
  <c r="D34" i="5"/>
  <c r="D33" i="5"/>
  <c r="E32" i="5"/>
  <c r="D32" i="5"/>
  <c r="E31" i="5"/>
  <c r="D31" i="5"/>
  <c r="E30" i="5"/>
  <c r="D30" i="5"/>
  <c r="D29" i="5"/>
  <c r="D28" i="5"/>
  <c r="D27" i="5"/>
  <c r="E26" i="5"/>
  <c r="D26" i="5"/>
  <c r="D20" i="5"/>
  <c r="D16" i="5"/>
  <c r="D15" i="5"/>
  <c r="E14" i="5"/>
  <c r="D14" i="5"/>
  <c r="D13" i="5"/>
  <c r="D12" i="5"/>
  <c r="E11" i="5"/>
  <c r="D11" i="5"/>
  <c r="E10" i="5"/>
  <c r="D10" i="5"/>
  <c r="D25" i="5" l="1"/>
  <c r="E25" i="5"/>
  <c r="D39" i="6"/>
  <c r="D39" i="7"/>
  <c r="E39" i="5"/>
  <c r="D39" i="5"/>
  <c r="F8" i="5" l="1"/>
  <c r="F48" i="5" s="1"/>
  <c r="G8" i="5"/>
  <c r="H8" i="5"/>
  <c r="I8" i="5"/>
  <c r="J8" i="5"/>
  <c r="J48" i="5" s="1"/>
  <c r="K8" i="5"/>
  <c r="L8" i="5"/>
  <c r="M8" i="5"/>
  <c r="N8" i="5"/>
  <c r="O8" i="5"/>
  <c r="O48" i="5" s="1"/>
  <c r="P8" i="5"/>
  <c r="Q8" i="5"/>
  <c r="R8" i="5"/>
  <c r="S8" i="5"/>
  <c r="T8" i="5"/>
  <c r="T48" i="5" s="1"/>
  <c r="U8" i="5"/>
  <c r="V8" i="5"/>
  <c r="W8" i="5"/>
  <c r="X8" i="5"/>
  <c r="Y8" i="5"/>
  <c r="Y48" i="5" s="1"/>
  <c r="Z8" i="5"/>
  <c r="AA8" i="5"/>
  <c r="AB8" i="5"/>
  <c r="AC8" i="5"/>
  <c r="AD8" i="5"/>
  <c r="AD48" i="5" s="1"/>
  <c r="AE8" i="5"/>
  <c r="AE48" i="5" s="1"/>
  <c r="AF8" i="5"/>
  <c r="AF48" i="5" s="1"/>
  <c r="AG8" i="5"/>
  <c r="AG48" i="5" s="1"/>
  <c r="AH8" i="5"/>
  <c r="AI8" i="5"/>
  <c r="AI48" i="5" s="1"/>
  <c r="AJ8" i="5"/>
  <c r="AK8" i="5"/>
  <c r="AL8" i="5"/>
  <c r="AM8" i="5"/>
  <c r="AN8" i="5"/>
  <c r="AN48" i="5" s="1"/>
  <c r="E43" i="5"/>
  <c r="E24" i="5" s="1"/>
  <c r="D43" i="5"/>
  <c r="D24" i="5" s="1"/>
  <c r="AI37" i="7" l="1"/>
  <c r="AI38" i="7" s="1"/>
  <c r="AI37" i="6"/>
  <c r="AI38" i="6" s="1"/>
  <c r="O37" i="7"/>
  <c r="O38" i="7" s="1"/>
  <c r="O37" i="6"/>
  <c r="O38" i="6" s="1"/>
  <c r="AC44" i="7"/>
  <c r="AC44" i="6"/>
  <c r="I45" i="7"/>
  <c r="I45" i="6"/>
  <c r="AD37" i="7"/>
  <c r="AD38" i="7" s="1"/>
  <c r="AD37" i="6"/>
  <c r="AD38" i="6" s="1"/>
  <c r="J37" i="6"/>
  <c r="J38" i="6" s="1"/>
  <c r="J37" i="7"/>
  <c r="X44" i="7"/>
  <c r="X44" i="6"/>
  <c r="Y37" i="7"/>
  <c r="Y38" i="7" s="1"/>
  <c r="Y37" i="6"/>
  <c r="Y38" i="6" s="1"/>
  <c r="AM44" i="7"/>
  <c r="AM44" i="6"/>
  <c r="S44" i="7"/>
  <c r="S44" i="6"/>
  <c r="AN37" i="6"/>
  <c r="AN38" i="6" s="1"/>
  <c r="AN37" i="7"/>
  <c r="AN38" i="7" s="1"/>
  <c r="T37" i="7"/>
  <c r="T38" i="7" s="1"/>
  <c r="T37" i="6"/>
  <c r="T38" i="6" s="1"/>
  <c r="AH44" i="7"/>
  <c r="AH44" i="6"/>
  <c r="N44" i="7"/>
  <c r="N44" i="6"/>
  <c r="D17" i="5"/>
  <c r="G48" i="5"/>
  <c r="E17" i="5"/>
  <c r="E8" i="5"/>
  <c r="D8" i="5"/>
  <c r="K48" i="5"/>
  <c r="U48" i="5"/>
  <c r="Z48" i="5"/>
  <c r="AJ48" i="5"/>
  <c r="L48" i="5"/>
  <c r="V48" i="5"/>
  <c r="AA48" i="5"/>
  <c r="AK48" i="5"/>
  <c r="H48" i="5"/>
  <c r="M48" i="5"/>
  <c r="W48" i="5"/>
  <c r="AB48" i="5"/>
  <c r="AL48" i="5"/>
  <c r="Q48" i="5"/>
  <c r="R48" i="5"/>
  <c r="P48" i="5"/>
  <c r="AN53" i="5" l="1"/>
  <c r="AM45" i="7"/>
  <c r="AM45" i="6"/>
  <c r="X45" i="7"/>
  <c r="X45" i="6"/>
  <c r="AC45" i="7"/>
  <c r="AC45" i="6"/>
  <c r="N45" i="7"/>
  <c r="N45" i="6"/>
  <c r="J38" i="7"/>
  <c r="S45" i="7"/>
  <c r="S45" i="6"/>
  <c r="AH45" i="7"/>
  <c r="AH45" i="6"/>
  <c r="I44" i="7"/>
  <c r="I44" i="6"/>
  <c r="AF52" i="5"/>
  <c r="G52" i="5"/>
  <c r="E48" i="5"/>
  <c r="L51" i="5"/>
  <c r="D48" i="5"/>
  <c r="V51" i="5"/>
  <c r="G51" i="5"/>
  <c r="Q52" i="5"/>
  <c r="AA51" i="5"/>
  <c r="AK52" i="5"/>
  <c r="AF51" i="5"/>
  <c r="AA52" i="5"/>
  <c r="AK51" i="5"/>
  <c r="V52" i="5"/>
  <c r="Q51" i="5"/>
  <c r="L52" i="5"/>
  <c r="D48" i="6" l="1"/>
  <c r="D48" i="7"/>
  <c r="D37" i="7"/>
  <c r="D38" i="7" s="1"/>
  <c r="D37" i="6"/>
  <c r="E37" i="6"/>
  <c r="E37" i="7"/>
  <c r="E38" i="7" s="1"/>
  <c r="D38" i="6"/>
  <c r="E38" i="6"/>
  <c r="AN52" i="5"/>
  <c r="AN51" i="5"/>
  <c r="D47" i="7" l="1"/>
  <c r="D47" i="6"/>
  <c r="D49" i="6" s="1"/>
  <c r="E47" i="6" s="1"/>
  <c r="D49" i="7"/>
  <c r="E47" i="7" s="1"/>
  <c r="E48" i="6" l="1"/>
  <c r="E49" i="6" s="1"/>
  <c r="E48" i="7"/>
  <c r="E49" i="7" s="1"/>
</calcChain>
</file>

<file path=xl/sharedStrings.xml><?xml version="1.0" encoding="utf-8"?>
<sst xmlns="http://schemas.openxmlformats.org/spreadsheetml/2006/main" count="688" uniqueCount="305">
  <si>
    <t>Kód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</si>
  <si>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</si>
  <si>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</si>
  <si>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</si>
  <si>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</si>
  <si>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</si>
  <si>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</si>
  <si>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</si>
  <si>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</si>
  <si>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</si>
  <si>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</si>
  <si>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</si>
  <si>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</si>
  <si>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</si>
  <si>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</si>
  <si>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</si>
  <si>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</si>
  <si>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</si>
  <si>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</si>
  <si>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</si>
  <si>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</si>
  <si>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</si>
  <si>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</si>
  <si>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</si>
  <si>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</si>
  <si>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</si>
  <si>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</si>
  <si>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</si>
  <si>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</si>
  <si>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CAD/CAM I. </t>
  </si>
  <si>
    <t>29.</t>
  </si>
  <si>
    <t xml:space="preserve">CAD/CAM II. </t>
  </si>
  <si>
    <t>30.</t>
  </si>
  <si>
    <t>31.</t>
  </si>
  <si>
    <t>32.</t>
  </si>
  <si>
    <t>33.</t>
  </si>
  <si>
    <t>34.</t>
  </si>
  <si>
    <t>42.</t>
  </si>
  <si>
    <t>43.</t>
  </si>
  <si>
    <t>44.</t>
  </si>
  <si>
    <t>45.</t>
  </si>
  <si>
    <t>46.</t>
  </si>
  <si>
    <t>47.</t>
  </si>
  <si>
    <t>"</t>
  </si>
  <si>
    <t>Specializáció tárgyai        (25-45kr)</t>
  </si>
  <si>
    <t>Alap mind:</t>
  </si>
  <si>
    <t>%</t>
  </si>
  <si>
    <t>Multimedia&amp;digital imaging technologies</t>
  </si>
  <si>
    <t>Theory&amp;measurement of color</t>
  </si>
  <si>
    <t>Computer Aided Product Design</t>
  </si>
  <si>
    <t>Creative Thinking</t>
  </si>
  <si>
    <t>Chromatography</t>
  </si>
  <si>
    <t>Renewable Energy</t>
  </si>
  <si>
    <t>Environmental Colloids</t>
  </si>
  <si>
    <t>Digital Printing Technologies</t>
  </si>
  <si>
    <t>Product Construction and Design in the Clothing Industry</t>
  </si>
  <si>
    <t>Lean and Green Printing (online)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</si>
  <si>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</si>
  <si>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</si>
  <si>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</si>
  <si>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</si>
  <si>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</si>
  <si>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Chemical Aspects of Paper Converting</t>
  </si>
  <si>
    <t>Microbial Electrochemistry</t>
  </si>
  <si>
    <t>Climate Changes and Environmental Health</t>
  </si>
  <si>
    <t>SAP Enterprise Resource Planning</t>
  </si>
  <si>
    <t>RTKCT1ABNF</t>
  </si>
  <si>
    <t>RMVVI1ABNF</t>
  </si>
  <si>
    <t>RKKCC1ABNF</t>
  </si>
  <si>
    <t>RMKCV1ABNF</t>
  </si>
  <si>
    <t>RKKMI1ABNF</t>
  </si>
  <si>
    <t>RMKCA1ABNF</t>
  </si>
  <si>
    <t>RMKFN1ABNF</t>
  </si>
  <si>
    <t>RMKOA1ABNF</t>
  </si>
  <si>
    <t>RKKMB1ABNF</t>
  </si>
  <si>
    <t>RKKPW1ABNF</t>
  </si>
  <si>
    <t>RMKFCA1BNF</t>
  </si>
  <si>
    <t>RMKDSA1BNF</t>
  </si>
  <si>
    <t>RMKLGA1BNF</t>
  </si>
  <si>
    <t>RMKDT1ABNF</t>
  </si>
  <si>
    <t>RKKRE1ABNF</t>
  </si>
  <si>
    <t>RKKPN1ABNF</t>
  </si>
  <si>
    <t>RKKKR1ABNF</t>
  </si>
  <si>
    <t>RTKSTABVNF</t>
  </si>
  <si>
    <t>RMKMC1ABNF</t>
  </si>
  <si>
    <t>RMKMD1ABNF</t>
  </si>
  <si>
    <t>Óbuda University</t>
  </si>
  <si>
    <t>full time</t>
  </si>
  <si>
    <t>Sándor Rejtő Faculty of Light Industry and Environmental Engineering</t>
  </si>
  <si>
    <t xml:space="preserve">Industrial Design Engineering </t>
  </si>
  <si>
    <t>Curriculum full time</t>
  </si>
  <si>
    <t>Industrial Design Engineering BSc</t>
  </si>
  <si>
    <t>Code</t>
  </si>
  <si>
    <t>Subjects</t>
  </si>
  <si>
    <t>Wh</t>
  </si>
  <si>
    <t>Cr</t>
  </si>
  <si>
    <t>Semester</t>
  </si>
  <si>
    <t>Mathematics I.</t>
  </si>
  <si>
    <t>Mathematics II.</t>
  </si>
  <si>
    <t>Chemistry</t>
  </si>
  <si>
    <t>Natural science basics                   (35-50 cr.)            Total:</t>
  </si>
  <si>
    <t>Technical Mechanics</t>
  </si>
  <si>
    <t>Discriptive Geometry</t>
  </si>
  <si>
    <t>Engineering Legal Basics and Consumer Protection</t>
  </si>
  <si>
    <t>Art Studies</t>
  </si>
  <si>
    <t>Learning Methodology</t>
  </si>
  <si>
    <t>Professional subjects                                        (70-105 cr.)                     Total:</t>
  </si>
  <si>
    <t>Economy and humanities basics                 (14-30 cr.)                           Total:</t>
  </si>
  <si>
    <t>Material Science I.</t>
  </si>
  <si>
    <t>Material Science II.</t>
  </si>
  <si>
    <t>Informatics (blended)</t>
  </si>
  <si>
    <t xml:space="preserve">Colour Theory and Colorimetry </t>
  </si>
  <si>
    <t>Integrated Product Design I.</t>
  </si>
  <si>
    <t xml:space="preserve">Ergonomics </t>
  </si>
  <si>
    <t>Marketing and Trade</t>
  </si>
  <si>
    <t>Management and Ergonomic Knowledge     (10-20 cr)</t>
  </si>
  <si>
    <t>Technical Design Skills            (50-65 cr)</t>
  </si>
  <si>
    <t>Design Skills         (15-25 cr)</t>
  </si>
  <si>
    <t>Freehand Drawing I.</t>
  </si>
  <si>
    <t>Freehand Drawing II.</t>
  </si>
  <si>
    <t>Visual Communication</t>
  </si>
  <si>
    <t>Curriculum</t>
  </si>
  <si>
    <t>Course coordinator: Dr. Hottó Éva</t>
  </si>
  <si>
    <t>Product Design Specialization (Interior-Textile, Fashion-Accessories)</t>
  </si>
  <si>
    <t>credit</t>
  </si>
  <si>
    <t>Integrated Product Design II. (Interior and Fashion)</t>
  </si>
  <si>
    <t xml:space="preserve">Interior and Fashion Design I. </t>
  </si>
  <si>
    <t>Interior and Fashion Design II.</t>
  </si>
  <si>
    <t>Technology of Specialization I.</t>
  </si>
  <si>
    <t>Technology of Specialization II.</t>
  </si>
  <si>
    <t>Technology of Specialization III.</t>
  </si>
  <si>
    <t>Knowledge of Textiles and Construction</t>
  </si>
  <si>
    <t>Design Visualization</t>
  </si>
  <si>
    <t>Projectwork</t>
  </si>
  <si>
    <t>Subjects of Specialization          (25-45 cr)</t>
  </si>
  <si>
    <t>Optional subjects **                                          Total:</t>
  </si>
  <si>
    <t>Optional Subject I.</t>
  </si>
  <si>
    <t>Optional Subject II.</t>
  </si>
  <si>
    <t>Optional Subject III.</t>
  </si>
  <si>
    <t>Thesis</t>
  </si>
  <si>
    <t>Criteria Requirement</t>
  </si>
  <si>
    <t>Physical Education I.</t>
  </si>
  <si>
    <t>Physical Education II.</t>
  </si>
  <si>
    <t>Physical Education III.</t>
  </si>
  <si>
    <t>Physical Education IV.</t>
  </si>
  <si>
    <t>Patronage lesson TTI</t>
  </si>
  <si>
    <t>Internship</t>
  </si>
  <si>
    <t>Total:</t>
  </si>
  <si>
    <t>Spec. 2 total:</t>
  </si>
  <si>
    <t>Basic ITF</t>
  </si>
  <si>
    <t>Spec.2 total hours:</t>
  </si>
  <si>
    <t>Spec. 1 total:</t>
  </si>
  <si>
    <t>Spec.1 total hours:</t>
  </si>
  <si>
    <t>Spec.1 Total Practice hours:</t>
  </si>
  <si>
    <t>Spec.2 Total Practice hours:</t>
  </si>
  <si>
    <t>Spec.2 Total Lecture hours:</t>
  </si>
  <si>
    <t>Spec.1 Total Lecture hours:</t>
  </si>
  <si>
    <t>Basic + Spec.2 Total number of Practice hours:</t>
  </si>
  <si>
    <t>Basic + Spec. 2 Total number of lecture hours:</t>
  </si>
  <si>
    <t>Basic + Spe.2 Total number of hours:</t>
  </si>
  <si>
    <t>Basic + Spec.1 Total number of Practice hours:</t>
  </si>
  <si>
    <t>Basic + Spec. 1 Total number of lecture hours:</t>
  </si>
  <si>
    <t>Basic + Spe.1 Total number of hours:</t>
  </si>
  <si>
    <t>Optional subjects **                                          összesen:</t>
  </si>
  <si>
    <t>ECO Frendly Packaging Materials</t>
  </si>
  <si>
    <t>Packaging Design II.</t>
  </si>
  <si>
    <t>Packaging Design I.</t>
  </si>
  <si>
    <t>Packaging and Paper Technology I.</t>
  </si>
  <si>
    <t>Packaging Specialisation</t>
  </si>
  <si>
    <t>Course coordinator: Dr. habil Koltai László</t>
  </si>
  <si>
    <t>Projectmanagement (blended)</t>
  </si>
  <si>
    <t>Knowledge of Sustainability, Environmental Ethics</t>
  </si>
  <si>
    <t xml:space="preserve">Fundamentals of Natural Sciences </t>
  </si>
  <si>
    <t>Physics for Engineers</t>
  </si>
  <si>
    <t>RTXMJ1EBNF</t>
  </si>
  <si>
    <t>RTXMT1EBNF</t>
  </si>
  <si>
    <t>RTXTM1EBNF</t>
  </si>
  <si>
    <t>RTXTK1EBNF</t>
  </si>
  <si>
    <t>RTXHT1EBNF</t>
  </si>
  <si>
    <t>RKXTA1EBNF</t>
  </si>
  <si>
    <t>RKXMA1EBNF</t>
  </si>
  <si>
    <t>RKXMA2EBNF</t>
  </si>
  <si>
    <t>RMXKE1EBNF</t>
  </si>
  <si>
    <t>RKXFI1EBNF</t>
  </si>
  <si>
    <t>RTXAG1EBNF</t>
  </si>
  <si>
    <t>RMXAT1EBNF</t>
  </si>
  <si>
    <t>RMXAT2EBNF</t>
  </si>
  <si>
    <t>RTEIT1EBNF</t>
  </si>
  <si>
    <t>RTEIT2EBNF</t>
  </si>
  <si>
    <t>RKEMR1EBNF</t>
  </si>
  <si>
    <t>RMEIF1EBNF</t>
  </si>
  <si>
    <t>RTXSZ1EBNF</t>
  </si>
  <si>
    <t>RTXCC1EBNF</t>
  </si>
  <si>
    <t>RTXCC2EBNF</t>
  </si>
  <si>
    <t>RTXTT1EBNF</t>
  </si>
  <si>
    <t>RTESK1EBNF</t>
  </si>
  <si>
    <t>RTXER1EBNF</t>
  </si>
  <si>
    <t>RTXMK1EBNF</t>
  </si>
  <si>
    <t>RMEPR1EBNF</t>
  </si>
  <si>
    <t>RTXFO1EBNF</t>
  </si>
  <si>
    <t>RTXFO2EBNF</t>
  </si>
  <si>
    <t>RTWAK1EBNF</t>
  </si>
  <si>
    <t>RTWTT2EBNF</t>
  </si>
  <si>
    <t>RTWTT3EBNF</t>
  </si>
  <si>
    <t>RTWEO1EBNF</t>
  </si>
  <si>
    <t>RTWEO2EBNF</t>
  </si>
  <si>
    <t>RTDSDIEBNF</t>
  </si>
  <si>
    <t>RTWIT2EBNF</t>
  </si>
  <si>
    <t>RTWTC3EBNF</t>
  </si>
  <si>
    <t>RMWCT1EBNF</t>
  </si>
  <si>
    <t>RMWCT2EBNF</t>
  </si>
  <si>
    <t>RMWPT1EBNF</t>
  </si>
  <si>
    <t>RMWPT2EBNF</t>
  </si>
  <si>
    <t>RMWPT3EBNF</t>
  </si>
  <si>
    <t>RMWPA1EBNF</t>
  </si>
  <si>
    <t>RMWKC1EBNF</t>
  </si>
  <si>
    <t>RTPPM1EBNF</t>
  </si>
  <si>
    <t>Student Tutorial</t>
  </si>
  <si>
    <t>RTXRA1EBNF</t>
  </si>
  <si>
    <t>RTXRA2EBNF</t>
  </si>
  <si>
    <t>RTXVK1EBNF</t>
  </si>
  <si>
    <t>Construction of a Tutoring System and Modern Learning Techniques</t>
  </si>
  <si>
    <t>RTWPT3EBNF</t>
  </si>
  <si>
    <t>RTWST1IBNF</t>
  </si>
  <si>
    <t>RTWST2IBNF</t>
  </si>
  <si>
    <t>RTWST3IBNF</t>
  </si>
  <si>
    <t>RTWMT1IBNF</t>
  </si>
  <si>
    <t>RTPPM1IBNF</t>
  </si>
  <si>
    <t>tm</t>
  </si>
  <si>
    <t>e</t>
  </si>
  <si>
    <t>s</t>
  </si>
  <si>
    <t>Exam (e)</t>
  </si>
  <si>
    <t>Term mark (tm)</t>
  </si>
  <si>
    <t>Total hours:</t>
  </si>
  <si>
    <t>Experimental hours:</t>
  </si>
  <si>
    <t>6 weeks</t>
  </si>
  <si>
    <t>Spec.1 Exams (e)</t>
  </si>
  <si>
    <t>Spec.1 Term mark (tm)</t>
  </si>
  <si>
    <t>Basic+Spec. 1 Number of Exams (e)</t>
  </si>
  <si>
    <t>Basic + Spec. 2 Term mark (tm)</t>
  </si>
  <si>
    <t>Spec. 2 Exam (e)</t>
  </si>
  <si>
    <t>Spec.2 Term mark (tm)</t>
  </si>
  <si>
    <t>Basic+Spec. 2 Number of Exams (e)</t>
  </si>
  <si>
    <t>Basic + Spec. 2 Number of Term mark (tm)</t>
  </si>
  <si>
    <t>L</t>
  </si>
  <si>
    <t>Cw</t>
  </si>
  <si>
    <t>Lw</t>
  </si>
  <si>
    <t>R</t>
  </si>
  <si>
    <t>Required prelineary knowledge</t>
  </si>
  <si>
    <t xml:space="preserve">Valid from 01.09.2023. </t>
  </si>
  <si>
    <t>Óbudai University</t>
  </si>
  <si>
    <t>BSc (F)  Sample curriculum</t>
  </si>
  <si>
    <t xml:space="preserve">Rejtő Sándor Faculty of Light Industry and Evironmental Engineering </t>
  </si>
  <si>
    <t>Full time training</t>
  </si>
  <si>
    <t xml:space="preserve">Valid from 01.09. 2023. </t>
  </si>
  <si>
    <t>Optional Subjects</t>
  </si>
  <si>
    <t>Credit</t>
  </si>
  <si>
    <t>Noise and Vibration Protection</t>
  </si>
  <si>
    <t>RKKKK1EBNF</t>
  </si>
  <si>
    <t xml:space="preserve">RMXCA2KBNF </t>
  </si>
  <si>
    <t xml:space="preserve"> RTKRKARVNF</t>
  </si>
  <si>
    <t>Water Quality Protection</t>
  </si>
  <si>
    <t xml:space="preserve">CAD – 3D modeling with Solid Edge </t>
  </si>
  <si>
    <t>RMXIN1ABNF</t>
  </si>
  <si>
    <t>Semesters</t>
  </si>
  <si>
    <t>RKWFK1EBNF</t>
  </si>
  <si>
    <t>RKXME1EBNF</t>
  </si>
  <si>
    <t>Mentoring</t>
  </si>
  <si>
    <t>Industrial Technologies and Machines I.   (blended)</t>
  </si>
  <si>
    <t>Industrial Technologies and Machines II.   (blended)</t>
  </si>
  <si>
    <t>Form Design and Modelling I.</t>
  </si>
  <si>
    <t>Form Design and Modelling II.</t>
  </si>
  <si>
    <t>Integrated Product Design II. (Packaging)</t>
  </si>
  <si>
    <t>Integrated Product Design III. (Packaging)</t>
  </si>
  <si>
    <t>Packaging and Paper Technology III.</t>
  </si>
  <si>
    <t>Packaging and Paper Technology II.</t>
  </si>
  <si>
    <t>Materials Science and Testing for Paper and Packaging</t>
  </si>
  <si>
    <t>Integrated Product Design III. (Interior and Fashion)</t>
  </si>
  <si>
    <t>Professional Environmental Protection   (blended)</t>
  </si>
  <si>
    <t>Mind. gyak.:</t>
  </si>
  <si>
    <t>Mind.ea.:</t>
  </si>
  <si>
    <t>35.</t>
  </si>
  <si>
    <t>36.</t>
  </si>
  <si>
    <t>37.</t>
  </si>
  <si>
    <t>38.</t>
  </si>
  <si>
    <t>39.</t>
  </si>
  <si>
    <t>40.</t>
  </si>
  <si>
    <t>41.</t>
  </si>
  <si>
    <t>Product Design Methodology and Design (blended)</t>
  </si>
  <si>
    <t xml:space="preserve">1. Product Design Methodology and Design,  Ergonomics </t>
  </si>
  <si>
    <t>2. Professional Technology and Design Skills</t>
  </si>
  <si>
    <t>Subject of the Final Exam:</t>
  </si>
  <si>
    <t>Decision number: RKK-KT-LXXXVIII/155/2022</t>
  </si>
  <si>
    <t>Management and Enterprise Economics (blended)</t>
  </si>
  <si>
    <t>Dean</t>
  </si>
  <si>
    <t>GVEVG2QBNF</t>
  </si>
  <si>
    <t>RTIPTKEBNF</t>
  </si>
  <si>
    <t xml:space="preserve"> Weekly teaching hours (Lecture (L), Classroom work (Cw), Laboratory work (Lw), Requirements (R; e-exam, tm-term mark, s-signature, a3:assessment3:failed, accepted, excellent), Credits (Cr)</t>
  </si>
  <si>
    <t>Weekly teaching hours (Lecture (L), Classroom work (Cw), Laboratory work (Lw), Requirements (R; e-exam, tm-term mark, s-signature, a3:assessment3:failed, accepted, excellent), Credits (Cr)</t>
  </si>
  <si>
    <t xml:space="preserve"> RKXMA1EBNF sign.</t>
  </si>
  <si>
    <t>a3</t>
  </si>
  <si>
    <t xml:space="preserve"> László Koltai Habil Ph.D.</t>
  </si>
  <si>
    <t xml:space="preserve"> László Koltai Habil Ph.D. Dean</t>
  </si>
  <si>
    <t xml:space="preserve"> László Koltai Habil Ph.D.Dean</t>
  </si>
  <si>
    <t>Technical Drawing and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</si>
</sst>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2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i/>
      <sz val="12"/>
      <name val="Arial CE"/>
      <family val="2"/>
      <charset val="238"/>
    </font>
    <font>
      <sz val="11"/>
      <color theme="1"/>
      <name val="Arial CE"/>
      <charset val="238"/>
    </font>
    <font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4"/>
      <name val="Arial CE"/>
      <charset val="238"/>
    </font>
    <font>
      <b/>
      <i/>
      <sz val="12"/>
      <name val="Arial CE"/>
      <family val="2"/>
      <charset val="238"/>
    </font>
    <font>
      <sz val="12"/>
      <name val="Wingdings 3"/>
      <family val="1"/>
      <charset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charset val="238"/>
    </font>
    <font>
      <b/>
      <i/>
      <sz val="8"/>
      <name val="Arial CE"/>
      <charset val="238"/>
    </font>
    <font>
      <i/>
      <sz val="10"/>
      <name val="Arial CE"/>
      <family val="2"/>
      <charset val="238"/>
    </font>
    <font>
      <b/>
      <i/>
      <sz val="8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sz val="12"/>
      <color theme="1"/>
      <name val="Wingdings 3"/>
      <family val="1"/>
      <charset val="2"/>
    </font>
    <font>
      <b/>
      <i/>
      <sz val="12"/>
      <color theme="1"/>
      <name val="Arial CE"/>
      <charset val="238"/>
    </font>
    <font>
      <b/>
      <sz val="8"/>
      <color theme="1"/>
      <name val="Arial CE"/>
      <charset val="238"/>
    </font>
    <font>
      <b/>
      <sz val="14"/>
      <color theme="1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14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1" fillId="0" borderId="0"/>
    <xf numFmtId="0" fontId="37" fillId="0" borderId="0"/>
  </cellStyleXfs>
  <cellXfs count="877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18" fillId="0" borderId="4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" fontId="6" fillId="5" borderId="45" xfId="0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10" fillId="4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3" fillId="0" borderId="0" xfId="0" applyFont="1"/>
    <xf numFmtId="0" fontId="6" fillId="0" borderId="0" xfId="0" applyFont="1" applyAlignment="1">
      <alignment vertical="center" wrapText="1"/>
    </xf>
    <xf numFmtId="0" fontId="6" fillId="2" borderId="46" xfId="0" applyFont="1" applyFill="1" applyBorder="1" applyAlignment="1">
      <alignment horizontal="center" vertical="center"/>
    </xf>
    <xf numFmtId="1" fontId="18" fillId="2" borderId="46" xfId="0" applyNumberFormat="1" applyFont="1" applyFill="1" applyBorder="1" applyAlignment="1">
      <alignment horizontal="center" vertical="center"/>
    </xf>
    <xf numFmtId="1" fontId="18" fillId="2" borderId="47" xfId="0" applyNumberFormat="1" applyFont="1" applyFill="1" applyBorder="1" applyAlignment="1">
      <alignment horizontal="center" vertical="center"/>
    </xf>
    <xf numFmtId="1" fontId="19" fillId="2" borderId="36" xfId="0" applyNumberFormat="1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64" xfId="0" applyNumberFormat="1" applyFont="1" applyBorder="1" applyAlignment="1">
      <alignment horizontal="center" vertical="center"/>
    </xf>
    <xf numFmtId="1" fontId="10" fillId="5" borderId="19" xfId="0" applyNumberFormat="1" applyFont="1" applyFill="1" applyBorder="1" applyAlignment="1">
      <alignment horizontal="center" vertical="center"/>
    </xf>
    <xf numFmtId="1" fontId="18" fillId="2" borderId="48" xfId="0" applyNumberFormat="1" applyFont="1" applyFill="1" applyBorder="1" applyAlignment="1">
      <alignment horizontal="center" vertical="center"/>
    </xf>
    <xf numFmtId="1" fontId="18" fillId="2" borderId="21" xfId="0" applyNumberFormat="1" applyFont="1" applyFill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 vertical="center"/>
    </xf>
    <xf numFmtId="1" fontId="19" fillId="2" borderId="2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2" borderId="0" xfId="0" applyFont="1" applyFill="1"/>
    <xf numFmtId="1" fontId="19" fillId="2" borderId="24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23" fillId="0" borderId="0" xfId="0" applyFont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22" fillId="0" borderId="0" xfId="0" applyFont="1"/>
    <xf numFmtId="0" fontId="7" fillId="2" borderId="65" xfId="0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67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1" fontId="8" fillId="5" borderId="45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left" vertical="center"/>
    </xf>
    <xf numFmtId="1" fontId="4" fillId="0" borderId="47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49" fontId="8" fillId="0" borderId="21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49" fontId="8" fillId="0" borderId="0" xfId="0" quotePrefix="1" applyNumberFormat="1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1" fontId="8" fillId="5" borderId="18" xfId="0" applyNumberFormat="1" applyFont="1" applyFill="1" applyBorder="1" applyAlignment="1">
      <alignment horizontal="center" vertical="center"/>
    </xf>
    <xf numFmtId="1" fontId="25" fillId="5" borderId="35" xfId="0" applyNumberFormat="1" applyFont="1" applyFill="1" applyBorder="1" applyAlignment="1">
      <alignment horizontal="center" vertical="center"/>
    </xf>
    <xf numFmtId="1" fontId="8" fillId="5" borderId="61" xfId="0" applyNumberFormat="1" applyFont="1" applyFill="1" applyBorder="1" applyAlignment="1">
      <alignment horizontal="center" vertical="center"/>
    </xf>
    <xf numFmtId="0" fontId="2" fillId="5" borderId="69" xfId="0" applyFont="1" applyFill="1" applyBorder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left" vertical="center"/>
    </xf>
    <xf numFmtId="1" fontId="4" fillId="0" borderId="4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left" vertical="center"/>
    </xf>
    <xf numFmtId="1" fontId="1" fillId="0" borderId="27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left" vertical="center"/>
    </xf>
    <xf numFmtId="49" fontId="6" fillId="5" borderId="45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10" fillId="0" borderId="2" xfId="0" applyFont="1" applyBorder="1" applyAlignment="1">
      <alignment vertical="center"/>
    </xf>
    <xf numFmtId="0" fontId="36" fillId="0" borderId="0" xfId="0" applyFont="1"/>
    <xf numFmtId="0" fontId="21" fillId="0" borderId="0" xfId="0" applyFont="1"/>
    <xf numFmtId="0" fontId="2" fillId="0" borderId="2" xfId="0" applyFont="1" applyBorder="1" applyAlignment="1">
      <alignment vertical="center"/>
    </xf>
    <xf numFmtId="1" fontId="25" fillId="5" borderId="19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4" borderId="45" xfId="0" applyNumberFormat="1" applyFont="1" applyFill="1" applyBorder="1" applyAlignment="1">
      <alignment horizontal="center" vertical="center"/>
    </xf>
    <xf numFmtId="1" fontId="2" fillId="4" borderId="35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" fontId="10" fillId="2" borderId="36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6" fillId="5" borderId="6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8" fillId="2" borderId="47" xfId="0" applyFont="1" applyFill="1" applyBorder="1" applyAlignment="1">
      <alignment horizontal="left" vertical="center"/>
    </xf>
    <xf numFmtId="1" fontId="13" fillId="2" borderId="49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13" fillId="2" borderId="50" xfId="0" applyNumberFormat="1" applyFont="1" applyFill="1" applyBorder="1" applyAlignment="1">
      <alignment horizontal="center" vertical="center"/>
    </xf>
    <xf numFmtId="1" fontId="21" fillId="2" borderId="38" xfId="0" applyNumberFormat="1" applyFont="1" applyFill="1" applyBorder="1" applyAlignment="1">
      <alignment horizontal="center" vertical="center"/>
    </xf>
    <xf numFmtId="1" fontId="14" fillId="2" borderId="3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1" fontId="1" fillId="5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2" borderId="65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 wrapText="1"/>
    </xf>
    <xf numFmtId="1" fontId="4" fillId="4" borderId="18" xfId="0" applyNumberFormat="1" applyFont="1" applyFill="1" applyBorder="1" applyAlignment="1">
      <alignment horizontal="center" vertical="center"/>
    </xf>
    <xf numFmtId="1" fontId="1" fillId="4" borderId="61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18" fillId="0" borderId="48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51" xfId="0" applyNumberFormat="1" applyFont="1" applyBorder="1" applyAlignment="1">
      <alignment horizontal="left" vertical="center"/>
    </xf>
    <xf numFmtId="0" fontId="38" fillId="0" borderId="0" xfId="0" applyFont="1"/>
    <xf numFmtId="0" fontId="8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49" fontId="8" fillId="0" borderId="45" xfId="0" applyNumberFormat="1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1" fontId="19" fillId="0" borderId="0" xfId="0" applyNumberFormat="1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right" vertical="center"/>
    </xf>
    <xf numFmtId="0" fontId="1" fillId="0" borderId="76" xfId="0" applyFont="1" applyBorder="1" applyAlignment="1">
      <alignment vertical="center"/>
    </xf>
    <xf numFmtId="0" fontId="2" fillId="0" borderId="76" xfId="0" applyFont="1" applyBorder="1" applyAlignment="1">
      <alignment horizontal="right" vertical="center"/>
    </xf>
    <xf numFmtId="0" fontId="0" fillId="2" borderId="0" xfId="0" applyFill="1"/>
    <xf numFmtId="0" fontId="2" fillId="0" borderId="5" xfId="0" applyFont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43" fillId="2" borderId="27" xfId="0" applyFont="1" applyFill="1" applyBorder="1" applyAlignment="1">
      <alignment vertical="center"/>
    </xf>
    <xf numFmtId="0" fontId="43" fillId="2" borderId="21" xfId="0" applyFont="1" applyFill="1" applyBorder="1" applyAlignment="1">
      <alignment vertical="center"/>
    </xf>
    <xf numFmtId="0" fontId="43" fillId="2" borderId="48" xfId="0" applyFont="1" applyFill="1" applyBorder="1" applyAlignment="1">
      <alignment vertical="center"/>
    </xf>
    <xf numFmtId="0" fontId="43" fillId="2" borderId="21" xfId="0" applyFont="1" applyFill="1" applyBorder="1" applyAlignment="1">
      <alignment horizontal="center" vertical="center"/>
    </xf>
    <xf numFmtId="0" fontId="44" fillId="2" borderId="28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" fontId="6" fillId="5" borderId="15" xfId="0" applyNumberFormat="1" applyFont="1" applyFill="1" applyBorder="1" applyAlignment="1">
      <alignment horizontal="center" vertical="center"/>
    </xf>
    <xf numFmtId="1" fontId="10" fillId="5" borderId="35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10" fillId="4" borderId="35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" fontId="19" fillId="0" borderId="37" xfId="0" applyNumberFormat="1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1" fontId="13" fillId="0" borderId="48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47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9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left" vertical="center"/>
    </xf>
    <xf numFmtId="0" fontId="7" fillId="0" borderId="65" xfId="0" applyFont="1" applyBorder="1" applyAlignment="1">
      <alignment vertical="center" wrapText="1"/>
    </xf>
    <xf numFmtId="0" fontId="7" fillId="2" borderId="66" xfId="0" applyFont="1" applyFill="1" applyBorder="1" applyAlignment="1">
      <alignment vertical="center"/>
    </xf>
    <xf numFmtId="1" fontId="1" fillId="4" borderId="1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>
      <alignment horizontal="left" vertical="center"/>
    </xf>
    <xf numFmtId="0" fontId="8" fillId="0" borderId="25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" fontId="40" fillId="2" borderId="8" xfId="0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" fontId="11" fillId="2" borderId="46" xfId="0" applyNumberFormat="1" applyFont="1" applyFill="1" applyBorder="1" applyAlignment="1">
      <alignment horizontal="center" vertical="center"/>
    </xf>
    <xf numFmtId="1" fontId="11" fillId="2" borderId="47" xfId="0" applyNumberFormat="1" applyFont="1" applyFill="1" applyBorder="1" applyAlignment="1">
      <alignment horizontal="center" vertical="center"/>
    </xf>
    <xf numFmtId="1" fontId="11" fillId="2" borderId="24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" fontId="3" fillId="2" borderId="48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  <xf numFmtId="1" fontId="2" fillId="2" borderId="39" xfId="0" applyNumberFormat="1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1" fontId="11" fillId="2" borderId="43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1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52" xfId="0" applyNumberFormat="1" applyFont="1" applyFill="1" applyBorder="1" applyAlignment="1">
      <alignment horizontal="center" vertical="center"/>
    </xf>
    <xf numFmtId="1" fontId="3" fillId="2" borderId="64" xfId="0" applyNumberFormat="1" applyFont="1" applyFill="1" applyBorder="1" applyAlignment="1">
      <alignment horizontal="center" vertical="center"/>
    </xf>
    <xf numFmtId="1" fontId="3" fillId="2" borderId="62" xfId="0" applyNumberFormat="1" applyFont="1" applyFill="1" applyBorder="1" applyAlignment="1">
      <alignment horizontal="center" vertical="center"/>
    </xf>
    <xf numFmtId="1" fontId="3" fillId="2" borderId="63" xfId="0" applyNumberFormat="1" applyFont="1" applyFill="1" applyBorder="1" applyAlignment="1">
      <alignment horizontal="center" vertical="center"/>
    </xf>
    <xf numFmtId="1" fontId="3" fillId="2" borderId="74" xfId="0" applyNumberFormat="1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1" fontId="3" fillId="2" borderId="50" xfId="0" applyNumberFormat="1" applyFont="1" applyFill="1" applyBorder="1" applyAlignment="1">
      <alignment horizontal="center" vertical="center"/>
    </xf>
    <xf numFmtId="1" fontId="3" fillId="2" borderId="31" xfId="0" applyNumberFormat="1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 vertical="center"/>
    </xf>
    <xf numFmtId="1" fontId="3" fillId="2" borderId="38" xfId="0" applyNumberFormat="1" applyFont="1" applyFill="1" applyBorder="1" applyAlignment="1">
      <alignment horizontal="center" vertical="center"/>
    </xf>
    <xf numFmtId="1" fontId="3" fillId="2" borderId="46" xfId="0" applyNumberFormat="1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1" fontId="3" fillId="2" borderId="72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 wrapText="1"/>
    </xf>
    <xf numFmtId="1" fontId="3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21" xfId="0" applyFont="1" applyFill="1" applyBorder="1" applyAlignment="1">
      <alignment horizontal="right" vertical="center" wrapText="1"/>
    </xf>
    <xf numFmtId="1" fontId="6" fillId="2" borderId="21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right" vertical="center" wrapText="1"/>
    </xf>
    <xf numFmtId="0" fontId="9" fillId="2" borderId="47" xfId="0" applyFont="1" applyFill="1" applyBorder="1" applyAlignment="1">
      <alignment horizontal="right" vertical="center" wrapText="1"/>
    </xf>
    <xf numFmtId="1" fontId="6" fillId="2" borderId="43" xfId="0" applyNumberFormat="1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1" fontId="6" fillId="2" borderId="47" xfId="0" applyNumberFormat="1" applyFont="1" applyFill="1" applyBorder="1" applyAlignment="1">
      <alignment horizontal="center" vertical="center"/>
    </xf>
    <xf numFmtId="9" fontId="10" fillId="2" borderId="47" xfId="0" applyNumberFormat="1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45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3" fillId="2" borderId="51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1" fontId="3" fillId="2" borderId="55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 applyProtection="1">
      <alignment vertical="center"/>
      <protection locked="0"/>
    </xf>
    <xf numFmtId="0" fontId="38" fillId="2" borderId="0" xfId="0" applyFont="1" applyFill="1"/>
    <xf numFmtId="1" fontId="1" fillId="2" borderId="47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1" fontId="1" fillId="2" borderId="47" xfId="0" applyNumberFormat="1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1" fillId="2" borderId="39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71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4" xfId="0" applyNumberFormat="1" applyFont="1" applyFill="1" applyBorder="1" applyAlignment="1">
      <alignment horizontal="center" vertical="center"/>
    </xf>
    <xf numFmtId="1" fontId="2" fillId="2" borderId="74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2" borderId="73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70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55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8" fillId="2" borderId="21" xfId="0" applyFont="1" applyFill="1" applyBorder="1" applyAlignment="1">
      <alignment horizontal="right" vertical="center" wrapText="1"/>
    </xf>
    <xf numFmtId="0" fontId="28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vertical="center" wrapText="1"/>
    </xf>
    <xf numFmtId="0" fontId="34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1" fontId="8" fillId="4" borderId="51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8" fillId="4" borderId="55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6" fillId="0" borderId="48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8" fillId="0" borderId="39" xfId="0" applyFont="1" applyBorder="1" applyAlignment="1">
      <alignment horizontal="right" vertical="center"/>
    </xf>
    <xf numFmtId="0" fontId="6" fillId="2" borderId="27" xfId="0" applyFont="1" applyFill="1" applyBorder="1" applyAlignment="1">
      <alignment vertical="center"/>
    </xf>
    <xf numFmtId="1" fontId="18" fillId="0" borderId="42" xfId="0" applyNumberFormat="1" applyFont="1" applyBorder="1" applyAlignment="1">
      <alignment vertical="center"/>
    </xf>
    <xf numFmtId="1" fontId="18" fillId="0" borderId="40" xfId="0" applyNumberFormat="1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1" fontId="18" fillId="0" borderId="43" xfId="0" applyNumberFormat="1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1" fontId="18" fillId="0" borderId="44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0" fontId="18" fillId="0" borderId="36" xfId="0" applyFont="1" applyBorder="1" applyAlignment="1">
      <alignment horizontal="right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63" xfId="0" applyNumberFormat="1" applyFont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right" vertical="center"/>
    </xf>
    <xf numFmtId="0" fontId="46" fillId="2" borderId="32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68" xfId="0" applyFont="1" applyFill="1" applyBorder="1" applyAlignment="1">
      <alignment horizontal="left" vertical="center"/>
    </xf>
    <xf numFmtId="0" fontId="43" fillId="2" borderId="25" xfId="0" applyFont="1" applyFill="1" applyBorder="1" applyAlignment="1">
      <alignment vertical="center"/>
    </xf>
    <xf numFmtId="0" fontId="20" fillId="2" borderId="25" xfId="0" applyFont="1" applyFill="1" applyBorder="1" applyAlignment="1">
      <alignment vertical="center" wrapText="1"/>
    </xf>
    <xf numFmtId="0" fontId="13" fillId="0" borderId="25" xfId="0" applyFont="1" applyBorder="1"/>
    <xf numFmtId="1" fontId="6" fillId="4" borderId="18" xfId="0" applyNumberFormat="1" applyFont="1" applyFill="1" applyBorder="1" applyAlignment="1">
      <alignment horizontal="center" vertical="center"/>
    </xf>
    <xf numFmtId="1" fontId="18" fillId="4" borderId="18" xfId="0" applyNumberFormat="1" applyFont="1" applyFill="1" applyBorder="1" applyAlignment="1">
      <alignment horizontal="center" vertical="center"/>
    </xf>
    <xf numFmtId="1" fontId="18" fillId="4" borderId="45" xfId="0" applyNumberFormat="1" applyFont="1" applyFill="1" applyBorder="1" applyAlignment="1">
      <alignment horizontal="center" vertical="center"/>
    </xf>
    <xf numFmtId="1" fontId="18" fillId="4" borderId="61" xfId="0" applyNumberFormat="1" applyFont="1" applyFill="1" applyBorder="1" applyAlignment="1">
      <alignment horizontal="center" vertical="center"/>
    </xf>
    <xf numFmtId="0" fontId="13" fillId="4" borderId="69" xfId="0" applyFont="1" applyFill="1" applyBorder="1"/>
    <xf numFmtId="0" fontId="13" fillId="0" borderId="68" xfId="0" applyFont="1" applyBorder="1"/>
    <xf numFmtId="0" fontId="13" fillId="0" borderId="32" xfId="0" applyFont="1" applyBorder="1"/>
    <xf numFmtId="0" fontId="20" fillId="2" borderId="68" xfId="0" applyFont="1" applyFill="1" applyBorder="1" applyAlignment="1">
      <alignment vertical="center" wrapText="1"/>
    </xf>
    <xf numFmtId="0" fontId="12" fillId="4" borderId="69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49" fontId="6" fillId="5" borderId="19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1" fontId="18" fillId="2" borderId="23" xfId="0" applyNumberFormat="1" applyFont="1" applyFill="1" applyBorder="1" applyAlignment="1">
      <alignment horizontal="center" vertical="center"/>
    </xf>
    <xf numFmtId="1" fontId="18" fillId="2" borderId="27" xfId="0" applyNumberFormat="1" applyFont="1" applyFill="1" applyBorder="1" applyAlignment="1">
      <alignment horizontal="center" vertical="center"/>
    </xf>
    <xf numFmtId="1" fontId="13" fillId="2" borderId="30" xfId="0" applyNumberFormat="1" applyFont="1" applyFill="1" applyBorder="1" applyAlignment="1">
      <alignment horizontal="center" vertical="center"/>
    </xf>
    <xf numFmtId="1" fontId="10" fillId="5" borderId="16" xfId="0" applyNumberFormat="1" applyFont="1" applyFill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2" borderId="70" xfId="0" applyFont="1" applyFill="1" applyBorder="1" applyAlignment="1">
      <alignment horizontal="right" vertical="center" wrapText="1"/>
    </xf>
    <xf numFmtId="0" fontId="1" fillId="4" borderId="70" xfId="0" applyFont="1" applyFill="1" applyBorder="1" applyAlignment="1">
      <alignment horizontal="right" vertical="center" wrapText="1"/>
    </xf>
    <xf numFmtId="0" fontId="4" fillId="2" borderId="63" xfId="0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18" fillId="2" borderId="31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right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1" fontId="3" fillId="2" borderId="61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1" fontId="2" fillId="4" borderId="6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right" vertical="center" wrapText="1"/>
    </xf>
    <xf numFmtId="0" fontId="1" fillId="4" borderId="6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2" fillId="5" borderId="35" xfId="0" applyNumberFormat="1" applyFont="1" applyFill="1" applyBorder="1" applyAlignment="1">
      <alignment horizontal="center" vertical="center"/>
    </xf>
    <xf numFmtId="1" fontId="5" fillId="4" borderId="3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" fontId="39" fillId="2" borderId="10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44" fillId="2" borderId="37" xfId="0" applyFont="1" applyFill="1" applyBorder="1" applyAlignment="1">
      <alignment horizontal="right" vertical="center"/>
    </xf>
    <xf numFmtId="0" fontId="43" fillId="2" borderId="83" xfId="0" applyFont="1" applyFill="1" applyBorder="1" applyAlignment="1">
      <alignment vertical="center"/>
    </xf>
    <xf numFmtId="0" fontId="43" fillId="2" borderId="80" xfId="0" applyFont="1" applyFill="1" applyBorder="1" applyAlignment="1">
      <alignment vertical="center"/>
    </xf>
    <xf numFmtId="0" fontId="44" fillId="2" borderId="81" xfId="0" applyFont="1" applyFill="1" applyBorder="1" applyAlignment="1">
      <alignment horizontal="right" vertical="center"/>
    </xf>
    <xf numFmtId="0" fontId="43" fillId="2" borderId="48" xfId="0" applyFont="1" applyFill="1" applyBorder="1" applyAlignment="1">
      <alignment horizontal="center" vertical="center"/>
    </xf>
    <xf numFmtId="0" fontId="44" fillId="2" borderId="37" xfId="0" applyFont="1" applyFill="1" applyBorder="1" applyAlignment="1">
      <alignment horizontal="center" vertical="center"/>
    </xf>
    <xf numFmtId="0" fontId="45" fillId="2" borderId="83" xfId="0" applyFont="1" applyFill="1" applyBorder="1" applyAlignment="1">
      <alignment vertical="center"/>
    </xf>
    <xf numFmtId="0" fontId="43" fillId="2" borderId="80" xfId="0" applyFont="1" applyFill="1" applyBorder="1" applyAlignment="1">
      <alignment horizontal="center" vertical="center"/>
    </xf>
    <xf numFmtId="0" fontId="44" fillId="2" borderId="81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vertical="center"/>
    </xf>
    <xf numFmtId="0" fontId="44" fillId="2" borderId="2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center"/>
    </xf>
    <xf numFmtId="0" fontId="43" fillId="2" borderId="0" xfId="0" applyFont="1" applyFill="1" applyAlignment="1">
      <alignment vertical="center"/>
    </xf>
    <xf numFmtId="0" fontId="45" fillId="2" borderId="0" xfId="0" applyFont="1" applyFill="1" applyAlignment="1">
      <alignment vertical="center"/>
    </xf>
    <xf numFmtId="0" fontId="44" fillId="2" borderId="0" xfId="0" applyFont="1" applyFill="1" applyAlignment="1">
      <alignment horizontal="right" vertical="center"/>
    </xf>
    <xf numFmtId="0" fontId="47" fillId="2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5" borderId="48" xfId="0" applyFont="1" applyFill="1" applyBorder="1" applyAlignment="1">
      <alignment horizontal="center" vertical="center"/>
    </xf>
    <xf numFmtId="0" fontId="39" fillId="2" borderId="79" xfId="0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39" fillId="2" borderId="44" xfId="0" applyFont="1" applyFill="1" applyBorder="1" applyAlignment="1">
      <alignment horizontal="center" vertical="center"/>
    </xf>
    <xf numFmtId="0" fontId="43" fillId="2" borderId="44" xfId="0" applyFont="1" applyFill="1" applyBorder="1" applyAlignment="1">
      <alignment vertical="center"/>
    </xf>
    <xf numFmtId="0" fontId="43" fillId="2" borderId="43" xfId="0" applyFont="1" applyFill="1" applyBorder="1" applyAlignment="1">
      <alignment vertical="center"/>
    </xf>
    <xf numFmtId="0" fontId="44" fillId="2" borderId="39" xfId="0" applyFont="1" applyFill="1" applyBorder="1" applyAlignment="1">
      <alignment horizontal="right" vertical="center"/>
    </xf>
    <xf numFmtId="0" fontId="43" fillId="2" borderId="33" xfId="0" applyFont="1" applyFill="1" applyBorder="1" applyAlignment="1">
      <alignment vertical="center"/>
    </xf>
    <xf numFmtId="0" fontId="45" fillId="2" borderId="33" xfId="0" applyFont="1" applyFill="1" applyBorder="1" applyAlignment="1">
      <alignment vertical="center"/>
    </xf>
    <xf numFmtId="0" fontId="43" fillId="2" borderId="43" xfId="0" applyFont="1" applyFill="1" applyBorder="1" applyAlignment="1">
      <alignment horizontal="center" vertical="center"/>
    </xf>
    <xf numFmtId="0" fontId="44" fillId="2" borderId="39" xfId="0" applyFont="1" applyFill="1" applyBorder="1" applyAlignment="1">
      <alignment horizontal="center" vertical="center"/>
    </xf>
    <xf numFmtId="0" fontId="44" fillId="2" borderId="34" xfId="0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49" fontId="18" fillId="2" borderId="47" xfId="0" applyNumberFormat="1" applyFont="1" applyFill="1" applyBorder="1" applyAlignment="1">
      <alignment horizontal="left" vertical="center"/>
    </xf>
    <xf numFmtId="49" fontId="18" fillId="2" borderId="24" xfId="0" applyNumberFormat="1" applyFont="1" applyFill="1" applyBorder="1" applyAlignment="1">
      <alignment horizontal="left" vertical="center" wrapText="1"/>
    </xf>
    <xf numFmtId="1" fontId="13" fillId="2" borderId="46" xfId="0" applyNumberFormat="1" applyFont="1" applyFill="1" applyBorder="1" applyAlignment="1">
      <alignment horizontal="center" vertical="center"/>
    </xf>
    <xf numFmtId="1" fontId="21" fillId="2" borderId="36" xfId="0" applyNumberFormat="1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" fontId="13" fillId="2" borderId="47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6" fillId="2" borderId="46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1" fontId="13" fillId="0" borderId="0" xfId="0" applyNumberFormat="1" applyFont="1"/>
    <xf numFmtId="1" fontId="0" fillId="2" borderId="0" xfId="0" applyNumberFormat="1" applyFill="1"/>
    <xf numFmtId="1" fontId="6" fillId="5" borderId="16" xfId="0" applyNumberFormat="1" applyFont="1" applyFill="1" applyBorder="1" applyAlignment="1">
      <alignment horizontal="center" vertical="center"/>
    </xf>
    <xf numFmtId="1" fontId="10" fillId="5" borderId="61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 applyAlignment="1">
      <alignment horizontal="center" vertical="center"/>
    </xf>
    <xf numFmtId="1" fontId="6" fillId="5" borderId="74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1" fontId="1" fillId="5" borderId="45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" fontId="2" fillId="4" borderId="51" xfId="0" applyNumberFormat="1" applyFont="1" applyFill="1" applyBorder="1" applyAlignment="1">
      <alignment horizontal="center" vertical="center"/>
    </xf>
    <xf numFmtId="1" fontId="40" fillId="2" borderId="64" xfId="0" applyNumberFormat="1" applyFont="1" applyFill="1" applyBorder="1" applyAlignment="1">
      <alignment horizontal="center" vertical="center"/>
    </xf>
    <xf numFmtId="1" fontId="40" fillId="2" borderId="6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>
      <alignment horizontal="center" vertical="center"/>
    </xf>
    <xf numFmtId="1" fontId="2" fillId="4" borderId="61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" fontId="11" fillId="2" borderId="35" xfId="0" applyNumberFormat="1" applyFont="1" applyFill="1" applyBorder="1" applyAlignment="1">
      <alignment horizontal="center" vertical="center"/>
    </xf>
    <xf numFmtId="1" fontId="25" fillId="2" borderId="14" xfId="0" applyNumberFormat="1" applyFont="1" applyFill="1" applyBorder="1" applyAlignment="1">
      <alignment horizontal="center" vertical="center"/>
    </xf>
    <xf numFmtId="1" fontId="25" fillId="4" borderId="14" xfId="0" applyNumberFormat="1" applyFont="1" applyFill="1" applyBorder="1" applyAlignment="1">
      <alignment horizontal="center" vertical="center"/>
    </xf>
    <xf numFmtId="1" fontId="5" fillId="2" borderId="70" xfId="0" applyNumberFormat="1" applyFont="1" applyFill="1" applyBorder="1" applyAlignment="1">
      <alignment horizontal="center" vertical="center"/>
    </xf>
    <xf numFmtId="1" fontId="2" fillId="4" borderId="7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  <xf numFmtId="1" fontId="11" fillId="2" borderId="70" xfId="0" applyNumberFormat="1" applyFont="1" applyFill="1" applyBorder="1" applyAlignment="1">
      <alignment horizontal="center" vertical="center"/>
    </xf>
    <xf numFmtId="1" fontId="25" fillId="4" borderId="70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2" fillId="2" borderId="63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1" fontId="25" fillId="5" borderId="45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25" fillId="4" borderId="61" xfId="0" applyFont="1" applyFill="1" applyBorder="1" applyAlignment="1">
      <alignment horizontal="center" vertical="center"/>
    </xf>
    <xf numFmtId="1" fontId="10" fillId="5" borderId="45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1" fontId="13" fillId="0" borderId="49" xfId="0" applyNumberFormat="1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6" fillId="4" borderId="2" xfId="0" applyFont="1" applyFill="1" applyBorder="1" applyAlignment="1">
      <alignment horizontal="right" vertical="center" wrapText="1"/>
    </xf>
    <xf numFmtId="0" fontId="42" fillId="2" borderId="25" xfId="0" applyFon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/>
    </xf>
    <xf numFmtId="0" fontId="50" fillId="2" borderId="57" xfId="0" applyFont="1" applyFill="1" applyBorder="1" applyAlignment="1">
      <alignment horizontal="left" vertical="center" wrapText="1"/>
    </xf>
    <xf numFmtId="0" fontId="39" fillId="2" borderId="36" xfId="0" applyFon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left" vertical="center" wrapText="1"/>
    </xf>
    <xf numFmtId="0" fontId="39" fillId="2" borderId="37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 wrapText="1"/>
    </xf>
    <xf numFmtId="0" fontId="50" fillId="2" borderId="75" xfId="0" applyFont="1" applyFill="1" applyBorder="1" applyAlignment="1">
      <alignment horizontal="left" vertical="center" wrapText="1"/>
    </xf>
    <xf numFmtId="0" fontId="39" fillId="2" borderId="14" xfId="0" applyFont="1" applyFill="1" applyBorder="1" applyAlignment="1">
      <alignment horizontal="center" vertical="center"/>
    </xf>
    <xf numFmtId="0" fontId="42" fillId="2" borderId="82" xfId="0" applyFont="1" applyFill="1" applyBorder="1" applyAlignment="1">
      <alignment horizontal="center" vertical="center"/>
    </xf>
    <xf numFmtId="0" fontId="50" fillId="2" borderId="85" xfId="0" applyFont="1" applyFill="1" applyBorder="1" applyAlignment="1">
      <alignment horizontal="center" vertical="center"/>
    </xf>
    <xf numFmtId="0" fontId="50" fillId="2" borderId="8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 wrapText="1"/>
    </xf>
    <xf numFmtId="0" fontId="49" fillId="2" borderId="5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/>
    </xf>
    <xf numFmtId="0" fontId="45" fillId="2" borderId="4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vertical="center"/>
    </xf>
    <xf numFmtId="0" fontId="26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1" fillId="2" borderId="25" xfId="0" applyFont="1" applyFill="1" applyBorder="1" applyAlignment="1">
      <alignment horizontal="center" vertical="center" wrapText="1"/>
    </xf>
    <xf numFmtId="0" fontId="54" fillId="0" borderId="0" xfId="0" applyFont="1"/>
    <xf numFmtId="0" fontId="0" fillId="0" borderId="21" xfId="0" applyBorder="1"/>
    <xf numFmtId="0" fontId="0" fillId="2" borderId="21" xfId="0" applyFill="1" applyBorder="1"/>
    <xf numFmtId="0" fontId="0" fillId="0" borderId="27" xfId="0" applyBorder="1"/>
    <xf numFmtId="0" fontId="0" fillId="2" borderId="27" xfId="0" applyFill="1" applyBorder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1" fontId="2" fillId="2" borderId="72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69" xfId="0" applyNumberFormat="1" applyFont="1" applyFill="1" applyBorder="1" applyAlignment="1">
      <alignment horizontal="center" vertical="center"/>
    </xf>
    <xf numFmtId="1" fontId="8" fillId="2" borderId="68" xfId="0" applyNumberFormat="1" applyFont="1" applyFill="1" applyBorder="1" applyAlignment="1" applyProtection="1">
      <alignment vertical="center"/>
      <protection locked="0"/>
    </xf>
    <xf numFmtId="1" fontId="1" fillId="2" borderId="32" xfId="0" applyNumberFormat="1" applyFont="1" applyFill="1" applyBorder="1" applyAlignment="1">
      <alignment horizontal="center" vertical="center"/>
    </xf>
    <xf numFmtId="0" fontId="8" fillId="0" borderId="68" xfId="0" applyFont="1" applyBorder="1" applyAlignment="1" applyProtection="1">
      <alignment vertical="center"/>
      <protection locked="0"/>
    </xf>
    <xf numFmtId="1" fontId="8" fillId="2" borderId="86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1" fontId="1" fillId="2" borderId="20" xfId="0" applyNumberFormat="1" applyFont="1" applyFill="1" applyBorder="1" applyAlignment="1">
      <alignment horizontal="center" vertical="center"/>
    </xf>
    <xf numFmtId="1" fontId="8" fillId="4" borderId="69" xfId="0" applyNumberFormat="1" applyFont="1" applyFill="1" applyBorder="1" applyAlignment="1" applyProtection="1">
      <alignment vertical="center"/>
      <protection locked="0"/>
    </xf>
    <xf numFmtId="0" fontId="15" fillId="4" borderId="69" xfId="0" applyFont="1" applyFill="1" applyBorder="1" applyAlignment="1">
      <alignment horizontal="left" vertical="center"/>
    </xf>
    <xf numFmtId="0" fontId="15" fillId="0" borderId="86" xfId="0" applyFont="1" applyBorder="1" applyAlignment="1">
      <alignment horizontal="left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4" borderId="69" xfId="0" applyFont="1" applyFill="1" applyBorder="1" applyAlignment="1" applyProtection="1">
      <alignment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1" fontId="11" fillId="2" borderId="28" xfId="0" applyNumberFormat="1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center" vertical="center"/>
    </xf>
    <xf numFmtId="1" fontId="11" fillId="2" borderId="74" xfId="0" applyNumberFormat="1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8" fillId="4" borderId="53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" fontId="8" fillId="2" borderId="29" xfId="0" applyNumberFormat="1" applyFont="1" applyFill="1" applyBorder="1" applyAlignment="1" applyProtection="1">
      <alignment vertical="center"/>
      <protection locked="0"/>
    </xf>
    <xf numFmtId="1" fontId="8" fillId="2" borderId="32" xfId="0" applyNumberFormat="1" applyFont="1" applyFill="1" applyBorder="1" applyAlignment="1" applyProtection="1">
      <alignment vertical="center"/>
      <protection locked="0"/>
    </xf>
    <xf numFmtId="1" fontId="39" fillId="4" borderId="18" xfId="0" applyNumberFormat="1" applyFont="1" applyFill="1" applyBorder="1" applyAlignment="1">
      <alignment horizontal="center" vertical="center"/>
    </xf>
    <xf numFmtId="1" fontId="39" fillId="4" borderId="45" xfId="0" applyNumberFormat="1" applyFont="1" applyFill="1" applyBorder="1" applyAlignment="1">
      <alignment horizontal="center" vertical="center"/>
    </xf>
    <xf numFmtId="1" fontId="44" fillId="4" borderId="35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" fontId="40" fillId="2" borderId="14" xfId="0" applyNumberFormat="1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1" fontId="40" fillId="2" borderId="12" xfId="0" applyNumberFormat="1" applyFont="1" applyFill="1" applyBorder="1" applyAlignment="1">
      <alignment horizontal="center" vertical="center"/>
    </xf>
    <xf numFmtId="1" fontId="40" fillId="2" borderId="51" xfId="0" applyNumberFormat="1" applyFont="1" applyFill="1" applyBorder="1" applyAlignment="1">
      <alignment horizontal="center" vertical="center"/>
    </xf>
    <xf numFmtId="1" fontId="40" fillId="2" borderId="13" xfId="0" applyNumberFormat="1" applyFont="1" applyFill="1" applyBorder="1" applyAlignment="1">
      <alignment horizontal="center" vertical="center"/>
    </xf>
    <xf numFmtId="1" fontId="44" fillId="2" borderId="13" xfId="0" applyNumberFormat="1" applyFont="1" applyFill="1" applyBorder="1" applyAlignment="1">
      <alignment horizontal="center" vertical="center"/>
    </xf>
    <xf numFmtId="1" fontId="40" fillId="2" borderId="11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right" vertical="center" wrapText="1"/>
    </xf>
    <xf numFmtId="1" fontId="39" fillId="4" borderId="61" xfId="0" applyNumberFormat="1" applyFont="1" applyFill="1" applyBorder="1" applyAlignment="1">
      <alignment horizontal="center" vertical="center"/>
    </xf>
    <xf numFmtId="1" fontId="44" fillId="4" borderId="19" xfId="0" applyNumberFormat="1" applyFont="1" applyFill="1" applyBorder="1" applyAlignment="1">
      <alignment horizontal="center" vertical="center"/>
    </xf>
    <xf numFmtId="1" fontId="40" fillId="4" borderId="19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  <xf numFmtId="49" fontId="8" fillId="0" borderId="47" xfId="0" applyNumberFormat="1" applyFont="1" applyBorder="1" applyAlignment="1">
      <alignment horizontal="left" vertical="center"/>
    </xf>
    <xf numFmtId="0" fontId="8" fillId="4" borderId="18" xfId="0" applyFont="1" applyFill="1" applyBorder="1" applyAlignment="1">
      <alignment horizontal="center" vertical="center" textRotation="90"/>
    </xf>
    <xf numFmtId="49" fontId="8" fillId="4" borderId="35" xfId="0" applyNumberFormat="1" applyFont="1" applyFill="1" applyBorder="1" applyAlignment="1">
      <alignment horizontal="left" vertical="center"/>
    </xf>
    <xf numFmtId="49" fontId="8" fillId="4" borderId="70" xfId="0" applyNumberFormat="1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 textRotation="90"/>
    </xf>
    <xf numFmtId="1" fontId="8" fillId="2" borderId="20" xfId="0" applyNumberFormat="1" applyFont="1" applyFill="1" applyBorder="1" applyAlignment="1" applyProtection="1">
      <alignment vertical="center"/>
      <protection locked="0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52" fillId="2" borderId="0" xfId="0" applyFont="1" applyFill="1" applyAlignment="1">
      <alignment vertical="center" wrapText="1"/>
    </xf>
    <xf numFmtId="0" fontId="53" fillId="2" borderId="0" xfId="0" applyFont="1" applyFill="1" applyAlignment="1">
      <alignment vertical="center" wrapText="1"/>
    </xf>
    <xf numFmtId="49" fontId="6" fillId="5" borderId="18" xfId="0" applyNumberFormat="1" applyFont="1" applyFill="1" applyBorder="1" applyAlignment="1">
      <alignment horizontal="left" vertical="center"/>
    </xf>
    <xf numFmtId="49" fontId="6" fillId="5" borderId="45" xfId="0" applyNumberFormat="1" applyFont="1" applyFill="1" applyBorder="1" applyAlignment="1">
      <alignment horizontal="left" vertical="center"/>
    </xf>
    <xf numFmtId="49" fontId="6" fillId="5" borderId="19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left" vertical="center"/>
    </xf>
    <xf numFmtId="49" fontId="6" fillId="5" borderId="16" xfId="0" applyNumberFormat="1" applyFont="1" applyFill="1" applyBorder="1" applyAlignment="1">
      <alignment horizontal="left" vertical="center"/>
    </xf>
    <xf numFmtId="49" fontId="6" fillId="5" borderId="17" xfId="0" applyNumberFormat="1" applyFont="1" applyFill="1" applyBorder="1" applyAlignment="1">
      <alignment horizontal="left" vertical="center"/>
    </xf>
    <xf numFmtId="0" fontId="20" fillId="2" borderId="53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9" fontId="6" fillId="0" borderId="52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49" fontId="8" fillId="5" borderId="18" xfId="0" applyNumberFormat="1" applyFont="1" applyFill="1" applyBorder="1" applyAlignment="1">
      <alignment horizontal="left" vertical="center"/>
    </xf>
    <xf numFmtId="49" fontId="8" fillId="5" borderId="45" xfId="0" applyNumberFormat="1" applyFont="1" applyFill="1" applyBorder="1" applyAlignment="1">
      <alignment horizontal="left" vertical="center"/>
    </xf>
    <xf numFmtId="49" fontId="8" fillId="5" borderId="19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left" vertical="center"/>
    </xf>
    <xf numFmtId="49" fontId="8" fillId="5" borderId="1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 wrapText="1"/>
    </xf>
    <xf numFmtId="49" fontId="1" fillId="5" borderId="29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8"/>
  <sheetViews>
    <sheetView showGridLines="0" tabSelected="1" topLeftCell="A5" zoomScale="60" zoomScaleNormal="60" workbookViewId="0">
      <selection activeCell="F30" sqref="F30"/>
    </sheetView>
  </sheetViews>
  <sheetFormatPr defaultColWidth="9.140625" defaultRowHeight="12.75" outlineLevelCol="1" x14ac:dyDescent="0.2"/>
  <cols>
    <col min="1" max="1" width="5.7109375" style="21" customWidth="1"/>
    <col min="2" max="2" width="18.85546875" style="21" customWidth="1" outlineLevel="1"/>
    <col min="3" max="3" width="50.85546875" style="21" customWidth="1"/>
    <col min="4" max="4" width="6.5703125" style="21" customWidth="1"/>
    <col min="5" max="5" width="6.7109375" style="148" customWidth="1"/>
    <col min="6" max="9" width="5.7109375" style="21" customWidth="1"/>
    <col min="10" max="10" width="5.7109375" style="181" customWidth="1"/>
    <col min="11" max="14" width="5.7109375" style="21" customWidth="1"/>
    <col min="15" max="15" width="5.7109375" style="181" customWidth="1"/>
    <col min="16" max="19" width="5.7109375" style="21" customWidth="1"/>
    <col min="20" max="20" width="5.7109375" style="227" customWidth="1"/>
    <col min="21" max="24" width="5.7109375" style="21" customWidth="1"/>
    <col min="25" max="25" width="5.7109375" style="184" customWidth="1"/>
    <col min="26" max="29" width="5.7109375" style="21" customWidth="1"/>
    <col min="30" max="30" width="5.7109375" style="181" customWidth="1"/>
    <col min="31" max="34" width="5.7109375" style="21" customWidth="1"/>
    <col min="35" max="35" width="5.7109375" style="148" customWidth="1"/>
    <col min="36" max="39" width="5.7109375" style="21" customWidth="1"/>
    <col min="40" max="40" width="5.7109375" style="148" customWidth="1"/>
    <col min="41" max="41" width="18.5703125" style="21" customWidth="1"/>
    <col min="42" max="16384" width="9.140625" style="21"/>
  </cols>
  <sheetData>
    <row r="1" spans="1:41" ht="18" x14ac:dyDescent="0.25">
      <c r="A1" s="48" t="s">
        <v>86</v>
      </c>
      <c r="B1" s="298"/>
      <c r="C1" s="299"/>
      <c r="D1" s="267"/>
      <c r="E1" s="267"/>
      <c r="G1" s="267"/>
      <c r="H1" s="267"/>
      <c r="I1" s="266"/>
      <c r="J1" s="266"/>
      <c r="K1" s="266"/>
      <c r="L1" s="266"/>
      <c r="M1" s="267" t="s">
        <v>90</v>
      </c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800" t="s">
        <v>292</v>
      </c>
      <c r="AJ1" s="801"/>
      <c r="AK1" s="801"/>
      <c r="AL1" s="801"/>
      <c r="AM1" s="801"/>
      <c r="AN1" s="801"/>
      <c r="AO1" s="802"/>
    </row>
    <row r="2" spans="1:41" ht="18" x14ac:dyDescent="0.2">
      <c r="A2" s="48" t="s">
        <v>88</v>
      </c>
      <c r="B2" s="298"/>
      <c r="C2" s="299"/>
      <c r="D2" s="267"/>
      <c r="E2" s="267"/>
      <c r="G2" s="267"/>
      <c r="H2" s="267"/>
      <c r="I2" s="266"/>
      <c r="J2" s="266"/>
      <c r="K2" s="266"/>
      <c r="L2" s="266"/>
      <c r="M2" s="267" t="s">
        <v>91</v>
      </c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800" t="s">
        <v>249</v>
      </c>
      <c r="AJ2" s="801"/>
      <c r="AK2" s="801"/>
      <c r="AL2" s="801"/>
      <c r="AM2" s="801"/>
      <c r="AN2" s="801"/>
    </row>
    <row r="3" spans="1:41" ht="18" x14ac:dyDescent="0.2">
      <c r="A3" s="267"/>
      <c r="B3" s="267"/>
      <c r="C3" s="267"/>
      <c r="D3" s="267"/>
      <c r="E3" s="267"/>
      <c r="F3" s="267"/>
      <c r="G3" s="267"/>
      <c r="H3" s="267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816"/>
      <c r="AL3" s="816"/>
      <c r="AM3" s="816"/>
      <c r="AN3" s="816"/>
    </row>
    <row r="4" spans="1:41" ht="16.5" thickBot="1" x14ac:dyDescent="0.3">
      <c r="A4" s="817" t="s">
        <v>297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</row>
    <row r="5" spans="1:41" ht="13.5" customHeight="1" thickBot="1" x14ac:dyDescent="0.25">
      <c r="A5" s="818"/>
      <c r="B5" s="820" t="s">
        <v>92</v>
      </c>
      <c r="C5" s="822" t="s">
        <v>93</v>
      </c>
      <c r="D5" s="790" t="s">
        <v>94</v>
      </c>
      <c r="E5" s="792" t="s">
        <v>95</v>
      </c>
      <c r="F5" s="794" t="s">
        <v>96</v>
      </c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795"/>
      <c r="AL5" s="795"/>
      <c r="AM5" s="795"/>
      <c r="AN5" s="796"/>
      <c r="AO5" s="814" t="s">
        <v>248</v>
      </c>
    </row>
    <row r="6" spans="1:41" ht="13.5" customHeight="1" thickBot="1" x14ac:dyDescent="0.25">
      <c r="A6" s="819"/>
      <c r="B6" s="821"/>
      <c r="C6" s="823"/>
      <c r="D6" s="791"/>
      <c r="E6" s="793"/>
      <c r="F6" s="794" t="s">
        <v>1</v>
      </c>
      <c r="G6" s="795"/>
      <c r="H6" s="795"/>
      <c r="I6" s="795"/>
      <c r="J6" s="796"/>
      <c r="K6" s="794" t="s">
        <v>2</v>
      </c>
      <c r="L6" s="795"/>
      <c r="M6" s="795"/>
      <c r="N6" s="795"/>
      <c r="O6" s="796"/>
      <c r="P6" s="794" t="s">
        <v>3</v>
      </c>
      <c r="Q6" s="795"/>
      <c r="R6" s="795"/>
      <c r="S6" s="795"/>
      <c r="T6" s="796"/>
      <c r="U6" s="794" t="s">
        <v>4</v>
      </c>
      <c r="V6" s="795"/>
      <c r="W6" s="795"/>
      <c r="X6" s="795"/>
      <c r="Y6" s="796"/>
      <c r="Z6" s="794" t="s">
        <v>5</v>
      </c>
      <c r="AA6" s="795"/>
      <c r="AB6" s="795"/>
      <c r="AC6" s="795"/>
      <c r="AD6" s="796"/>
      <c r="AE6" s="794" t="s">
        <v>6</v>
      </c>
      <c r="AF6" s="795"/>
      <c r="AG6" s="795"/>
      <c r="AH6" s="795"/>
      <c r="AI6" s="796"/>
      <c r="AJ6" s="797" t="s">
        <v>7</v>
      </c>
      <c r="AK6" s="798"/>
      <c r="AL6" s="798"/>
      <c r="AM6" s="798"/>
      <c r="AN6" s="799"/>
      <c r="AO6" s="815"/>
    </row>
    <row r="7" spans="1:41" ht="15.75" thickBot="1" x14ac:dyDescent="0.25">
      <c r="A7" s="808"/>
      <c r="B7" s="809"/>
      <c r="C7" s="810"/>
      <c r="D7" s="35"/>
      <c r="E7" s="146"/>
      <c r="F7" s="5" t="s">
        <v>244</v>
      </c>
      <c r="G7" s="6" t="s">
        <v>245</v>
      </c>
      <c r="H7" s="6" t="s">
        <v>246</v>
      </c>
      <c r="I7" s="6" t="s">
        <v>247</v>
      </c>
      <c r="J7" s="178" t="s">
        <v>95</v>
      </c>
      <c r="K7" s="5" t="s">
        <v>244</v>
      </c>
      <c r="L7" s="6" t="s">
        <v>245</v>
      </c>
      <c r="M7" s="6" t="s">
        <v>246</v>
      </c>
      <c r="N7" s="6" t="s">
        <v>247</v>
      </c>
      <c r="O7" s="178" t="s">
        <v>95</v>
      </c>
      <c r="P7" s="5" t="s">
        <v>244</v>
      </c>
      <c r="Q7" s="6" t="s">
        <v>245</v>
      </c>
      <c r="R7" s="6" t="s">
        <v>246</v>
      </c>
      <c r="S7" s="6" t="s">
        <v>247</v>
      </c>
      <c r="T7" s="178" t="s">
        <v>95</v>
      </c>
      <c r="U7" s="5" t="s">
        <v>244</v>
      </c>
      <c r="V7" s="6" t="s">
        <v>245</v>
      </c>
      <c r="W7" s="6" t="s">
        <v>246</v>
      </c>
      <c r="X7" s="6" t="s">
        <v>247</v>
      </c>
      <c r="Y7" s="178" t="s">
        <v>95</v>
      </c>
      <c r="Z7" s="5" t="s">
        <v>244</v>
      </c>
      <c r="AA7" s="6" t="s">
        <v>245</v>
      </c>
      <c r="AB7" s="6" t="s">
        <v>246</v>
      </c>
      <c r="AC7" s="6" t="s">
        <v>247</v>
      </c>
      <c r="AD7" s="178" t="s">
        <v>95</v>
      </c>
      <c r="AE7" s="5" t="s">
        <v>244</v>
      </c>
      <c r="AF7" s="6" t="s">
        <v>245</v>
      </c>
      <c r="AG7" s="6" t="s">
        <v>246</v>
      </c>
      <c r="AH7" s="6" t="s">
        <v>247</v>
      </c>
      <c r="AI7" s="178" t="s">
        <v>95</v>
      </c>
      <c r="AJ7" s="5" t="s">
        <v>244</v>
      </c>
      <c r="AK7" s="6" t="s">
        <v>245</v>
      </c>
      <c r="AL7" s="6" t="s">
        <v>246</v>
      </c>
      <c r="AM7" s="6" t="s">
        <v>247</v>
      </c>
      <c r="AN7" s="178" t="s">
        <v>95</v>
      </c>
      <c r="AO7" s="485" t="s">
        <v>92</v>
      </c>
    </row>
    <row r="8" spans="1:41" ht="20.25" customHeight="1" thickBot="1" x14ac:dyDescent="0.25">
      <c r="A8" s="811" t="s">
        <v>100</v>
      </c>
      <c r="B8" s="812"/>
      <c r="C8" s="813"/>
      <c r="D8" s="7">
        <f t="shared" ref="D8:AN8" si="0">SUM(D9:D16)</f>
        <v>26</v>
      </c>
      <c r="E8" s="176">
        <f t="shared" si="0"/>
        <v>37</v>
      </c>
      <c r="F8" s="277">
        <f t="shared" si="0"/>
        <v>4</v>
      </c>
      <c r="G8" s="8">
        <f t="shared" si="0"/>
        <v>5</v>
      </c>
      <c r="H8" s="8">
        <f t="shared" si="0"/>
        <v>1</v>
      </c>
      <c r="I8" s="8">
        <f t="shared" si="0"/>
        <v>0</v>
      </c>
      <c r="J8" s="630">
        <f t="shared" si="0"/>
        <v>15</v>
      </c>
      <c r="K8" s="277">
        <f t="shared" si="0"/>
        <v>6</v>
      </c>
      <c r="L8" s="8">
        <f t="shared" si="0"/>
        <v>6</v>
      </c>
      <c r="M8" s="8">
        <f t="shared" si="0"/>
        <v>2</v>
      </c>
      <c r="N8" s="8">
        <f t="shared" si="0"/>
        <v>0</v>
      </c>
      <c r="O8" s="630">
        <f t="shared" si="0"/>
        <v>18</v>
      </c>
      <c r="P8" s="277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185">
        <f t="shared" si="0"/>
        <v>0</v>
      </c>
      <c r="U8" s="277">
        <f t="shared" si="0"/>
        <v>2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630">
        <f t="shared" si="0"/>
        <v>4</v>
      </c>
      <c r="Z8" s="277">
        <f t="shared" si="0"/>
        <v>0</v>
      </c>
      <c r="AA8" s="8">
        <f t="shared" si="0"/>
        <v>0</v>
      </c>
      <c r="AB8" s="8">
        <f t="shared" si="0"/>
        <v>0</v>
      </c>
      <c r="AC8" s="8">
        <f t="shared" si="0"/>
        <v>0</v>
      </c>
      <c r="AD8" s="630">
        <f t="shared" si="0"/>
        <v>0</v>
      </c>
      <c r="AE8" s="277">
        <f t="shared" si="0"/>
        <v>0</v>
      </c>
      <c r="AF8" s="8">
        <f t="shared" si="0"/>
        <v>0</v>
      </c>
      <c r="AG8" s="8">
        <f t="shared" si="0"/>
        <v>0</v>
      </c>
      <c r="AH8" s="8">
        <f t="shared" si="0"/>
        <v>0</v>
      </c>
      <c r="AI8" s="512">
        <f t="shared" si="0"/>
        <v>0</v>
      </c>
      <c r="AJ8" s="277">
        <f t="shared" si="0"/>
        <v>0</v>
      </c>
      <c r="AK8" s="8">
        <f t="shared" si="0"/>
        <v>0</v>
      </c>
      <c r="AL8" s="8">
        <f t="shared" si="0"/>
        <v>0</v>
      </c>
      <c r="AM8" s="8">
        <f t="shared" si="0"/>
        <v>0</v>
      </c>
      <c r="AN8" s="631">
        <f t="shared" si="0"/>
        <v>0</v>
      </c>
      <c r="AO8" s="486"/>
    </row>
    <row r="9" spans="1:41" s="36" customFormat="1" ht="15" x14ac:dyDescent="0.2">
      <c r="A9" s="23" t="s">
        <v>1</v>
      </c>
      <c r="B9" s="616" t="s">
        <v>179</v>
      </c>
      <c r="C9" s="617" t="s">
        <v>172</v>
      </c>
      <c r="D9" s="618">
        <v>4</v>
      </c>
      <c r="E9" s="619">
        <v>5</v>
      </c>
      <c r="F9" s="620">
        <v>1</v>
      </c>
      <c r="G9" s="621">
        <v>3</v>
      </c>
      <c r="H9" s="621">
        <v>0</v>
      </c>
      <c r="I9" s="621" t="s">
        <v>228</v>
      </c>
      <c r="J9" s="622">
        <v>5</v>
      </c>
      <c r="K9" s="623"/>
      <c r="L9" s="364"/>
      <c r="M9" s="364"/>
      <c r="N9" s="364"/>
      <c r="O9" s="182"/>
      <c r="P9" s="624"/>
      <c r="Q9" s="364"/>
      <c r="R9" s="364"/>
      <c r="S9" s="364"/>
      <c r="T9" s="625"/>
      <c r="U9" s="623"/>
      <c r="V9" s="364"/>
      <c r="W9" s="364"/>
      <c r="X9" s="364"/>
      <c r="Y9" s="182"/>
      <c r="Z9" s="624"/>
      <c r="AA9" s="364"/>
      <c r="AB9" s="364"/>
      <c r="AC9" s="364"/>
      <c r="AD9" s="625"/>
      <c r="AE9" s="623"/>
      <c r="AF9" s="364"/>
      <c r="AG9" s="364"/>
      <c r="AH9" s="364"/>
      <c r="AI9" s="625"/>
      <c r="AJ9" s="623"/>
      <c r="AK9" s="364"/>
      <c r="AL9" s="364"/>
      <c r="AM9" s="364"/>
      <c r="AN9" s="182"/>
      <c r="AO9" s="487"/>
    </row>
    <row r="10" spans="1:41" s="36" customFormat="1" ht="14.25" x14ac:dyDescent="0.2">
      <c r="A10" s="23" t="s">
        <v>2</v>
      </c>
      <c r="B10" s="187" t="s">
        <v>180</v>
      </c>
      <c r="C10" s="504" t="s">
        <v>97</v>
      </c>
      <c r="D10" s="24">
        <f t="shared" ref="D10:D16" si="1">SUM(F10,G10,H10,K10,L10,M10,P10,Q10,R10,U10,V10,W10,Z10,AA10,AB10,AE10,AF10,AG10,AJ10,AK10,AL10)</f>
        <v>4</v>
      </c>
      <c r="E10" s="26">
        <f t="shared" ref="E10:E14" si="2">SUM(J10,O10,T10,Y10,AD10,AI10,AN10)</f>
        <v>6</v>
      </c>
      <c r="F10" s="509">
        <v>2</v>
      </c>
      <c r="G10" s="25">
        <v>2</v>
      </c>
      <c r="H10" s="25">
        <v>0</v>
      </c>
      <c r="I10" s="25" t="s">
        <v>229</v>
      </c>
      <c r="J10" s="26">
        <v>6</v>
      </c>
      <c r="K10" s="24"/>
      <c r="L10" s="25"/>
      <c r="M10" s="25"/>
      <c r="N10" s="25"/>
      <c r="O10" s="26"/>
      <c r="P10" s="24"/>
      <c r="Q10" s="25"/>
      <c r="R10" s="25"/>
      <c r="S10" s="25"/>
      <c r="T10" s="26"/>
      <c r="U10" s="24"/>
      <c r="V10" s="25"/>
      <c r="W10" s="25"/>
      <c r="X10" s="25"/>
      <c r="Y10" s="182"/>
      <c r="Z10" s="24"/>
      <c r="AA10" s="25"/>
      <c r="AB10" s="25"/>
      <c r="AC10" s="25"/>
      <c r="AD10" s="26"/>
      <c r="AE10" s="24"/>
      <c r="AF10" s="25"/>
      <c r="AG10" s="25"/>
      <c r="AH10" s="25"/>
      <c r="AI10" s="37"/>
      <c r="AJ10" s="24"/>
      <c r="AK10" s="25"/>
      <c r="AL10" s="25"/>
      <c r="AM10" s="25"/>
      <c r="AN10" s="26"/>
      <c r="AO10" s="488"/>
    </row>
    <row r="11" spans="1:41" s="36" customFormat="1" x14ac:dyDescent="0.2">
      <c r="A11" s="38" t="s">
        <v>3</v>
      </c>
      <c r="B11" s="18" t="s">
        <v>181</v>
      </c>
      <c r="C11" s="504" t="s">
        <v>98</v>
      </c>
      <c r="D11" s="31">
        <f t="shared" si="1"/>
        <v>4</v>
      </c>
      <c r="E11" s="33">
        <f t="shared" si="2"/>
        <v>6</v>
      </c>
      <c r="F11" s="510"/>
      <c r="G11" s="32"/>
      <c r="H11" s="32"/>
      <c r="I11" s="32"/>
      <c r="J11" s="33"/>
      <c r="K11" s="31">
        <v>2</v>
      </c>
      <c r="L11" s="32">
        <v>2</v>
      </c>
      <c r="M11" s="32">
        <v>0</v>
      </c>
      <c r="N11" s="32" t="s">
        <v>229</v>
      </c>
      <c r="O11" s="33">
        <v>6</v>
      </c>
      <c r="P11" s="31"/>
      <c r="Q11" s="32"/>
      <c r="R11" s="32"/>
      <c r="S11" s="32"/>
      <c r="T11" s="33"/>
      <c r="U11" s="31"/>
      <c r="V11" s="32"/>
      <c r="W11" s="32"/>
      <c r="X11" s="32"/>
      <c r="Y11" s="183"/>
      <c r="Z11" s="31"/>
      <c r="AA11" s="32"/>
      <c r="AB11" s="32"/>
      <c r="AC11" s="32"/>
      <c r="AD11" s="33"/>
      <c r="AE11" s="31"/>
      <c r="AF11" s="32"/>
      <c r="AG11" s="32"/>
      <c r="AH11" s="32"/>
      <c r="AI11" s="34"/>
      <c r="AJ11" s="31"/>
      <c r="AK11" s="32"/>
      <c r="AL11" s="32"/>
      <c r="AM11" s="32"/>
      <c r="AN11" s="33"/>
      <c r="AO11" s="503" t="s">
        <v>299</v>
      </c>
    </row>
    <row r="12" spans="1:41" ht="14.25" x14ac:dyDescent="0.2">
      <c r="A12" s="684" t="s">
        <v>4</v>
      </c>
      <c r="B12" s="282" t="s">
        <v>265</v>
      </c>
      <c r="C12" s="685" t="s">
        <v>171</v>
      </c>
      <c r="D12" s="228">
        <f t="shared" si="1"/>
        <v>2</v>
      </c>
      <c r="E12" s="283">
        <v>4</v>
      </c>
      <c r="F12" s="221"/>
      <c r="G12" s="9"/>
      <c r="H12" s="9"/>
      <c r="I12" s="9"/>
      <c r="J12" s="283"/>
      <c r="K12" s="228"/>
      <c r="L12" s="9"/>
      <c r="M12" s="9"/>
      <c r="N12" s="9"/>
      <c r="O12" s="283"/>
      <c r="P12" s="228"/>
      <c r="Q12" s="9"/>
      <c r="R12" s="9"/>
      <c r="S12" s="9"/>
      <c r="T12" s="283"/>
      <c r="U12" s="228">
        <v>2</v>
      </c>
      <c r="V12" s="9">
        <v>0</v>
      </c>
      <c r="W12" s="9">
        <v>0</v>
      </c>
      <c r="X12" s="9" t="s">
        <v>229</v>
      </c>
      <c r="Y12" s="229">
        <v>4</v>
      </c>
      <c r="Z12" s="228"/>
      <c r="AA12" s="9"/>
      <c r="AB12" s="9"/>
      <c r="AC12" s="9"/>
      <c r="AD12" s="283"/>
      <c r="AE12" s="228"/>
      <c r="AF12" s="9"/>
      <c r="AG12" s="9"/>
      <c r="AH12" s="9"/>
      <c r="AI12" s="222"/>
      <c r="AJ12" s="228"/>
      <c r="AK12" s="9"/>
      <c r="AL12" s="9"/>
      <c r="AM12" s="9"/>
      <c r="AN12" s="283"/>
      <c r="AO12" s="489"/>
    </row>
    <row r="13" spans="1:41" ht="14.25" x14ac:dyDescent="0.2">
      <c r="A13" s="294" t="s">
        <v>5</v>
      </c>
      <c r="B13" s="282" t="s">
        <v>182</v>
      </c>
      <c r="C13" s="505" t="s">
        <v>99</v>
      </c>
      <c r="D13" s="228">
        <f t="shared" si="1"/>
        <v>2</v>
      </c>
      <c r="E13" s="283">
        <v>4</v>
      </c>
      <c r="F13" s="221">
        <v>1</v>
      </c>
      <c r="G13" s="9">
        <v>0</v>
      </c>
      <c r="H13" s="9">
        <v>1</v>
      </c>
      <c r="I13" s="9" t="s">
        <v>229</v>
      </c>
      <c r="J13" s="283">
        <v>4</v>
      </c>
      <c r="K13" s="228"/>
      <c r="L13" s="9"/>
      <c r="M13" s="9"/>
      <c r="N13" s="9"/>
      <c r="O13" s="283"/>
      <c r="P13" s="228"/>
      <c r="Q13" s="9"/>
      <c r="R13" s="9"/>
      <c r="S13" s="9"/>
      <c r="T13" s="283"/>
      <c r="U13" s="228"/>
      <c r="V13" s="9"/>
      <c r="W13" s="9"/>
      <c r="X13" s="9"/>
      <c r="Y13" s="229"/>
      <c r="Z13" s="228"/>
      <c r="AA13" s="9"/>
      <c r="AB13" s="9"/>
      <c r="AC13" s="9"/>
      <c r="AD13" s="283"/>
      <c r="AE13" s="228"/>
      <c r="AF13" s="9"/>
      <c r="AG13" s="9"/>
      <c r="AH13" s="9"/>
      <c r="AI13" s="222"/>
      <c r="AJ13" s="228"/>
      <c r="AK13" s="9"/>
      <c r="AL13" s="9"/>
      <c r="AM13" s="9"/>
      <c r="AN13" s="283"/>
      <c r="AO13" s="489"/>
    </row>
    <row r="14" spans="1:41" ht="14.25" x14ac:dyDescent="0.2">
      <c r="A14" s="294" t="s">
        <v>6</v>
      </c>
      <c r="B14" s="282" t="s">
        <v>183</v>
      </c>
      <c r="C14" s="505" t="s">
        <v>173</v>
      </c>
      <c r="D14" s="228">
        <f t="shared" si="1"/>
        <v>4</v>
      </c>
      <c r="E14" s="283">
        <f t="shared" si="2"/>
        <v>4</v>
      </c>
      <c r="F14" s="221"/>
      <c r="G14" s="9"/>
      <c r="H14" s="9"/>
      <c r="I14" s="9"/>
      <c r="J14" s="283"/>
      <c r="K14" s="228">
        <v>2</v>
      </c>
      <c r="L14" s="9">
        <v>2</v>
      </c>
      <c r="M14" s="9">
        <v>0</v>
      </c>
      <c r="N14" s="9" t="s">
        <v>229</v>
      </c>
      <c r="O14" s="283">
        <v>4</v>
      </c>
      <c r="P14" s="228"/>
      <c r="Q14" s="9"/>
      <c r="R14" s="9"/>
      <c r="S14" s="9"/>
      <c r="T14" s="283"/>
      <c r="U14" s="228"/>
      <c r="V14" s="9"/>
      <c r="W14" s="9"/>
      <c r="X14" s="9"/>
      <c r="Y14" s="229"/>
      <c r="Z14" s="228"/>
      <c r="AA14" s="9"/>
      <c r="AB14" s="9"/>
      <c r="AC14" s="9"/>
      <c r="AD14" s="283"/>
      <c r="AE14" s="228"/>
      <c r="AF14" s="9"/>
      <c r="AG14" s="9"/>
      <c r="AH14" s="9"/>
      <c r="AI14" s="222"/>
      <c r="AJ14" s="296"/>
      <c r="AK14" s="291"/>
      <c r="AL14" s="291"/>
      <c r="AM14" s="291"/>
      <c r="AN14" s="283"/>
      <c r="AO14" s="489"/>
    </row>
    <row r="15" spans="1:41" ht="14.25" x14ac:dyDescent="0.2">
      <c r="A15" s="294" t="s">
        <v>7</v>
      </c>
      <c r="B15" s="282" t="s">
        <v>266</v>
      </c>
      <c r="C15" s="505" t="s">
        <v>101</v>
      </c>
      <c r="D15" s="228">
        <f t="shared" si="1"/>
        <v>3</v>
      </c>
      <c r="E15" s="283">
        <v>4</v>
      </c>
      <c r="F15" s="221"/>
      <c r="G15" s="9"/>
      <c r="H15" s="9"/>
      <c r="I15" s="9"/>
      <c r="J15" s="283"/>
      <c r="K15" s="228">
        <v>1</v>
      </c>
      <c r="L15" s="9">
        <v>2</v>
      </c>
      <c r="M15" s="9">
        <v>0</v>
      </c>
      <c r="N15" s="9" t="s">
        <v>228</v>
      </c>
      <c r="O15" s="283">
        <v>4</v>
      </c>
      <c r="P15" s="228"/>
      <c r="Q15" s="9"/>
      <c r="R15" s="9"/>
      <c r="S15" s="9"/>
      <c r="T15" s="283"/>
      <c r="U15" s="228"/>
      <c r="V15" s="9"/>
      <c r="W15" s="9"/>
      <c r="X15" s="9"/>
      <c r="Y15" s="229"/>
      <c r="Z15" s="228"/>
      <c r="AA15" s="9"/>
      <c r="AB15" s="9"/>
      <c r="AC15" s="9"/>
      <c r="AD15" s="283"/>
      <c r="AE15" s="228"/>
      <c r="AF15" s="9"/>
      <c r="AG15" s="9"/>
      <c r="AH15" s="9"/>
      <c r="AI15" s="222"/>
      <c r="AJ15" s="228"/>
      <c r="AK15" s="9"/>
      <c r="AL15" s="9"/>
      <c r="AM15" s="9"/>
      <c r="AN15" s="283"/>
      <c r="AO15" s="489"/>
    </row>
    <row r="16" spans="1:41" ht="15" thickBot="1" x14ac:dyDescent="0.25">
      <c r="A16" s="297" t="s">
        <v>8</v>
      </c>
      <c r="B16" s="282" t="s">
        <v>184</v>
      </c>
      <c r="C16" s="506" t="s">
        <v>102</v>
      </c>
      <c r="D16" s="224">
        <f t="shared" si="1"/>
        <v>3</v>
      </c>
      <c r="E16" s="226">
        <v>4</v>
      </c>
      <c r="F16" s="28"/>
      <c r="G16" s="225"/>
      <c r="H16" s="225"/>
      <c r="I16" s="225"/>
      <c r="J16" s="226"/>
      <c r="K16" s="224">
        <v>1</v>
      </c>
      <c r="L16" s="225">
        <v>0</v>
      </c>
      <c r="M16" s="225">
        <v>2</v>
      </c>
      <c r="N16" s="225" t="s">
        <v>228</v>
      </c>
      <c r="O16" s="226">
        <v>4</v>
      </c>
      <c r="P16" s="224"/>
      <c r="Q16" s="225"/>
      <c r="R16" s="225"/>
      <c r="S16" s="225"/>
      <c r="T16" s="226"/>
      <c r="U16" s="224"/>
      <c r="V16" s="225"/>
      <c r="W16" s="225"/>
      <c r="X16" s="225"/>
      <c r="Y16" s="295"/>
      <c r="Z16" s="224"/>
      <c r="AA16" s="225"/>
      <c r="AB16" s="225"/>
      <c r="AC16" s="225"/>
      <c r="AD16" s="226"/>
      <c r="AE16" s="224"/>
      <c r="AF16" s="225"/>
      <c r="AG16" s="225"/>
      <c r="AH16" s="225"/>
      <c r="AI16" s="293"/>
      <c r="AJ16" s="224"/>
      <c r="AK16" s="225"/>
      <c r="AL16" s="225"/>
      <c r="AM16" s="225"/>
      <c r="AN16" s="226"/>
      <c r="AO16" s="490"/>
    </row>
    <row r="17" spans="1:45" ht="15" thickBot="1" x14ac:dyDescent="0.25">
      <c r="A17" s="805" t="s">
        <v>107</v>
      </c>
      <c r="B17" s="806"/>
      <c r="C17" s="807"/>
      <c r="D17" s="7">
        <f t="shared" ref="D17:AN17" si="3">SUM(D18:D23)</f>
        <v>15</v>
      </c>
      <c r="E17" s="280">
        <f t="shared" si="3"/>
        <v>22</v>
      </c>
      <c r="F17" s="277">
        <f t="shared" si="3"/>
        <v>1</v>
      </c>
      <c r="G17" s="8">
        <f t="shared" si="3"/>
        <v>2</v>
      </c>
      <c r="H17" s="8">
        <f t="shared" si="3"/>
        <v>0</v>
      </c>
      <c r="I17" s="8">
        <f t="shared" si="3"/>
        <v>0</v>
      </c>
      <c r="J17" s="630">
        <f t="shared" si="3"/>
        <v>4</v>
      </c>
      <c r="K17" s="277">
        <f t="shared" si="3"/>
        <v>1</v>
      </c>
      <c r="L17" s="8">
        <f t="shared" si="3"/>
        <v>1</v>
      </c>
      <c r="M17" s="8">
        <f t="shared" si="3"/>
        <v>0</v>
      </c>
      <c r="N17" s="8">
        <f t="shared" si="3"/>
        <v>0</v>
      </c>
      <c r="O17" s="630">
        <f t="shared" si="3"/>
        <v>3</v>
      </c>
      <c r="P17" s="277">
        <f t="shared" si="3"/>
        <v>2</v>
      </c>
      <c r="Q17" s="8">
        <f t="shared" si="3"/>
        <v>3</v>
      </c>
      <c r="R17" s="8">
        <f t="shared" si="3"/>
        <v>0</v>
      </c>
      <c r="S17" s="8">
        <f t="shared" si="3"/>
        <v>0</v>
      </c>
      <c r="T17" s="630">
        <f t="shared" si="3"/>
        <v>7</v>
      </c>
      <c r="U17" s="277">
        <f t="shared" si="3"/>
        <v>2</v>
      </c>
      <c r="V17" s="8">
        <f t="shared" si="3"/>
        <v>1</v>
      </c>
      <c r="W17" s="8">
        <f t="shared" si="3"/>
        <v>0</v>
      </c>
      <c r="X17" s="8">
        <f t="shared" si="3"/>
        <v>0</v>
      </c>
      <c r="Y17" s="630">
        <f t="shared" si="3"/>
        <v>4</v>
      </c>
      <c r="Z17" s="277">
        <f t="shared" si="3"/>
        <v>2</v>
      </c>
      <c r="AA17" s="8">
        <f t="shared" si="3"/>
        <v>0</v>
      </c>
      <c r="AB17" s="8">
        <f t="shared" si="3"/>
        <v>0</v>
      </c>
      <c r="AC17" s="8">
        <f t="shared" si="3"/>
        <v>0</v>
      </c>
      <c r="AD17" s="630">
        <f t="shared" si="3"/>
        <v>4</v>
      </c>
      <c r="AE17" s="277">
        <f t="shared" si="3"/>
        <v>0</v>
      </c>
      <c r="AF17" s="8">
        <f t="shared" si="3"/>
        <v>0</v>
      </c>
      <c r="AG17" s="8">
        <f t="shared" si="3"/>
        <v>0</v>
      </c>
      <c r="AH17" s="8">
        <f t="shared" si="3"/>
        <v>0</v>
      </c>
      <c r="AI17" s="512">
        <f t="shared" si="3"/>
        <v>0</v>
      </c>
      <c r="AJ17" s="277">
        <f t="shared" si="3"/>
        <v>0</v>
      </c>
      <c r="AK17" s="8">
        <f t="shared" si="3"/>
        <v>0</v>
      </c>
      <c r="AL17" s="8">
        <f t="shared" si="3"/>
        <v>0</v>
      </c>
      <c r="AM17" s="8">
        <f t="shared" si="3"/>
        <v>0</v>
      </c>
      <c r="AN17" s="631">
        <f t="shared" si="3"/>
        <v>0</v>
      </c>
      <c r="AO17" s="502"/>
    </row>
    <row r="18" spans="1:45" ht="15" x14ac:dyDescent="0.2">
      <c r="A18" s="281" t="s">
        <v>9</v>
      </c>
      <c r="B18" s="282" t="s">
        <v>295</v>
      </c>
      <c r="C18" s="505" t="s">
        <v>293</v>
      </c>
      <c r="D18" s="228">
        <v>3</v>
      </c>
      <c r="E18" s="283">
        <v>4</v>
      </c>
      <c r="F18" s="287"/>
      <c r="G18" s="3"/>
      <c r="H18" s="3"/>
      <c r="I18" s="3"/>
      <c r="J18" s="285"/>
      <c r="K18" s="284"/>
      <c r="L18" s="3"/>
      <c r="M18" s="3"/>
      <c r="N18" s="3"/>
      <c r="O18" s="285"/>
      <c r="P18" s="284">
        <v>2</v>
      </c>
      <c r="Q18" s="3">
        <v>1</v>
      </c>
      <c r="R18" s="3">
        <v>0</v>
      </c>
      <c r="S18" s="3" t="s">
        <v>228</v>
      </c>
      <c r="T18" s="285">
        <v>4</v>
      </c>
      <c r="U18" s="284"/>
      <c r="V18" s="3"/>
      <c r="W18" s="3"/>
      <c r="X18" s="3"/>
      <c r="Y18" s="286"/>
      <c r="Z18" s="284"/>
      <c r="AA18" s="3"/>
      <c r="AB18" s="3"/>
      <c r="AC18" s="3"/>
      <c r="AD18" s="285"/>
      <c r="AE18" s="284"/>
      <c r="AF18" s="3"/>
      <c r="AG18" s="3"/>
      <c r="AH18" s="3"/>
      <c r="AI18" s="220"/>
      <c r="AJ18" s="284"/>
      <c r="AK18" s="3"/>
      <c r="AL18" s="3"/>
      <c r="AM18" s="3"/>
      <c r="AN18" s="285"/>
      <c r="AO18" s="491"/>
    </row>
    <row r="19" spans="1:45" ht="14.25" x14ac:dyDescent="0.2">
      <c r="A19" s="281" t="s">
        <v>10</v>
      </c>
      <c r="B19" s="282" t="s">
        <v>174</v>
      </c>
      <c r="C19" s="505" t="s">
        <v>103</v>
      </c>
      <c r="D19" s="228">
        <v>2</v>
      </c>
      <c r="E19" s="283">
        <v>4</v>
      </c>
      <c r="F19" s="221"/>
      <c r="G19" s="9"/>
      <c r="H19" s="9"/>
      <c r="I19" s="9"/>
      <c r="J19" s="283"/>
      <c r="K19" s="228"/>
      <c r="L19" s="9"/>
      <c r="M19" s="9"/>
      <c r="N19" s="9"/>
      <c r="O19" s="283"/>
      <c r="P19" s="228"/>
      <c r="Q19" s="9"/>
      <c r="R19" s="9"/>
      <c r="S19" s="9"/>
      <c r="T19" s="283"/>
      <c r="U19" s="228"/>
      <c r="V19" s="9"/>
      <c r="W19" s="9"/>
      <c r="X19" s="9"/>
      <c r="Y19" s="229"/>
      <c r="Z19" s="228">
        <v>2</v>
      </c>
      <c r="AA19" s="9">
        <v>0</v>
      </c>
      <c r="AB19" s="9">
        <v>0</v>
      </c>
      <c r="AC19" s="9" t="s">
        <v>229</v>
      </c>
      <c r="AD19" s="283">
        <v>4</v>
      </c>
      <c r="AE19" s="228"/>
      <c r="AF19" s="9"/>
      <c r="AG19" s="9"/>
      <c r="AH19" s="9"/>
      <c r="AI19" s="222"/>
      <c r="AJ19" s="228"/>
      <c r="AK19" s="9"/>
      <c r="AL19" s="9"/>
      <c r="AM19" s="9"/>
      <c r="AN19" s="283"/>
      <c r="AO19" s="488"/>
    </row>
    <row r="20" spans="1:45" ht="14.25" x14ac:dyDescent="0.2">
      <c r="A20" s="281" t="s">
        <v>11</v>
      </c>
      <c r="B20" s="282" t="s">
        <v>175</v>
      </c>
      <c r="C20" s="505" t="s">
        <v>104</v>
      </c>
      <c r="D20" s="224">
        <f>SUM(F20,G20,H20,K20,L20,M20,P20,Q20,R20,U20,V20,W20,Z20,AA20,AB20,AE20,AF20,AG20,AJ20,AK20,AL20)</f>
        <v>3</v>
      </c>
      <c r="E20" s="226">
        <v>4</v>
      </c>
      <c r="F20" s="28"/>
      <c r="G20" s="225"/>
      <c r="H20" s="225"/>
      <c r="I20" s="225"/>
      <c r="J20" s="226"/>
      <c r="K20" s="224"/>
      <c r="L20" s="225"/>
      <c r="M20" s="225"/>
      <c r="N20" s="225"/>
      <c r="O20" s="226"/>
      <c r="P20" s="224"/>
      <c r="Q20" s="225"/>
      <c r="R20" s="225"/>
      <c r="S20" s="225"/>
      <c r="T20" s="226"/>
      <c r="U20" s="224">
        <v>2</v>
      </c>
      <c r="V20" s="225">
        <v>1</v>
      </c>
      <c r="W20" s="225">
        <v>0</v>
      </c>
      <c r="X20" s="225" t="s">
        <v>229</v>
      </c>
      <c r="Y20" s="226">
        <v>4</v>
      </c>
      <c r="Z20" s="224"/>
      <c r="AA20" s="225"/>
      <c r="AB20" s="225"/>
      <c r="AC20" s="225"/>
      <c r="AD20" s="226"/>
      <c r="AE20" s="224"/>
      <c r="AF20" s="225"/>
      <c r="AG20" s="225"/>
      <c r="AH20" s="225"/>
      <c r="AI20" s="293"/>
      <c r="AJ20" s="224"/>
      <c r="AK20" s="225"/>
      <c r="AL20" s="225"/>
      <c r="AM20" s="225"/>
      <c r="AN20" s="226"/>
      <c r="AO20" s="489"/>
    </row>
    <row r="21" spans="1:45" s="36" customFormat="1" ht="14.25" x14ac:dyDescent="0.2">
      <c r="A21" s="281" t="s">
        <v>12</v>
      </c>
      <c r="B21" s="686" t="s">
        <v>176</v>
      </c>
      <c r="C21" s="686" t="s">
        <v>105</v>
      </c>
      <c r="D21" s="687">
        <v>3</v>
      </c>
      <c r="E21" s="688">
        <v>4</v>
      </c>
      <c r="F21" s="511">
        <v>1</v>
      </c>
      <c r="G21" s="190">
        <v>2</v>
      </c>
      <c r="H21" s="190">
        <v>0</v>
      </c>
      <c r="I21" s="190" t="s">
        <v>228</v>
      </c>
      <c r="J21" s="191">
        <v>4</v>
      </c>
      <c r="K21" s="188"/>
      <c r="L21" s="190"/>
      <c r="M21" s="190"/>
      <c r="N21" s="190"/>
      <c r="O21" s="191"/>
      <c r="P21" s="188"/>
      <c r="Q21" s="190"/>
      <c r="R21" s="190"/>
      <c r="S21" s="190"/>
      <c r="T21" s="191"/>
      <c r="U21" s="188"/>
      <c r="V21" s="190"/>
      <c r="W21" s="190"/>
      <c r="X21" s="190"/>
      <c r="Y21" s="192"/>
      <c r="Z21" s="224"/>
      <c r="AA21" s="225"/>
      <c r="AB21" s="225"/>
      <c r="AC21" s="225"/>
      <c r="AD21" s="226"/>
      <c r="AE21" s="188"/>
      <c r="AF21" s="190"/>
      <c r="AG21" s="190"/>
      <c r="AH21" s="190"/>
      <c r="AI21" s="189"/>
      <c r="AJ21" s="188"/>
      <c r="AK21" s="190"/>
      <c r="AL21" s="190"/>
      <c r="AM21" s="190"/>
      <c r="AN21" s="191"/>
      <c r="AO21" s="489"/>
    </row>
    <row r="22" spans="1:45" s="36" customFormat="1" ht="25.5" x14ac:dyDescent="0.2">
      <c r="A22" s="281" t="s">
        <v>13</v>
      </c>
      <c r="B22" s="686" t="s">
        <v>177</v>
      </c>
      <c r="C22" s="686" t="s">
        <v>221</v>
      </c>
      <c r="D22" s="687">
        <v>2</v>
      </c>
      <c r="E22" s="688">
        <v>3</v>
      </c>
      <c r="F22" s="221"/>
      <c r="G22" s="9"/>
      <c r="H22" s="9"/>
      <c r="I22" s="9"/>
      <c r="J22" s="283"/>
      <c r="K22" s="188">
        <v>1</v>
      </c>
      <c r="L22" s="190">
        <v>1</v>
      </c>
      <c r="M22" s="190">
        <v>0</v>
      </c>
      <c r="N22" s="190" t="s">
        <v>228</v>
      </c>
      <c r="O22" s="191">
        <v>3</v>
      </c>
      <c r="P22" s="188"/>
      <c r="Q22" s="190"/>
      <c r="R22" s="190"/>
      <c r="S22" s="190"/>
      <c r="T22" s="191"/>
      <c r="U22" s="188"/>
      <c r="V22" s="190"/>
      <c r="W22" s="190"/>
      <c r="X22" s="190"/>
      <c r="Y22" s="192"/>
      <c r="Z22" s="224"/>
      <c r="AA22" s="225"/>
      <c r="AB22" s="225"/>
      <c r="AC22" s="225"/>
      <c r="AD22" s="226"/>
      <c r="AE22" s="188"/>
      <c r="AF22" s="190"/>
      <c r="AG22" s="190"/>
      <c r="AH22" s="190"/>
      <c r="AI22" s="189"/>
      <c r="AJ22" s="188"/>
      <c r="AK22" s="190"/>
      <c r="AL22" s="190"/>
      <c r="AM22" s="190"/>
      <c r="AN22" s="191"/>
      <c r="AO22" s="492"/>
      <c r="AP22" s="803"/>
      <c r="AQ22" s="804"/>
      <c r="AR22" s="804"/>
      <c r="AS22" s="804"/>
    </row>
    <row r="23" spans="1:45" s="36" customFormat="1" ht="13.5" thickBot="1" x14ac:dyDescent="0.25">
      <c r="A23" s="281" t="s">
        <v>14</v>
      </c>
      <c r="B23" s="686" t="s">
        <v>178</v>
      </c>
      <c r="C23" s="686" t="s">
        <v>217</v>
      </c>
      <c r="D23" s="687">
        <v>2</v>
      </c>
      <c r="E23" s="688">
        <v>3</v>
      </c>
      <c r="F23" s="221"/>
      <c r="G23" s="9"/>
      <c r="H23" s="9"/>
      <c r="I23" s="9"/>
      <c r="J23" s="283"/>
      <c r="K23" s="188"/>
      <c r="L23" s="190"/>
      <c r="M23" s="190"/>
      <c r="N23" s="190"/>
      <c r="O23" s="191"/>
      <c r="P23" s="188">
        <v>0</v>
      </c>
      <c r="Q23" s="190">
        <v>2</v>
      </c>
      <c r="R23" s="190">
        <v>0</v>
      </c>
      <c r="S23" s="190" t="s">
        <v>228</v>
      </c>
      <c r="T23" s="191">
        <v>3</v>
      </c>
      <c r="U23" s="188"/>
      <c r="V23" s="190"/>
      <c r="W23" s="190"/>
      <c r="X23" s="190"/>
      <c r="Y23" s="192"/>
      <c r="Z23" s="224"/>
      <c r="AA23" s="225"/>
      <c r="AB23" s="225"/>
      <c r="AC23" s="225"/>
      <c r="AD23" s="226"/>
      <c r="AE23" s="188"/>
      <c r="AF23" s="190"/>
      <c r="AG23" s="190"/>
      <c r="AH23" s="190"/>
      <c r="AI23" s="189"/>
      <c r="AJ23" s="188"/>
      <c r="AK23" s="190"/>
      <c r="AL23" s="190"/>
      <c r="AM23" s="190"/>
      <c r="AN23" s="191"/>
      <c r="AO23" s="501"/>
      <c r="AP23" s="804"/>
      <c r="AQ23" s="804"/>
      <c r="AR23" s="804"/>
      <c r="AS23" s="804"/>
    </row>
    <row r="24" spans="1:45" ht="13.5" thickBot="1" x14ac:dyDescent="0.25">
      <c r="A24" s="805" t="s">
        <v>106</v>
      </c>
      <c r="B24" s="806"/>
      <c r="C24" s="807"/>
      <c r="D24" s="7">
        <f t="shared" ref="D24:AN24" si="4">D25+D39+D43</f>
        <v>62</v>
      </c>
      <c r="E24" s="278">
        <f t="shared" si="4"/>
        <v>80</v>
      </c>
      <c r="F24" s="512">
        <f t="shared" si="4"/>
        <v>3</v>
      </c>
      <c r="G24" s="10">
        <f t="shared" si="4"/>
        <v>0</v>
      </c>
      <c r="H24" s="10">
        <f t="shared" si="4"/>
        <v>7</v>
      </c>
      <c r="I24" s="10">
        <f t="shared" si="4"/>
        <v>0</v>
      </c>
      <c r="J24" s="30">
        <f t="shared" si="4"/>
        <v>12</v>
      </c>
      <c r="K24" s="277">
        <f t="shared" si="4"/>
        <v>0</v>
      </c>
      <c r="L24" s="10">
        <f t="shared" si="4"/>
        <v>0</v>
      </c>
      <c r="M24" s="10">
        <f t="shared" si="4"/>
        <v>8</v>
      </c>
      <c r="N24" s="10">
        <f t="shared" si="4"/>
        <v>0</v>
      </c>
      <c r="O24" s="278">
        <f t="shared" si="4"/>
        <v>8</v>
      </c>
      <c r="P24" s="277">
        <f t="shared" si="4"/>
        <v>9</v>
      </c>
      <c r="Q24" s="10">
        <f t="shared" si="4"/>
        <v>1</v>
      </c>
      <c r="R24" s="10">
        <f t="shared" si="4"/>
        <v>9</v>
      </c>
      <c r="S24" s="10">
        <f t="shared" si="4"/>
        <v>0</v>
      </c>
      <c r="T24" s="278">
        <f t="shared" si="4"/>
        <v>24</v>
      </c>
      <c r="U24" s="277">
        <f t="shared" si="4"/>
        <v>3</v>
      </c>
      <c r="V24" s="10">
        <f t="shared" si="4"/>
        <v>0</v>
      </c>
      <c r="W24" s="10">
        <f t="shared" si="4"/>
        <v>9</v>
      </c>
      <c r="X24" s="10">
        <f t="shared" si="4"/>
        <v>0</v>
      </c>
      <c r="Y24" s="278">
        <f t="shared" si="4"/>
        <v>16</v>
      </c>
      <c r="Z24" s="277">
        <f t="shared" si="4"/>
        <v>1</v>
      </c>
      <c r="AA24" s="10">
        <f t="shared" si="4"/>
        <v>2</v>
      </c>
      <c r="AB24" s="10">
        <f t="shared" si="4"/>
        <v>3</v>
      </c>
      <c r="AC24" s="10">
        <f t="shared" si="4"/>
        <v>0</v>
      </c>
      <c r="AD24" s="30">
        <f t="shared" si="4"/>
        <v>8</v>
      </c>
      <c r="AE24" s="277">
        <f t="shared" si="4"/>
        <v>2</v>
      </c>
      <c r="AF24" s="10">
        <f t="shared" si="4"/>
        <v>2</v>
      </c>
      <c r="AG24" s="10">
        <f t="shared" si="4"/>
        <v>0</v>
      </c>
      <c r="AH24" s="10">
        <f t="shared" si="4"/>
        <v>0</v>
      </c>
      <c r="AI24" s="278">
        <f t="shared" si="4"/>
        <v>8</v>
      </c>
      <c r="AJ24" s="633">
        <f t="shared" si="4"/>
        <v>0</v>
      </c>
      <c r="AK24" s="632">
        <f t="shared" si="4"/>
        <v>0</v>
      </c>
      <c r="AL24" s="632">
        <f t="shared" si="4"/>
        <v>3</v>
      </c>
      <c r="AM24" s="632">
        <f t="shared" si="4"/>
        <v>0</v>
      </c>
      <c r="AN24" s="634">
        <f t="shared" si="4"/>
        <v>4</v>
      </c>
      <c r="AO24" s="498"/>
      <c r="AP24" s="804"/>
      <c r="AQ24" s="804"/>
      <c r="AR24" s="804"/>
      <c r="AS24" s="804"/>
    </row>
    <row r="25" spans="1:45" ht="13.5" thickBot="1" x14ac:dyDescent="0.25">
      <c r="A25" s="133" t="s">
        <v>116</v>
      </c>
      <c r="B25" s="134"/>
      <c r="C25" s="507"/>
      <c r="D25" s="494">
        <f>SUM(D26:D38)</f>
        <v>41</v>
      </c>
      <c r="E25" s="280">
        <f>SUM(E26:E38)</f>
        <v>52</v>
      </c>
      <c r="F25" s="185">
        <f t="shared" ref="F25:AK25" si="5">SUM(F26:F37)</f>
        <v>3</v>
      </c>
      <c r="G25" s="10">
        <f t="shared" si="5"/>
        <v>0</v>
      </c>
      <c r="H25" s="8">
        <f t="shared" si="5"/>
        <v>4</v>
      </c>
      <c r="I25" s="8">
        <f t="shared" si="5"/>
        <v>0</v>
      </c>
      <c r="J25" s="631">
        <f t="shared" si="5"/>
        <v>8</v>
      </c>
      <c r="K25" s="277">
        <f t="shared" si="5"/>
        <v>0</v>
      </c>
      <c r="L25" s="8">
        <f t="shared" si="5"/>
        <v>0</v>
      </c>
      <c r="M25" s="8">
        <f t="shared" si="5"/>
        <v>0</v>
      </c>
      <c r="N25" s="8">
        <f t="shared" si="5"/>
        <v>0</v>
      </c>
      <c r="O25" s="278">
        <f t="shared" si="5"/>
        <v>0</v>
      </c>
      <c r="P25" s="7">
        <f t="shared" si="5"/>
        <v>8</v>
      </c>
      <c r="Q25" s="8">
        <f t="shared" si="5"/>
        <v>0</v>
      </c>
      <c r="R25" s="8">
        <f t="shared" si="5"/>
        <v>6</v>
      </c>
      <c r="S25" s="8">
        <f t="shared" si="5"/>
        <v>0</v>
      </c>
      <c r="T25" s="631">
        <f t="shared" si="5"/>
        <v>16</v>
      </c>
      <c r="U25" s="277">
        <f t="shared" si="5"/>
        <v>3</v>
      </c>
      <c r="V25" s="8">
        <f t="shared" si="5"/>
        <v>0</v>
      </c>
      <c r="W25" s="8">
        <f t="shared" si="5"/>
        <v>9</v>
      </c>
      <c r="X25" s="8">
        <f t="shared" si="5"/>
        <v>0</v>
      </c>
      <c r="Y25" s="278">
        <f t="shared" si="5"/>
        <v>16</v>
      </c>
      <c r="Z25" s="7">
        <f t="shared" si="5"/>
        <v>0</v>
      </c>
      <c r="AA25" s="10">
        <f t="shared" si="5"/>
        <v>0</v>
      </c>
      <c r="AB25" s="8">
        <f t="shared" si="5"/>
        <v>3</v>
      </c>
      <c r="AC25" s="8">
        <f t="shared" si="5"/>
        <v>0</v>
      </c>
      <c r="AD25" s="629">
        <f t="shared" si="5"/>
        <v>4</v>
      </c>
      <c r="AE25" s="277">
        <f t="shared" si="5"/>
        <v>1</v>
      </c>
      <c r="AF25" s="8">
        <f t="shared" si="5"/>
        <v>1</v>
      </c>
      <c r="AG25" s="8">
        <f t="shared" si="5"/>
        <v>0</v>
      </c>
      <c r="AH25" s="8">
        <f t="shared" si="5"/>
        <v>0</v>
      </c>
      <c r="AI25" s="278">
        <f t="shared" si="5"/>
        <v>4</v>
      </c>
      <c r="AJ25" s="7">
        <f t="shared" si="5"/>
        <v>0</v>
      </c>
      <c r="AK25" s="8">
        <f t="shared" si="5"/>
        <v>0</v>
      </c>
      <c r="AL25" s="8">
        <f>SUM(AL26:AL38)</f>
        <v>3</v>
      </c>
      <c r="AM25" s="8">
        <f>SUM(AM26:AM37)</f>
        <v>0</v>
      </c>
      <c r="AN25" s="631">
        <f>SUM(AN26:AN38)</f>
        <v>4</v>
      </c>
      <c r="AO25" s="498"/>
      <c r="AP25" s="804"/>
      <c r="AQ25" s="804"/>
      <c r="AR25" s="804"/>
      <c r="AS25" s="804"/>
    </row>
    <row r="26" spans="1:45" x14ac:dyDescent="0.2">
      <c r="A26" s="281" t="s">
        <v>15</v>
      </c>
      <c r="B26" s="282" t="s">
        <v>185</v>
      </c>
      <c r="C26" s="505" t="s">
        <v>108</v>
      </c>
      <c r="D26" s="284">
        <f t="shared" ref="D26:D36" si="6">SUM(F26,G26,H26,K26,L26,M26,P26,Q26,R26,U26,V26,W26,Z26,AA26,AB26,AE26,AF26,AG26,AJ26,AK26,AL26)</f>
        <v>4</v>
      </c>
      <c r="E26" s="285">
        <f t="shared" ref="E26:E36" si="7">SUM(J26,O26,T26,Y26,AD26,AI26,AN26)</f>
        <v>4</v>
      </c>
      <c r="F26" s="287"/>
      <c r="G26" s="3"/>
      <c r="H26" s="3"/>
      <c r="I26" s="3"/>
      <c r="J26" s="220"/>
      <c r="K26" s="284"/>
      <c r="L26" s="3"/>
      <c r="M26" s="3"/>
      <c r="N26" s="3"/>
      <c r="O26" s="285"/>
      <c r="P26" s="287">
        <v>2</v>
      </c>
      <c r="Q26" s="3">
        <v>0</v>
      </c>
      <c r="R26" s="3">
        <v>2</v>
      </c>
      <c r="S26" s="3" t="s">
        <v>228</v>
      </c>
      <c r="T26" s="220">
        <v>4</v>
      </c>
      <c r="U26" s="284"/>
      <c r="V26" s="3"/>
      <c r="W26" s="3"/>
      <c r="X26" s="3"/>
      <c r="Y26" s="286"/>
      <c r="Z26" s="287"/>
      <c r="AA26" s="3"/>
      <c r="AB26" s="3"/>
      <c r="AC26" s="3"/>
      <c r="AD26" s="220"/>
      <c r="AE26" s="284"/>
      <c r="AF26" s="3"/>
      <c r="AG26" s="3"/>
      <c r="AH26" s="3"/>
      <c r="AI26" s="220"/>
      <c r="AJ26" s="284"/>
      <c r="AK26" s="3"/>
      <c r="AL26" s="3"/>
      <c r="AM26" s="3"/>
      <c r="AN26" s="285"/>
      <c r="AO26" s="500"/>
      <c r="AP26" s="804"/>
      <c r="AQ26" s="804"/>
      <c r="AR26" s="804"/>
      <c r="AS26" s="804"/>
    </row>
    <row r="27" spans="1:45" x14ac:dyDescent="0.2">
      <c r="A27" s="281" t="s">
        <v>16</v>
      </c>
      <c r="B27" s="282" t="s">
        <v>186</v>
      </c>
      <c r="C27" s="505" t="s">
        <v>109</v>
      </c>
      <c r="D27" s="228">
        <f t="shared" si="6"/>
        <v>4</v>
      </c>
      <c r="E27" s="283">
        <v>4</v>
      </c>
      <c r="F27" s="221"/>
      <c r="G27" s="9"/>
      <c r="H27" s="9"/>
      <c r="I27" s="9"/>
      <c r="J27" s="222"/>
      <c r="K27" s="228"/>
      <c r="L27" s="9"/>
      <c r="M27" s="9"/>
      <c r="N27" s="9"/>
      <c r="O27" s="283"/>
      <c r="P27" s="221"/>
      <c r="Q27" s="9"/>
      <c r="R27" s="9"/>
      <c r="S27" s="9"/>
      <c r="T27" s="222"/>
      <c r="U27" s="228">
        <v>2</v>
      </c>
      <c r="V27" s="9">
        <v>0</v>
      </c>
      <c r="W27" s="9">
        <v>2</v>
      </c>
      <c r="X27" s="9" t="s">
        <v>229</v>
      </c>
      <c r="Y27" s="283">
        <v>4</v>
      </c>
      <c r="Z27" s="221"/>
      <c r="AA27" s="9"/>
      <c r="AB27" s="9"/>
      <c r="AC27" s="9"/>
      <c r="AD27" s="222"/>
      <c r="AE27" s="228"/>
      <c r="AF27" s="9"/>
      <c r="AG27" s="9"/>
      <c r="AH27" s="9"/>
      <c r="AI27" s="222"/>
      <c r="AJ27" s="228"/>
      <c r="AK27" s="9"/>
      <c r="AL27" s="9"/>
      <c r="AM27" s="9"/>
      <c r="AN27" s="283"/>
      <c r="AO27" s="493" t="s">
        <v>185</v>
      </c>
      <c r="AP27" s="804"/>
      <c r="AQ27" s="804"/>
      <c r="AR27" s="804"/>
      <c r="AS27" s="804"/>
    </row>
    <row r="28" spans="1:45" x14ac:dyDescent="0.2">
      <c r="A28" s="281" t="s">
        <v>17</v>
      </c>
      <c r="B28" s="18" t="s">
        <v>187</v>
      </c>
      <c r="C28" s="505" t="s">
        <v>268</v>
      </c>
      <c r="D28" s="228">
        <f t="shared" si="6"/>
        <v>2</v>
      </c>
      <c r="E28" s="283">
        <v>4</v>
      </c>
      <c r="F28" s="221"/>
      <c r="G28" s="9"/>
      <c r="H28" s="9"/>
      <c r="I28" s="9"/>
      <c r="J28" s="222"/>
      <c r="K28" s="228"/>
      <c r="L28" s="9"/>
      <c r="M28" s="9"/>
      <c r="N28" s="9"/>
      <c r="O28" s="283"/>
      <c r="P28" s="221">
        <v>1</v>
      </c>
      <c r="Q28" s="9">
        <v>0</v>
      </c>
      <c r="R28" s="9">
        <v>1</v>
      </c>
      <c r="S28" s="9" t="s">
        <v>228</v>
      </c>
      <c r="T28" s="222">
        <v>4</v>
      </c>
      <c r="U28" s="228"/>
      <c r="V28" s="9"/>
      <c r="W28" s="9"/>
      <c r="X28" s="9"/>
      <c r="Y28" s="283"/>
      <c r="Z28" s="221"/>
      <c r="AA28" s="9"/>
      <c r="AB28" s="9"/>
      <c r="AC28" s="9"/>
      <c r="AD28" s="222"/>
      <c r="AE28" s="228"/>
      <c r="AF28" s="9"/>
      <c r="AG28" s="9"/>
      <c r="AH28" s="9"/>
      <c r="AI28" s="222"/>
      <c r="AJ28" s="228"/>
      <c r="AK28" s="9"/>
      <c r="AL28" s="9"/>
      <c r="AM28" s="9"/>
      <c r="AN28" s="283"/>
      <c r="AO28" s="493"/>
    </row>
    <row r="29" spans="1:45" x14ac:dyDescent="0.2">
      <c r="A29" s="281" t="s">
        <v>18</v>
      </c>
      <c r="B29" s="18" t="s">
        <v>188</v>
      </c>
      <c r="C29" s="505" t="s">
        <v>269</v>
      </c>
      <c r="D29" s="228">
        <f t="shared" si="6"/>
        <v>2</v>
      </c>
      <c r="E29" s="283">
        <v>4</v>
      </c>
      <c r="F29" s="221"/>
      <c r="G29" s="9"/>
      <c r="H29" s="9"/>
      <c r="I29" s="9"/>
      <c r="J29" s="222"/>
      <c r="K29" s="228"/>
      <c r="L29" s="9"/>
      <c r="M29" s="9"/>
      <c r="N29" s="9"/>
      <c r="O29" s="283"/>
      <c r="P29" s="221"/>
      <c r="Q29" s="9"/>
      <c r="R29" s="9"/>
      <c r="S29" s="9"/>
      <c r="T29" s="222"/>
      <c r="U29" s="228">
        <v>1</v>
      </c>
      <c r="V29" s="9">
        <v>0</v>
      </c>
      <c r="W29" s="9">
        <v>1</v>
      </c>
      <c r="X29" s="9" t="s">
        <v>229</v>
      </c>
      <c r="Y29" s="283">
        <v>4</v>
      </c>
      <c r="Z29" s="221"/>
      <c r="AA29" s="9"/>
      <c r="AB29" s="9"/>
      <c r="AC29" s="9"/>
      <c r="AD29" s="222"/>
      <c r="AE29" s="228"/>
      <c r="AF29" s="9"/>
      <c r="AG29" s="9"/>
      <c r="AH29" s="9"/>
      <c r="AI29" s="222"/>
      <c r="AJ29" s="228"/>
      <c r="AK29" s="9"/>
      <c r="AL29" s="9"/>
      <c r="AM29" s="9"/>
      <c r="AN29" s="283"/>
      <c r="AO29" s="493" t="s">
        <v>187</v>
      </c>
    </row>
    <row r="30" spans="1:45" x14ac:dyDescent="0.2">
      <c r="A30" s="281" t="s">
        <v>19</v>
      </c>
      <c r="B30" s="692" t="s">
        <v>189</v>
      </c>
      <c r="C30" s="508" t="s">
        <v>304</v>
      </c>
      <c r="D30" s="290">
        <f t="shared" si="6"/>
        <v>3</v>
      </c>
      <c r="E30" s="515">
        <f t="shared" si="7"/>
        <v>4</v>
      </c>
      <c r="F30" s="513">
        <v>1</v>
      </c>
      <c r="G30" s="288">
        <v>0</v>
      </c>
      <c r="H30" s="288">
        <v>2</v>
      </c>
      <c r="I30" s="288" t="s">
        <v>228</v>
      </c>
      <c r="J30" s="289">
        <v>4</v>
      </c>
      <c r="K30" s="228"/>
      <c r="L30" s="9"/>
      <c r="M30" s="9"/>
      <c r="N30" s="9"/>
      <c r="O30" s="283"/>
      <c r="P30" s="221"/>
      <c r="Q30" s="9"/>
      <c r="R30" s="9"/>
      <c r="S30" s="9"/>
      <c r="T30" s="222"/>
      <c r="U30" s="228"/>
      <c r="V30" s="9"/>
      <c r="W30" s="9"/>
      <c r="X30" s="9"/>
      <c r="Y30" s="283"/>
      <c r="Z30" s="221"/>
      <c r="AA30" s="9"/>
      <c r="AB30" s="9"/>
      <c r="AC30" s="9"/>
      <c r="AD30" s="222"/>
      <c r="AE30" s="228"/>
      <c r="AF30" s="9"/>
      <c r="AG30" s="9"/>
      <c r="AH30" s="9"/>
      <c r="AI30" s="222"/>
      <c r="AJ30" s="228"/>
      <c r="AK30" s="9"/>
      <c r="AL30" s="9"/>
      <c r="AM30" s="9"/>
      <c r="AN30" s="283"/>
      <c r="AO30" s="493"/>
    </row>
    <row r="31" spans="1:45" ht="12.95" customHeight="1" x14ac:dyDescent="0.2">
      <c r="A31" s="281" t="s">
        <v>20</v>
      </c>
      <c r="B31" s="18" t="s">
        <v>190</v>
      </c>
      <c r="C31" s="505" t="s">
        <v>110</v>
      </c>
      <c r="D31" s="228">
        <f t="shared" si="6"/>
        <v>4</v>
      </c>
      <c r="E31" s="283">
        <f t="shared" si="7"/>
        <v>4</v>
      </c>
      <c r="F31" s="221"/>
      <c r="G31" s="9"/>
      <c r="H31" s="9"/>
      <c r="I31" s="9"/>
      <c r="J31" s="222"/>
      <c r="K31" s="228"/>
      <c r="L31" s="9"/>
      <c r="M31" s="9"/>
      <c r="N31" s="9"/>
      <c r="O31" s="283"/>
      <c r="P31" s="228">
        <v>1</v>
      </c>
      <c r="Q31" s="9">
        <v>0</v>
      </c>
      <c r="R31" s="9">
        <v>3</v>
      </c>
      <c r="S31" s="9" t="s">
        <v>228</v>
      </c>
      <c r="T31" s="222">
        <v>4</v>
      </c>
      <c r="U31" s="228"/>
      <c r="V31" s="9"/>
      <c r="W31" s="9"/>
      <c r="X31" s="9"/>
      <c r="Y31" s="283"/>
      <c r="Z31" s="221"/>
      <c r="AA31" s="9"/>
      <c r="AB31" s="9"/>
      <c r="AC31" s="9"/>
      <c r="AD31" s="222"/>
      <c r="AE31" s="228"/>
      <c r="AF31" s="9"/>
      <c r="AG31" s="9"/>
      <c r="AH31" s="9"/>
      <c r="AI31" s="222"/>
      <c r="AJ31" s="228"/>
      <c r="AK31" s="9"/>
      <c r="AL31" s="9"/>
      <c r="AM31" s="9"/>
      <c r="AN31" s="283"/>
      <c r="AO31" s="493"/>
    </row>
    <row r="32" spans="1:45" x14ac:dyDescent="0.2">
      <c r="A32" s="281" t="s">
        <v>21</v>
      </c>
      <c r="B32" s="18" t="s">
        <v>191</v>
      </c>
      <c r="C32" s="505" t="s">
        <v>111</v>
      </c>
      <c r="D32" s="228">
        <f t="shared" si="6"/>
        <v>4</v>
      </c>
      <c r="E32" s="283">
        <f t="shared" si="7"/>
        <v>4</v>
      </c>
      <c r="F32" s="221">
        <v>2</v>
      </c>
      <c r="G32" s="9">
        <v>0</v>
      </c>
      <c r="H32" s="9">
        <v>2</v>
      </c>
      <c r="I32" s="9" t="s">
        <v>228</v>
      </c>
      <c r="J32" s="222">
        <v>4</v>
      </c>
      <c r="K32" s="228"/>
      <c r="L32" s="9"/>
      <c r="M32" s="9"/>
      <c r="N32" s="9"/>
      <c r="O32" s="283"/>
      <c r="P32" s="221"/>
      <c r="Q32" s="9"/>
      <c r="R32" s="9"/>
      <c r="S32" s="9"/>
      <c r="T32" s="222"/>
      <c r="U32" s="228"/>
      <c r="V32" s="9"/>
      <c r="W32" s="9"/>
      <c r="X32" s="9"/>
      <c r="Y32" s="283"/>
      <c r="Z32" s="221"/>
      <c r="AA32" s="9"/>
      <c r="AB32" s="9"/>
      <c r="AC32" s="9"/>
      <c r="AD32" s="222"/>
      <c r="AE32" s="228"/>
      <c r="AF32" s="9"/>
      <c r="AG32" s="9"/>
      <c r="AH32" s="9"/>
      <c r="AI32" s="222"/>
      <c r="AJ32" s="228"/>
      <c r="AK32" s="9"/>
      <c r="AL32" s="9"/>
      <c r="AM32" s="9"/>
      <c r="AN32" s="283"/>
      <c r="AO32" s="493"/>
    </row>
    <row r="33" spans="1:42" x14ac:dyDescent="0.2">
      <c r="A33" s="281" t="s">
        <v>22</v>
      </c>
      <c r="B33" s="18" t="s">
        <v>192</v>
      </c>
      <c r="C33" s="505" t="s">
        <v>29</v>
      </c>
      <c r="D33" s="228">
        <f t="shared" si="6"/>
        <v>3</v>
      </c>
      <c r="E33" s="283">
        <v>4</v>
      </c>
      <c r="F33" s="221"/>
      <c r="G33" s="9"/>
      <c r="H33" s="9"/>
      <c r="I33" s="9"/>
      <c r="J33" s="222"/>
      <c r="K33" s="228"/>
      <c r="L33" s="9"/>
      <c r="M33" s="9"/>
      <c r="N33" s="9"/>
      <c r="O33" s="283"/>
      <c r="P33" s="221"/>
      <c r="Q33" s="9"/>
      <c r="R33" s="9"/>
      <c r="S33" s="9"/>
      <c r="T33" s="222"/>
      <c r="U33" s="228">
        <v>0</v>
      </c>
      <c r="V33" s="9">
        <v>0</v>
      </c>
      <c r="W33" s="9">
        <v>3</v>
      </c>
      <c r="X33" s="9" t="s">
        <v>228</v>
      </c>
      <c r="Y33" s="283">
        <v>4</v>
      </c>
      <c r="Z33" s="221"/>
      <c r="AA33" s="9"/>
      <c r="AB33" s="9"/>
      <c r="AC33" s="9"/>
      <c r="AD33" s="222"/>
      <c r="AE33" s="228"/>
      <c r="AF33" s="9"/>
      <c r="AG33" s="9"/>
      <c r="AH33" s="9"/>
      <c r="AI33" s="222"/>
      <c r="AJ33" s="228"/>
      <c r="AK33" s="9"/>
      <c r="AL33" s="9"/>
      <c r="AM33" s="9"/>
      <c r="AN33" s="283"/>
      <c r="AO33" s="493" t="s">
        <v>190</v>
      </c>
    </row>
    <row r="34" spans="1:42" x14ac:dyDescent="0.2">
      <c r="A34" s="281" t="s">
        <v>23</v>
      </c>
      <c r="B34" s="18" t="s">
        <v>193</v>
      </c>
      <c r="C34" s="505" t="s">
        <v>31</v>
      </c>
      <c r="D34" s="228">
        <f t="shared" si="6"/>
        <v>3</v>
      </c>
      <c r="E34" s="283">
        <v>4</v>
      </c>
      <c r="F34" s="221"/>
      <c r="G34" s="9"/>
      <c r="H34" s="9"/>
      <c r="I34" s="9"/>
      <c r="J34" s="222"/>
      <c r="K34" s="228"/>
      <c r="L34" s="9"/>
      <c r="M34" s="9"/>
      <c r="N34" s="9"/>
      <c r="O34" s="283"/>
      <c r="P34" s="221"/>
      <c r="Q34" s="9"/>
      <c r="R34" s="9"/>
      <c r="S34" s="9"/>
      <c r="T34" s="222"/>
      <c r="U34" s="228"/>
      <c r="V34" s="9"/>
      <c r="W34" s="9"/>
      <c r="X34" s="9"/>
      <c r="Y34" s="283"/>
      <c r="Z34" s="221">
        <v>0</v>
      </c>
      <c r="AA34" s="9">
        <v>0</v>
      </c>
      <c r="AB34" s="9">
        <v>3</v>
      </c>
      <c r="AC34" s="9" t="s">
        <v>228</v>
      </c>
      <c r="AD34" s="283">
        <v>4</v>
      </c>
      <c r="AE34" s="228"/>
      <c r="AF34" s="9"/>
      <c r="AG34" s="9"/>
      <c r="AH34" s="9"/>
      <c r="AI34" s="222"/>
      <c r="AJ34" s="228"/>
      <c r="AK34" s="9"/>
      <c r="AL34" s="9"/>
      <c r="AM34" s="9"/>
      <c r="AN34" s="283"/>
      <c r="AO34" s="493" t="s">
        <v>192</v>
      </c>
    </row>
    <row r="35" spans="1:42" x14ac:dyDescent="0.2">
      <c r="A35" s="281" t="s">
        <v>24</v>
      </c>
      <c r="B35" s="18" t="s">
        <v>176</v>
      </c>
      <c r="C35" s="505" t="s">
        <v>288</v>
      </c>
      <c r="D35" s="228">
        <v>4</v>
      </c>
      <c r="E35" s="283">
        <v>4</v>
      </c>
      <c r="F35" s="221"/>
      <c r="G35" s="9"/>
      <c r="H35" s="9"/>
      <c r="I35" s="9"/>
      <c r="J35" s="222"/>
      <c r="K35" s="228"/>
      <c r="L35" s="9"/>
      <c r="M35" s="9"/>
      <c r="N35" s="9"/>
      <c r="O35" s="283"/>
      <c r="P35" s="221">
        <v>4</v>
      </c>
      <c r="Q35" s="9">
        <v>0</v>
      </c>
      <c r="R35" s="9">
        <v>0</v>
      </c>
      <c r="S35" s="9" t="s">
        <v>229</v>
      </c>
      <c r="T35" s="222">
        <v>4</v>
      </c>
      <c r="U35" s="228"/>
      <c r="V35" s="9"/>
      <c r="W35" s="9"/>
      <c r="X35" s="9"/>
      <c r="Y35" s="283"/>
      <c r="Z35" s="221"/>
      <c r="AA35" s="9"/>
      <c r="AB35" s="9"/>
      <c r="AC35" s="9"/>
      <c r="AD35" s="222"/>
      <c r="AE35" s="228"/>
      <c r="AF35" s="9"/>
      <c r="AG35" s="9"/>
      <c r="AH35" s="9"/>
      <c r="AI35" s="222"/>
      <c r="AJ35" s="228"/>
      <c r="AK35" s="9"/>
      <c r="AL35" s="9"/>
      <c r="AM35" s="9"/>
      <c r="AN35" s="283"/>
      <c r="AO35" s="493" t="s">
        <v>199</v>
      </c>
    </row>
    <row r="36" spans="1:42" x14ac:dyDescent="0.2">
      <c r="A36" s="281" t="s">
        <v>25</v>
      </c>
      <c r="B36" s="18" t="s">
        <v>194</v>
      </c>
      <c r="C36" s="505" t="s">
        <v>112</v>
      </c>
      <c r="D36" s="228">
        <f t="shared" si="6"/>
        <v>3</v>
      </c>
      <c r="E36" s="283">
        <f t="shared" si="7"/>
        <v>4</v>
      </c>
      <c r="F36" s="221"/>
      <c r="G36" s="9"/>
      <c r="H36" s="9"/>
      <c r="I36" s="9"/>
      <c r="J36" s="222"/>
      <c r="K36" s="228"/>
      <c r="L36" s="9"/>
      <c r="M36" s="9"/>
      <c r="N36" s="9"/>
      <c r="O36" s="283"/>
      <c r="P36" s="221"/>
      <c r="Q36" s="9"/>
      <c r="R36" s="9"/>
      <c r="S36" s="9"/>
      <c r="T36" s="222"/>
      <c r="U36" s="228">
        <v>0</v>
      </c>
      <c r="V36" s="9">
        <v>0</v>
      </c>
      <c r="W36" s="9">
        <v>3</v>
      </c>
      <c r="X36" s="9" t="s">
        <v>228</v>
      </c>
      <c r="Y36" s="283">
        <v>4</v>
      </c>
      <c r="Z36" s="221"/>
      <c r="AA36" s="9"/>
      <c r="AB36" s="9"/>
      <c r="AC36" s="9"/>
      <c r="AD36" s="222"/>
      <c r="AE36" s="228"/>
      <c r="AF36" s="9"/>
      <c r="AG36" s="9"/>
      <c r="AH36" s="9"/>
      <c r="AI36" s="222"/>
      <c r="AJ36" s="228"/>
      <c r="AK36" s="9"/>
      <c r="AL36" s="9"/>
      <c r="AM36" s="9"/>
      <c r="AN36" s="283"/>
      <c r="AO36" s="493" t="s">
        <v>199</v>
      </c>
    </row>
    <row r="37" spans="1:42" x14ac:dyDescent="0.2">
      <c r="A37" s="281" t="s">
        <v>26</v>
      </c>
      <c r="B37" s="693" t="s">
        <v>195</v>
      </c>
      <c r="C37" s="505" t="s">
        <v>278</v>
      </c>
      <c r="D37" s="228">
        <v>2</v>
      </c>
      <c r="E37" s="283">
        <v>4</v>
      </c>
      <c r="F37" s="221"/>
      <c r="G37" s="9"/>
      <c r="H37" s="9"/>
      <c r="I37" s="9"/>
      <c r="J37" s="222"/>
      <c r="K37" s="228"/>
      <c r="L37" s="9"/>
      <c r="M37" s="9"/>
      <c r="N37" s="9"/>
      <c r="O37" s="283"/>
      <c r="P37" s="221"/>
      <c r="Q37" s="9"/>
      <c r="R37" s="9"/>
      <c r="S37" s="9"/>
      <c r="T37" s="222"/>
      <c r="U37" s="228"/>
      <c r="V37" s="9"/>
      <c r="W37" s="9"/>
      <c r="X37" s="9"/>
      <c r="Y37" s="283"/>
      <c r="Z37" s="221"/>
      <c r="AA37" s="9"/>
      <c r="AB37" s="9"/>
      <c r="AC37" s="9"/>
      <c r="AD37" s="222"/>
      <c r="AE37" s="228">
        <v>1</v>
      </c>
      <c r="AF37" s="9">
        <v>1</v>
      </c>
      <c r="AG37" s="9">
        <v>0</v>
      </c>
      <c r="AH37" s="9" t="s">
        <v>228</v>
      </c>
      <c r="AI37" s="222">
        <v>4</v>
      </c>
      <c r="AJ37" s="228"/>
      <c r="AK37" s="9"/>
      <c r="AL37" s="9"/>
      <c r="AM37" s="9"/>
      <c r="AN37" s="283"/>
      <c r="AO37" s="493"/>
    </row>
    <row r="38" spans="1:42" ht="13.5" thickBot="1" x14ac:dyDescent="0.25">
      <c r="A38" s="281" t="s">
        <v>27</v>
      </c>
      <c r="B38" s="18" t="s">
        <v>220</v>
      </c>
      <c r="C38" s="505" t="s">
        <v>120</v>
      </c>
      <c r="D38" s="228">
        <f t="shared" ref="D38" si="8">SUM(F38,G38,H38,K38,L38,M38,P38,Q38,R38,U38,V38,W38,Z38,AA38,AB38,AE38,AF38,AG38,AJ38,AK38,AL38)</f>
        <v>3</v>
      </c>
      <c r="E38" s="283">
        <v>4</v>
      </c>
      <c r="F38" s="221"/>
      <c r="G38" s="9"/>
      <c r="H38" s="9"/>
      <c r="I38" s="9"/>
      <c r="J38" s="283"/>
      <c r="K38" s="477"/>
      <c r="L38" s="478"/>
      <c r="M38" s="478"/>
      <c r="N38" s="478"/>
      <c r="O38" s="479"/>
      <c r="P38" s="228"/>
      <c r="Q38" s="9"/>
      <c r="R38" s="9"/>
      <c r="S38" s="9"/>
      <c r="T38" s="222"/>
      <c r="U38" s="477"/>
      <c r="V38" s="478"/>
      <c r="W38" s="478"/>
      <c r="X38" s="478"/>
      <c r="Y38" s="480"/>
      <c r="Z38" s="221"/>
      <c r="AA38" s="9"/>
      <c r="AB38" s="9"/>
      <c r="AC38" s="9"/>
      <c r="AD38" s="283"/>
      <c r="AE38" s="477"/>
      <c r="AF38" s="478"/>
      <c r="AG38" s="478"/>
      <c r="AH38" s="478"/>
      <c r="AI38" s="479"/>
      <c r="AJ38" s="228">
        <v>0</v>
      </c>
      <c r="AK38" s="9">
        <v>0</v>
      </c>
      <c r="AL38" s="9">
        <v>3</v>
      </c>
      <c r="AM38" s="9" t="s">
        <v>228</v>
      </c>
      <c r="AN38" s="283">
        <v>4</v>
      </c>
      <c r="AO38" s="499" t="s">
        <v>199</v>
      </c>
    </row>
    <row r="39" spans="1:42" ht="13.5" thickBot="1" x14ac:dyDescent="0.25">
      <c r="A39" s="133" t="s">
        <v>115</v>
      </c>
      <c r="B39" s="134"/>
      <c r="C39" s="507"/>
      <c r="D39" s="516">
        <f t="shared" ref="D39:AN39" si="9">SUM(D40:D42)</f>
        <v>7</v>
      </c>
      <c r="E39" s="517">
        <f t="shared" si="9"/>
        <v>12</v>
      </c>
      <c r="F39" s="514">
        <f t="shared" si="9"/>
        <v>0</v>
      </c>
      <c r="G39" s="11">
        <f t="shared" si="9"/>
        <v>0</v>
      </c>
      <c r="H39" s="11">
        <f t="shared" si="9"/>
        <v>0</v>
      </c>
      <c r="I39" s="11">
        <f t="shared" si="9"/>
        <v>0</v>
      </c>
      <c r="J39" s="12">
        <f t="shared" si="9"/>
        <v>0</v>
      </c>
      <c r="K39" s="279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280">
        <f t="shared" si="9"/>
        <v>0</v>
      </c>
      <c r="P39" s="514">
        <f t="shared" si="9"/>
        <v>1</v>
      </c>
      <c r="Q39" s="11">
        <f t="shared" si="9"/>
        <v>1</v>
      </c>
      <c r="R39" s="11">
        <f t="shared" si="9"/>
        <v>0</v>
      </c>
      <c r="S39" s="11">
        <f t="shared" si="9"/>
        <v>0</v>
      </c>
      <c r="T39" s="11">
        <f t="shared" si="9"/>
        <v>4</v>
      </c>
      <c r="U39" s="279">
        <f t="shared" si="9"/>
        <v>0</v>
      </c>
      <c r="V39" s="11">
        <f t="shared" si="9"/>
        <v>0</v>
      </c>
      <c r="W39" s="11">
        <f t="shared" si="9"/>
        <v>0</v>
      </c>
      <c r="X39" s="11">
        <f t="shared" si="9"/>
        <v>0</v>
      </c>
      <c r="Y39" s="280">
        <f t="shared" si="9"/>
        <v>0</v>
      </c>
      <c r="Z39" s="514">
        <f t="shared" si="9"/>
        <v>1</v>
      </c>
      <c r="AA39" s="11">
        <f t="shared" si="9"/>
        <v>2</v>
      </c>
      <c r="AB39" s="11">
        <f t="shared" si="9"/>
        <v>0</v>
      </c>
      <c r="AC39" s="11">
        <f t="shared" si="9"/>
        <v>0</v>
      </c>
      <c r="AD39" s="12">
        <f t="shared" si="9"/>
        <v>4</v>
      </c>
      <c r="AE39" s="279">
        <f t="shared" si="9"/>
        <v>1</v>
      </c>
      <c r="AF39" s="11">
        <f t="shared" si="9"/>
        <v>1</v>
      </c>
      <c r="AG39" s="11">
        <f t="shared" si="9"/>
        <v>0</v>
      </c>
      <c r="AH39" s="11">
        <f t="shared" si="9"/>
        <v>0</v>
      </c>
      <c r="AI39" s="280">
        <f t="shared" si="9"/>
        <v>4</v>
      </c>
      <c r="AJ39" s="279">
        <f t="shared" si="9"/>
        <v>0</v>
      </c>
      <c r="AK39" s="11">
        <f t="shared" si="9"/>
        <v>0</v>
      </c>
      <c r="AL39" s="11">
        <f t="shared" si="9"/>
        <v>0</v>
      </c>
      <c r="AM39" s="11">
        <f t="shared" si="9"/>
        <v>0</v>
      </c>
      <c r="AN39" s="280">
        <f t="shared" si="9"/>
        <v>0</v>
      </c>
      <c r="AO39" s="498"/>
    </row>
    <row r="40" spans="1:42" x14ac:dyDescent="0.2">
      <c r="A40" s="281" t="s">
        <v>28</v>
      </c>
      <c r="B40" s="282" t="s">
        <v>196</v>
      </c>
      <c r="C40" s="505" t="s">
        <v>113</v>
      </c>
      <c r="D40" s="284">
        <v>2</v>
      </c>
      <c r="E40" s="285">
        <v>4</v>
      </c>
      <c r="F40" s="287"/>
      <c r="G40" s="3"/>
      <c r="H40" s="3"/>
      <c r="I40" s="3"/>
      <c r="J40" s="285"/>
      <c r="K40" s="284"/>
      <c r="L40" s="3"/>
      <c r="M40" s="3"/>
      <c r="N40" s="292"/>
      <c r="O40" s="285"/>
      <c r="P40" s="284">
        <v>1</v>
      </c>
      <c r="Q40" s="3">
        <v>1</v>
      </c>
      <c r="R40" s="3">
        <v>0</v>
      </c>
      <c r="S40" s="292" t="s">
        <v>228</v>
      </c>
      <c r="T40" s="285">
        <v>4</v>
      </c>
      <c r="U40" s="284"/>
      <c r="V40" s="292"/>
      <c r="W40" s="3"/>
      <c r="X40" s="3"/>
      <c r="Y40" s="285"/>
      <c r="Z40" s="284"/>
      <c r="AA40" s="3"/>
      <c r="AB40" s="3"/>
      <c r="AC40" s="3"/>
      <c r="AD40" s="285"/>
      <c r="AE40" s="284"/>
      <c r="AF40" s="3"/>
      <c r="AG40" s="3"/>
      <c r="AH40" s="3"/>
      <c r="AI40" s="220"/>
      <c r="AJ40" s="284"/>
      <c r="AK40" s="3"/>
      <c r="AL40" s="3"/>
      <c r="AM40" s="3"/>
      <c r="AN40" s="285"/>
      <c r="AO40" s="500" t="s">
        <v>199</v>
      </c>
    </row>
    <row r="41" spans="1:42" x14ac:dyDescent="0.2">
      <c r="A41" s="281" t="s">
        <v>30</v>
      </c>
      <c r="B41" s="282" t="s">
        <v>197</v>
      </c>
      <c r="C41" s="505" t="s">
        <v>114</v>
      </c>
      <c r="D41" s="228">
        <f>SUM(F41,G41,H41,K41,L41,M41,P41,Q41,R41,U41,V41,W41,Z41,AA41,AB41,AE41,AF41,AG41,AJ41,AK41,AL41)</f>
        <v>3</v>
      </c>
      <c r="E41" s="283">
        <v>4</v>
      </c>
      <c r="F41" s="221"/>
      <c r="G41" s="9"/>
      <c r="H41" s="9"/>
      <c r="I41" s="9"/>
      <c r="J41" s="283"/>
      <c r="K41" s="228"/>
      <c r="L41" s="9"/>
      <c r="M41" s="9"/>
      <c r="N41" s="9"/>
      <c r="O41" s="283"/>
      <c r="P41" s="228"/>
      <c r="Q41" s="9"/>
      <c r="R41" s="9"/>
      <c r="S41" s="9"/>
      <c r="T41" s="283"/>
      <c r="U41" s="228"/>
      <c r="V41" s="9"/>
      <c r="W41" s="9"/>
      <c r="X41" s="9"/>
      <c r="Y41" s="283"/>
      <c r="Z41" s="228">
        <v>1</v>
      </c>
      <c r="AA41" s="9">
        <v>2</v>
      </c>
      <c r="AB41" s="9">
        <v>0</v>
      </c>
      <c r="AC41" s="9" t="s">
        <v>228</v>
      </c>
      <c r="AD41" s="283">
        <v>4</v>
      </c>
      <c r="AE41" s="228"/>
      <c r="AF41" s="9"/>
      <c r="AG41" s="9"/>
      <c r="AH41" s="9"/>
      <c r="AI41" s="222"/>
      <c r="AJ41" s="228"/>
      <c r="AK41" s="9"/>
      <c r="AL41" s="9"/>
      <c r="AM41" s="9"/>
      <c r="AN41" s="283"/>
      <c r="AO41" s="493"/>
    </row>
    <row r="42" spans="1:42" ht="13.5" thickBot="1" x14ac:dyDescent="0.25">
      <c r="A42" s="281" t="s">
        <v>32</v>
      </c>
      <c r="B42" s="282" t="s">
        <v>198</v>
      </c>
      <c r="C42" s="505" t="s">
        <v>170</v>
      </c>
      <c r="D42" s="224">
        <f>SUM(F42,G42,H42,K42,L42,M42,P42,Q42,R42,U42,V42,W42,Z42,AA42,AB42,AE42,AF42,AG42,AJ42,AK42,AL42)</f>
        <v>2</v>
      </c>
      <c r="E42" s="226">
        <v>4</v>
      </c>
      <c r="F42" s="28"/>
      <c r="G42" s="225"/>
      <c r="H42" s="225"/>
      <c r="I42" s="225"/>
      <c r="J42" s="226"/>
      <c r="K42" s="224"/>
      <c r="L42" s="225"/>
      <c r="M42" s="225"/>
      <c r="N42" s="225"/>
      <c r="O42" s="226"/>
      <c r="P42" s="224"/>
      <c r="Q42" s="225"/>
      <c r="R42" s="225"/>
      <c r="S42" s="225"/>
      <c r="T42" s="226"/>
      <c r="U42" s="224"/>
      <c r="V42" s="225"/>
      <c r="W42" s="225"/>
      <c r="X42" s="225"/>
      <c r="Y42" s="226"/>
      <c r="Z42" s="221"/>
      <c r="AA42" s="9"/>
      <c r="AB42" s="9"/>
      <c r="AC42" s="9"/>
      <c r="AD42" s="283"/>
      <c r="AE42" s="224">
        <v>1</v>
      </c>
      <c r="AF42" s="225">
        <v>1</v>
      </c>
      <c r="AG42" s="225">
        <v>0</v>
      </c>
      <c r="AH42" s="225" t="s">
        <v>229</v>
      </c>
      <c r="AI42" s="293">
        <v>4</v>
      </c>
      <c r="AJ42" s="224"/>
      <c r="AK42" s="225"/>
      <c r="AL42" s="225"/>
      <c r="AM42" s="225"/>
      <c r="AN42" s="226"/>
      <c r="AO42" s="499"/>
    </row>
    <row r="43" spans="1:42" ht="13.5" thickBot="1" x14ac:dyDescent="0.25">
      <c r="A43" s="133" t="s">
        <v>117</v>
      </c>
      <c r="B43" s="134"/>
      <c r="C43" s="507"/>
      <c r="D43" s="494">
        <f t="shared" ref="D43:AN43" si="10">SUM(D44:D47)</f>
        <v>14</v>
      </c>
      <c r="E43" s="280">
        <f t="shared" si="10"/>
        <v>16</v>
      </c>
      <c r="F43" s="185">
        <f t="shared" si="10"/>
        <v>0</v>
      </c>
      <c r="G43" s="8">
        <f t="shared" si="10"/>
        <v>0</v>
      </c>
      <c r="H43" s="8">
        <f t="shared" si="10"/>
        <v>3</v>
      </c>
      <c r="I43" s="8">
        <f t="shared" si="10"/>
        <v>0</v>
      </c>
      <c r="J43" s="30">
        <f t="shared" si="10"/>
        <v>4</v>
      </c>
      <c r="K43" s="7">
        <f t="shared" si="10"/>
        <v>0</v>
      </c>
      <c r="L43" s="8">
        <f t="shared" si="10"/>
        <v>0</v>
      </c>
      <c r="M43" s="8">
        <f t="shared" si="10"/>
        <v>8</v>
      </c>
      <c r="N43" s="8">
        <f t="shared" si="10"/>
        <v>0</v>
      </c>
      <c r="O43" s="683">
        <f t="shared" si="10"/>
        <v>8</v>
      </c>
      <c r="P43" s="8">
        <f t="shared" si="10"/>
        <v>0</v>
      </c>
      <c r="Q43" s="8">
        <f t="shared" si="10"/>
        <v>0</v>
      </c>
      <c r="R43" s="8">
        <f t="shared" si="10"/>
        <v>3</v>
      </c>
      <c r="S43" s="8">
        <f t="shared" si="10"/>
        <v>0</v>
      </c>
      <c r="T43" s="683">
        <f t="shared" si="10"/>
        <v>4</v>
      </c>
      <c r="U43" s="8">
        <f t="shared" si="10"/>
        <v>0</v>
      </c>
      <c r="V43" s="8">
        <f t="shared" si="10"/>
        <v>0</v>
      </c>
      <c r="W43" s="8">
        <f t="shared" si="10"/>
        <v>0</v>
      </c>
      <c r="X43" s="8">
        <f t="shared" si="10"/>
        <v>0</v>
      </c>
      <c r="Y43" s="683">
        <f t="shared" si="10"/>
        <v>0</v>
      </c>
      <c r="Z43" s="8">
        <f t="shared" si="10"/>
        <v>0</v>
      </c>
      <c r="AA43" s="8">
        <f t="shared" si="10"/>
        <v>0</v>
      </c>
      <c r="AB43" s="8">
        <f t="shared" si="10"/>
        <v>0</v>
      </c>
      <c r="AC43" s="8">
        <f t="shared" si="10"/>
        <v>0</v>
      </c>
      <c r="AD43" s="683">
        <f t="shared" si="10"/>
        <v>0</v>
      </c>
      <c r="AE43" s="8">
        <f t="shared" si="10"/>
        <v>0</v>
      </c>
      <c r="AF43" s="8">
        <f t="shared" si="10"/>
        <v>0</v>
      </c>
      <c r="AG43" s="8">
        <f t="shared" si="10"/>
        <v>0</v>
      </c>
      <c r="AH43" s="8">
        <f t="shared" si="10"/>
        <v>0</v>
      </c>
      <c r="AI43" s="30">
        <f t="shared" si="10"/>
        <v>0</v>
      </c>
      <c r="AJ43" s="7">
        <f t="shared" si="10"/>
        <v>0</v>
      </c>
      <c r="AK43" s="8">
        <f t="shared" si="10"/>
        <v>0</v>
      </c>
      <c r="AL43" s="8">
        <f t="shared" si="10"/>
        <v>0</v>
      </c>
      <c r="AM43" s="8">
        <f t="shared" si="10"/>
        <v>0</v>
      </c>
      <c r="AN43" s="278">
        <f t="shared" si="10"/>
        <v>0</v>
      </c>
      <c r="AO43" s="498"/>
    </row>
    <row r="44" spans="1:42" x14ac:dyDescent="0.2">
      <c r="A44" s="294" t="s">
        <v>33</v>
      </c>
      <c r="B44" s="282" t="s">
        <v>199</v>
      </c>
      <c r="C44" s="505" t="s">
        <v>270</v>
      </c>
      <c r="D44" s="284">
        <v>5</v>
      </c>
      <c r="E44" s="285">
        <v>4</v>
      </c>
      <c r="F44" s="287"/>
      <c r="G44" s="3"/>
      <c r="H44" s="3"/>
      <c r="I44" s="3"/>
      <c r="J44" s="285"/>
      <c r="K44" s="284">
        <v>0</v>
      </c>
      <c r="L44" s="3">
        <v>0</v>
      </c>
      <c r="M44" s="3">
        <v>5</v>
      </c>
      <c r="N44" s="3" t="s">
        <v>228</v>
      </c>
      <c r="O44" s="285">
        <v>4</v>
      </c>
      <c r="P44" s="284"/>
      <c r="Q44" s="3"/>
      <c r="R44" s="3"/>
      <c r="S44" s="3"/>
      <c r="T44" s="285"/>
      <c r="U44" s="284"/>
      <c r="V44" s="3"/>
      <c r="W44" s="3"/>
      <c r="X44" s="3"/>
      <c r="Y44" s="286"/>
      <c r="Z44" s="284"/>
      <c r="AA44" s="3"/>
      <c r="AB44" s="3"/>
      <c r="AC44" s="3"/>
      <c r="AD44" s="285"/>
      <c r="AE44" s="284"/>
      <c r="AF44" s="3"/>
      <c r="AG44" s="3"/>
      <c r="AH44" s="3"/>
      <c r="AI44" s="220"/>
      <c r="AJ44" s="284"/>
      <c r="AK44" s="3"/>
      <c r="AL44" s="3"/>
      <c r="AM44" s="3"/>
      <c r="AN44" s="285"/>
      <c r="AO44" s="493" t="s">
        <v>218</v>
      </c>
    </row>
    <row r="45" spans="1:42" x14ac:dyDescent="0.2">
      <c r="A45" s="294" t="s">
        <v>34</v>
      </c>
      <c r="B45" s="282" t="s">
        <v>200</v>
      </c>
      <c r="C45" s="505" t="s">
        <v>271</v>
      </c>
      <c r="D45" s="228">
        <f t="shared" ref="D45:D47" si="11">SUM(F45,G45,H45,K45,L45,M45,P45,Q45,R45,U45,V45,W45,Z45,AA45,AB45,AE45,AF45,AG45,AJ45,AK45,AL45)</f>
        <v>3</v>
      </c>
      <c r="E45" s="283">
        <v>4</v>
      </c>
      <c r="F45" s="221"/>
      <c r="G45" s="9"/>
      <c r="H45" s="9"/>
      <c r="I45" s="9"/>
      <c r="J45" s="283"/>
      <c r="K45" s="228"/>
      <c r="L45" s="9"/>
      <c r="M45" s="9"/>
      <c r="N45" s="9"/>
      <c r="O45" s="283"/>
      <c r="P45" s="228">
        <v>0</v>
      </c>
      <c r="Q45" s="9">
        <v>0</v>
      </c>
      <c r="R45" s="9">
        <v>3</v>
      </c>
      <c r="S45" s="9" t="s">
        <v>228</v>
      </c>
      <c r="T45" s="283">
        <v>4</v>
      </c>
      <c r="U45" s="228"/>
      <c r="V45" s="9"/>
      <c r="W45" s="9"/>
      <c r="X45" s="9"/>
      <c r="Y45" s="229"/>
      <c r="Z45" s="228"/>
      <c r="AA45" s="9"/>
      <c r="AB45" s="9"/>
      <c r="AC45" s="9"/>
      <c r="AD45" s="283"/>
      <c r="AE45" s="228"/>
      <c r="AF45" s="9"/>
      <c r="AG45" s="9"/>
      <c r="AH45" s="9"/>
      <c r="AI45" s="222"/>
      <c r="AJ45" s="228"/>
      <c r="AK45" s="9"/>
      <c r="AL45" s="9"/>
      <c r="AM45" s="9"/>
      <c r="AN45" s="283"/>
      <c r="AO45" s="493" t="s">
        <v>199</v>
      </c>
    </row>
    <row r="46" spans="1:42" x14ac:dyDescent="0.2">
      <c r="A46" s="294" t="s">
        <v>35</v>
      </c>
      <c r="B46" s="282" t="s">
        <v>218</v>
      </c>
      <c r="C46" s="505" t="s">
        <v>118</v>
      </c>
      <c r="D46" s="228">
        <f>SUM(F46,G46,H46,K46,L46,M46,P46,Q46,R46,U46,V46,W46,Z46,AA46,AB46,AE46,AF46,AG46,AJ46,AK46,AL46)</f>
        <v>3</v>
      </c>
      <c r="E46" s="283">
        <v>4</v>
      </c>
      <c r="F46" s="221">
        <v>0</v>
      </c>
      <c r="G46" s="9">
        <v>0</v>
      </c>
      <c r="H46" s="9">
        <v>3</v>
      </c>
      <c r="I46" s="9" t="s">
        <v>228</v>
      </c>
      <c r="J46" s="283">
        <v>4</v>
      </c>
      <c r="K46" s="228"/>
      <c r="L46" s="9"/>
      <c r="M46" s="9"/>
      <c r="N46" s="9"/>
      <c r="O46" s="283"/>
      <c r="P46" s="228"/>
      <c r="Q46" s="9"/>
      <c r="R46" s="9"/>
      <c r="S46" s="9"/>
      <c r="T46" s="283"/>
      <c r="U46" s="228"/>
      <c r="V46" s="9"/>
      <c r="W46" s="9"/>
      <c r="X46" s="9"/>
      <c r="Y46" s="229"/>
      <c r="Z46" s="228"/>
      <c r="AA46" s="9"/>
      <c r="AB46" s="9"/>
      <c r="AC46" s="9"/>
      <c r="AD46" s="283"/>
      <c r="AE46" s="228"/>
      <c r="AF46" s="9"/>
      <c r="AG46" s="9"/>
      <c r="AH46" s="9"/>
      <c r="AI46" s="222"/>
      <c r="AJ46" s="228"/>
      <c r="AK46" s="9"/>
      <c r="AL46" s="9"/>
      <c r="AM46" s="9"/>
      <c r="AN46" s="283"/>
      <c r="AO46" s="493"/>
    </row>
    <row r="47" spans="1:42" ht="13.5" thickBot="1" x14ac:dyDescent="0.25">
      <c r="A47" s="294" t="s">
        <v>36</v>
      </c>
      <c r="B47" s="282" t="s">
        <v>219</v>
      </c>
      <c r="C47" s="505" t="s">
        <v>119</v>
      </c>
      <c r="D47" s="228">
        <f t="shared" si="11"/>
        <v>3</v>
      </c>
      <c r="E47" s="283">
        <v>4</v>
      </c>
      <c r="F47" s="221"/>
      <c r="G47" s="9"/>
      <c r="H47" s="9"/>
      <c r="I47" s="9"/>
      <c r="J47" s="283"/>
      <c r="K47" s="228">
        <v>0</v>
      </c>
      <c r="L47" s="9">
        <v>0</v>
      </c>
      <c r="M47" s="9">
        <v>3</v>
      </c>
      <c r="N47" s="9" t="s">
        <v>228</v>
      </c>
      <c r="O47" s="283">
        <v>4</v>
      </c>
      <c r="P47" s="228"/>
      <c r="Q47" s="9"/>
      <c r="R47" s="9"/>
      <c r="S47" s="9"/>
      <c r="T47" s="283"/>
      <c r="U47" s="228"/>
      <c r="V47" s="9"/>
      <c r="W47" s="9"/>
      <c r="X47" s="9"/>
      <c r="Y47" s="229"/>
      <c r="Z47" s="228"/>
      <c r="AA47" s="9"/>
      <c r="AB47" s="9"/>
      <c r="AC47" s="9"/>
      <c r="AD47" s="283"/>
      <c r="AE47" s="228"/>
      <c r="AF47" s="9"/>
      <c r="AG47" s="9"/>
      <c r="AH47" s="9"/>
      <c r="AI47" s="222"/>
      <c r="AJ47" s="228"/>
      <c r="AK47" s="9"/>
      <c r="AL47" s="9"/>
      <c r="AM47" s="9"/>
      <c r="AN47" s="283"/>
      <c r="AO47" s="493" t="s">
        <v>218</v>
      </c>
    </row>
    <row r="48" spans="1:42" ht="13.5" thickBot="1" x14ac:dyDescent="0.25">
      <c r="A48" s="17"/>
      <c r="B48" s="19"/>
      <c r="C48" s="694" t="s">
        <v>147</v>
      </c>
      <c r="D48" s="494">
        <f>D8+D17+D24</f>
        <v>103</v>
      </c>
      <c r="E48" s="12">
        <f>E24+E17+E8</f>
        <v>139</v>
      </c>
      <c r="F48" s="495">
        <f>F8+F17+F24</f>
        <v>8</v>
      </c>
      <c r="G48" s="496">
        <f>G8+G17+G24</f>
        <v>7</v>
      </c>
      <c r="H48" s="496">
        <f>H8+H17+H24</f>
        <v>8</v>
      </c>
      <c r="I48" s="496"/>
      <c r="J48" s="280">
        <f>J8+J17+J24</f>
        <v>31</v>
      </c>
      <c r="K48" s="497">
        <f>K8+K17+K24</f>
        <v>7</v>
      </c>
      <c r="L48" s="496">
        <f>L8+L17+L24</f>
        <v>7</v>
      </c>
      <c r="M48" s="496">
        <f>M8+M17+M24</f>
        <v>10</v>
      </c>
      <c r="N48" s="496"/>
      <c r="O48" s="12">
        <f>O8+O17+O24</f>
        <v>29</v>
      </c>
      <c r="P48" s="495">
        <f>P8+P17+P24</f>
        <v>11</v>
      </c>
      <c r="Q48" s="496">
        <f>Q8+Q17+Q24</f>
        <v>4</v>
      </c>
      <c r="R48" s="496">
        <f>R8+R17+R24</f>
        <v>9</v>
      </c>
      <c r="S48" s="496"/>
      <c r="T48" s="280">
        <f>T8+T17+T24</f>
        <v>31</v>
      </c>
      <c r="U48" s="497">
        <f>U8+U17+U24</f>
        <v>7</v>
      </c>
      <c r="V48" s="496">
        <f>V8+V17+V24</f>
        <v>1</v>
      </c>
      <c r="W48" s="496">
        <f>W8+W17+W24</f>
        <v>9</v>
      </c>
      <c r="X48" s="496"/>
      <c r="Y48" s="12">
        <f>Y8+Y17+Y24</f>
        <v>24</v>
      </c>
      <c r="Z48" s="495">
        <f>Z8+Z17+Z24</f>
        <v>3</v>
      </c>
      <c r="AA48" s="496">
        <f>AA8+AA17+AA24</f>
        <v>2</v>
      </c>
      <c r="AB48" s="496">
        <f>AB8+AB17+AB24</f>
        <v>3</v>
      </c>
      <c r="AC48" s="496"/>
      <c r="AD48" s="280">
        <f>AD8+AD17+AD24</f>
        <v>12</v>
      </c>
      <c r="AE48" s="497">
        <f>AE8+AE17+AE24</f>
        <v>2</v>
      </c>
      <c r="AF48" s="496">
        <f>AF8+AF17+AF24</f>
        <v>2</v>
      </c>
      <c r="AG48" s="496">
        <f>AG8+AG17+AG24</f>
        <v>0</v>
      </c>
      <c r="AH48" s="496"/>
      <c r="AI48" s="12">
        <f>AI8+AI17+AI24</f>
        <v>8</v>
      </c>
      <c r="AJ48" s="495">
        <f>AJ8+AJ17+AJ24</f>
        <v>0</v>
      </c>
      <c r="AK48" s="496">
        <f>AK8+AK17+AK24</f>
        <v>0</v>
      </c>
      <c r="AL48" s="496">
        <f>AL8+AL17+AL24</f>
        <v>3</v>
      </c>
      <c r="AM48" s="496"/>
      <c r="AN48" s="280">
        <f>AN8+AN17+AN24</f>
        <v>4</v>
      </c>
      <c r="AO48" s="498"/>
      <c r="AP48" s="627"/>
    </row>
    <row r="49" spans="1:40" x14ac:dyDescent="0.2">
      <c r="A49" s="4"/>
      <c r="B49" s="20"/>
      <c r="C49" s="16"/>
      <c r="D49" s="481"/>
      <c r="E49" s="482" t="s">
        <v>231</v>
      </c>
      <c r="F49" s="13"/>
      <c r="G49" s="13"/>
      <c r="H49" s="13"/>
      <c r="I49" s="483">
        <f>COUNTIF(I9:I47,"e")</f>
        <v>2</v>
      </c>
      <c r="J49" s="484"/>
      <c r="K49" s="27"/>
      <c r="L49" s="27"/>
      <c r="M49" s="29"/>
      <c r="N49" s="3">
        <f>COUNTIF(N9:N47,"e")</f>
        <v>2</v>
      </c>
      <c r="O49" s="29"/>
      <c r="P49" s="29"/>
      <c r="Q49" s="29"/>
      <c r="R49" s="27"/>
      <c r="S49" s="3">
        <f>COUNTIF(S9:S47,"e")</f>
        <v>1</v>
      </c>
      <c r="T49" s="27"/>
      <c r="U49" s="27"/>
      <c r="V49" s="27"/>
      <c r="W49" s="27"/>
      <c r="X49" s="3">
        <f>COUNTIF(X9:X47,"e")</f>
        <v>4</v>
      </c>
      <c r="Y49" s="27"/>
      <c r="Z49" s="27"/>
      <c r="AA49" s="27"/>
      <c r="AB49" s="27"/>
      <c r="AC49" s="3">
        <f>COUNTIF(AC9:AC47,"e")</f>
        <v>1</v>
      </c>
      <c r="AD49" s="27"/>
      <c r="AE49" s="27"/>
      <c r="AF49" s="27"/>
      <c r="AG49" s="27"/>
      <c r="AH49" s="3">
        <f>COUNTIF(AH9:AH47,"e")</f>
        <v>1</v>
      </c>
      <c r="AI49" s="27"/>
      <c r="AJ49" s="27"/>
      <c r="AK49" s="27"/>
      <c r="AL49" s="27"/>
      <c r="AM49" s="3">
        <f>COUNTIF(AM9:AM47,"e")</f>
        <v>0</v>
      </c>
      <c r="AN49" s="14"/>
    </row>
    <row r="50" spans="1:40" ht="13.5" thickBot="1" x14ac:dyDescent="0.25">
      <c r="A50" s="4"/>
      <c r="B50" s="20"/>
      <c r="C50" s="16"/>
      <c r="D50" s="455"/>
      <c r="E50" s="456" t="s">
        <v>232</v>
      </c>
      <c r="F50" s="13"/>
      <c r="G50" s="13"/>
      <c r="H50" s="13"/>
      <c r="I50" s="225">
        <f>COUNTIF(I9:I47,"tm")</f>
        <v>5</v>
      </c>
      <c r="J50" s="244"/>
      <c r="K50" s="27"/>
      <c r="L50" s="27"/>
      <c r="M50" s="29"/>
      <c r="N50" s="28">
        <f>COUNTIF(N9:N47,"tm")</f>
        <v>5</v>
      </c>
      <c r="O50" s="179"/>
      <c r="P50" s="13"/>
      <c r="Q50" s="13"/>
      <c r="R50" s="13"/>
      <c r="S50" s="225">
        <f>COUNTIF(S9:S47,"tm")</f>
        <v>7</v>
      </c>
      <c r="T50" s="179"/>
      <c r="U50" s="13"/>
      <c r="V50" s="13"/>
      <c r="W50" s="13"/>
      <c r="X50" s="225">
        <f>COUNTIF(X9:X47,"tm")</f>
        <v>2</v>
      </c>
      <c r="Y50" s="180"/>
      <c r="Z50" s="13"/>
      <c r="AA50" s="13"/>
      <c r="AB50" s="13"/>
      <c r="AC50" s="225">
        <f>COUNTIF(AC9:AC47,"tm")</f>
        <v>2</v>
      </c>
      <c r="AD50" s="179"/>
      <c r="AE50" s="13"/>
      <c r="AF50" s="13"/>
      <c r="AG50" s="13"/>
      <c r="AH50" s="225">
        <f>COUNTIF(AH9:AH47,"tm")</f>
        <v>1</v>
      </c>
      <c r="AI50" s="14"/>
      <c r="AJ50" s="13"/>
      <c r="AK50" s="13"/>
      <c r="AL50" s="13"/>
      <c r="AM50" s="9">
        <f>COUNTIF(AM9:AM47,"tm")</f>
        <v>1</v>
      </c>
      <c r="AN50" s="14"/>
    </row>
    <row r="51" spans="1:40" x14ac:dyDescent="0.2">
      <c r="A51" s="4"/>
      <c r="B51" s="20"/>
      <c r="C51" s="16"/>
      <c r="D51" s="457"/>
      <c r="E51" s="456" t="s">
        <v>233</v>
      </c>
      <c r="F51" s="461"/>
      <c r="G51" s="462">
        <f>SUM(F48:H48)</f>
        <v>23</v>
      </c>
      <c r="H51" s="463"/>
      <c r="I51" s="463"/>
      <c r="J51" s="464"/>
      <c r="K51" s="462"/>
      <c r="L51" s="462">
        <f>SUM(K48:M48)</f>
        <v>24</v>
      </c>
      <c r="M51" s="463"/>
      <c r="N51" s="463"/>
      <c r="O51" s="464"/>
      <c r="P51" s="462"/>
      <c r="Q51" s="462">
        <f>SUM(P48:R48)</f>
        <v>24</v>
      </c>
      <c r="R51" s="463"/>
      <c r="S51" s="463"/>
      <c r="T51" s="465"/>
      <c r="U51" s="462"/>
      <c r="V51" s="462">
        <f>SUM(U48:W48)</f>
        <v>17</v>
      </c>
      <c r="W51" s="463"/>
      <c r="X51" s="463"/>
      <c r="Y51" s="466"/>
      <c r="Z51" s="462"/>
      <c r="AA51" s="462">
        <f>SUM(Z48:AB48)</f>
        <v>8</v>
      </c>
      <c r="AB51" s="463"/>
      <c r="AC51" s="463"/>
      <c r="AD51" s="464"/>
      <c r="AE51" s="462"/>
      <c r="AF51" s="462">
        <f>SUM(AE48:AG48)</f>
        <v>4</v>
      </c>
      <c r="AG51" s="463"/>
      <c r="AH51" s="463"/>
      <c r="AI51" s="467"/>
      <c r="AJ51" s="462"/>
      <c r="AK51" s="462">
        <f>SUM(AJ48:AL48)</f>
        <v>3</v>
      </c>
      <c r="AL51" s="468"/>
      <c r="AM51" s="460" t="s">
        <v>45</v>
      </c>
      <c r="AN51" s="454">
        <f>SUM(G51:AL51)</f>
        <v>103</v>
      </c>
    </row>
    <row r="52" spans="1:40" ht="13.5" thickBot="1" x14ac:dyDescent="0.25">
      <c r="A52" s="4"/>
      <c r="B52" s="20"/>
      <c r="C52" s="16"/>
      <c r="D52" s="458"/>
      <c r="E52" s="459" t="s">
        <v>234</v>
      </c>
      <c r="F52" s="469"/>
      <c r="G52" s="470">
        <f>G48+H48</f>
        <v>15</v>
      </c>
      <c r="H52" s="471"/>
      <c r="I52" s="471"/>
      <c r="J52" s="472"/>
      <c r="K52" s="471"/>
      <c r="L52" s="470">
        <f>L48+M48</f>
        <v>17</v>
      </c>
      <c r="M52" s="471"/>
      <c r="N52" s="471"/>
      <c r="O52" s="472"/>
      <c r="P52" s="471"/>
      <c r="Q52" s="470">
        <f>Q48+R48</f>
        <v>13</v>
      </c>
      <c r="R52" s="471"/>
      <c r="S52" s="471"/>
      <c r="T52" s="473"/>
      <c r="U52" s="471"/>
      <c r="V52" s="470">
        <f>V48+W48</f>
        <v>10</v>
      </c>
      <c r="W52" s="471"/>
      <c r="X52" s="471"/>
      <c r="Y52" s="474"/>
      <c r="Z52" s="471"/>
      <c r="AA52" s="470">
        <f>AA48+AB48</f>
        <v>5</v>
      </c>
      <c r="AB52" s="471"/>
      <c r="AC52" s="471"/>
      <c r="AD52" s="472"/>
      <c r="AE52" s="471"/>
      <c r="AF52" s="470">
        <f>AF48+AG48</f>
        <v>2</v>
      </c>
      <c r="AG52" s="471"/>
      <c r="AH52" s="471"/>
      <c r="AI52" s="475"/>
      <c r="AJ52" s="471"/>
      <c r="AK52" s="470">
        <f>AK48+AL48</f>
        <v>3</v>
      </c>
      <c r="AL52" s="476"/>
      <c r="AM52" s="460" t="s">
        <v>279</v>
      </c>
      <c r="AN52" s="454">
        <f>SUM(G52:AL52)</f>
        <v>65</v>
      </c>
    </row>
    <row r="53" spans="1:40" x14ac:dyDescent="0.2">
      <c r="A53" s="4"/>
      <c r="B53" s="20"/>
      <c r="C53" s="22"/>
      <c r="D53" s="15"/>
      <c r="E53" s="14"/>
      <c r="F53" s="16"/>
      <c r="G53" s="16"/>
      <c r="H53" s="16"/>
      <c r="I53" s="16"/>
      <c r="J53" s="180"/>
      <c r="K53" s="16"/>
      <c r="L53" s="16"/>
      <c r="M53" s="16"/>
      <c r="N53" s="16"/>
      <c r="O53" s="180"/>
      <c r="P53" s="16"/>
      <c r="Q53" s="16"/>
      <c r="R53" s="16"/>
      <c r="S53" s="16"/>
      <c r="T53" s="4"/>
      <c r="U53" s="16"/>
      <c r="V53" s="16"/>
      <c r="W53" s="16"/>
      <c r="X53" s="16"/>
      <c r="Y53" s="180"/>
      <c r="Z53" s="16"/>
      <c r="AA53" s="16"/>
      <c r="AB53" s="16"/>
      <c r="AC53" s="16"/>
      <c r="AD53" s="180"/>
      <c r="AE53" s="16"/>
      <c r="AF53" s="16"/>
      <c r="AG53" s="16"/>
      <c r="AH53" s="16"/>
      <c r="AI53" s="177"/>
      <c r="AJ53" s="16"/>
      <c r="AK53" s="16"/>
      <c r="AL53" s="16"/>
      <c r="AM53" s="460" t="s">
        <v>280</v>
      </c>
      <c r="AN53" s="626">
        <f>SUM(F48+K48+P48+U48+Z48+AE48+AJ48)</f>
        <v>38</v>
      </c>
    </row>
    <row r="54" spans="1:40" x14ac:dyDescent="0.2">
      <c r="D54" s="15"/>
    </row>
    <row r="56" spans="1:40" ht="15" x14ac:dyDescent="0.25">
      <c r="B56"/>
      <c r="C56"/>
      <c r="D56" s="39"/>
      <c r="E56" s="147"/>
      <c r="F56"/>
      <c r="G56"/>
      <c r="H56"/>
      <c r="O56" s="21"/>
    </row>
    <row r="57" spans="1:40" ht="15" x14ac:dyDescent="0.25">
      <c r="B57"/>
      <c r="C57"/>
      <c r="D57" s="39"/>
      <c r="E57" s="147"/>
      <c r="F57"/>
      <c r="G57"/>
      <c r="H57"/>
    </row>
    <row r="58" spans="1:40" ht="18" x14ac:dyDescent="0.25">
      <c r="X58" s="726" t="s">
        <v>303</v>
      </c>
    </row>
  </sheetData>
  <mergeCells count="23">
    <mergeCell ref="AI1:AO1"/>
    <mergeCell ref="AP22:AS27"/>
    <mergeCell ref="A17:C17"/>
    <mergeCell ref="A24:C24"/>
    <mergeCell ref="U6:Y6"/>
    <mergeCell ref="Z6:AD6"/>
    <mergeCell ref="AE6:AI6"/>
    <mergeCell ref="A7:C7"/>
    <mergeCell ref="A8:C8"/>
    <mergeCell ref="AO5:AO6"/>
    <mergeCell ref="AI2:AN2"/>
    <mergeCell ref="AK3:AN3"/>
    <mergeCell ref="A4:AN4"/>
    <mergeCell ref="A5:A6"/>
    <mergeCell ref="B5:B6"/>
    <mergeCell ref="C5:C6"/>
    <mergeCell ref="D5:D6"/>
    <mergeCell ref="E5:E6"/>
    <mergeCell ref="F5:AN5"/>
    <mergeCell ref="F6:J6"/>
    <mergeCell ref="K6:O6"/>
    <mergeCell ref="P6:T6"/>
    <mergeCell ref="AJ6:AN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7"/>
  <sheetViews>
    <sheetView zoomScale="50" zoomScaleNormal="50" workbookViewId="0">
      <selection sqref="A1:AP55"/>
    </sheetView>
  </sheetViews>
  <sheetFormatPr defaultRowHeight="15" x14ac:dyDescent="0.25"/>
  <cols>
    <col min="1" max="1" width="5.7109375" customWidth="1"/>
    <col min="2" max="2" width="17.28515625" customWidth="1"/>
    <col min="3" max="3" width="65.85546875" customWidth="1"/>
    <col min="5" max="5" width="8.85546875" style="145"/>
    <col min="6" max="9" width="5.7109375" customWidth="1"/>
    <col min="10" max="10" width="5.7109375" style="152" customWidth="1"/>
    <col min="11" max="24" width="5.7109375" customWidth="1"/>
    <col min="25" max="25" width="5.7109375" style="203" customWidth="1"/>
    <col min="26" max="29" width="5.7109375" customWidth="1"/>
    <col min="30" max="30" width="5.7109375" style="203" customWidth="1"/>
    <col min="31" max="34" width="5.7109375" customWidth="1"/>
    <col min="35" max="35" width="5.7109375" style="203" customWidth="1"/>
    <col min="36" max="39" width="5.7109375" customWidth="1"/>
    <col min="40" max="40" width="5.7109375" style="152" customWidth="1"/>
    <col min="41" max="41" width="27.85546875" customWidth="1"/>
    <col min="42" max="54" width="9.140625" customWidth="1"/>
  </cols>
  <sheetData>
    <row r="1" spans="1:42" ht="18.75" x14ac:dyDescent="0.25">
      <c r="A1" s="4"/>
      <c r="B1" s="40"/>
      <c r="C1" s="41"/>
      <c r="E1" s="139"/>
      <c r="F1" s="46"/>
      <c r="G1" s="46"/>
      <c r="H1" s="46"/>
      <c r="I1" s="46"/>
      <c r="J1" s="135"/>
      <c r="K1" s="46"/>
      <c r="L1" s="2"/>
      <c r="M1" s="2"/>
      <c r="N1" s="46"/>
      <c r="O1" s="46"/>
      <c r="P1" s="826" t="s">
        <v>121</v>
      </c>
      <c r="Q1" s="826"/>
      <c r="R1" s="826"/>
      <c r="S1" s="826"/>
      <c r="T1" s="826"/>
      <c r="U1" s="826"/>
      <c r="V1" s="826"/>
      <c r="W1" s="826"/>
      <c r="X1" s="826"/>
      <c r="Y1" s="46"/>
      <c r="Z1" s="46"/>
      <c r="AA1" s="46"/>
      <c r="AB1" s="46"/>
      <c r="AC1" s="46"/>
      <c r="AD1" s="2"/>
      <c r="AE1" s="42"/>
      <c r="AF1" s="42"/>
      <c r="AG1" s="42"/>
      <c r="AH1" s="43"/>
      <c r="AI1" s="204"/>
      <c r="AJ1" s="43"/>
      <c r="AK1" s="43"/>
      <c r="AL1" s="43"/>
      <c r="AM1" s="43"/>
      <c r="AN1" s="206"/>
      <c r="AO1" s="43"/>
    </row>
    <row r="2" spans="1:42" ht="18.75" x14ac:dyDescent="0.25">
      <c r="A2" s="48" t="s">
        <v>86</v>
      </c>
      <c r="B2" s="44"/>
      <c r="C2" s="45"/>
      <c r="D2" s="46"/>
      <c r="E2" s="139"/>
      <c r="F2" s="46"/>
      <c r="G2" s="46"/>
      <c r="H2" s="46"/>
      <c r="I2" s="46"/>
      <c r="J2" s="135"/>
      <c r="K2" s="46"/>
      <c r="L2" s="46"/>
      <c r="M2" s="46"/>
      <c r="N2" s="46"/>
      <c r="O2" s="46"/>
      <c r="P2" s="826" t="s">
        <v>87</v>
      </c>
      <c r="Q2" s="826"/>
      <c r="R2" s="826"/>
      <c r="S2" s="826"/>
      <c r="T2" s="826"/>
      <c r="U2" s="826"/>
      <c r="V2" s="826"/>
      <c r="W2" s="826"/>
      <c r="X2" s="826"/>
      <c r="Y2" s="46"/>
      <c r="Z2" s="46"/>
      <c r="AA2" s="46"/>
      <c r="AB2" s="46"/>
      <c r="AC2" s="46"/>
      <c r="AD2" s="46"/>
      <c r="AE2" s="46"/>
      <c r="AF2" s="46"/>
      <c r="AG2" s="46"/>
      <c r="AH2" s="300" t="s">
        <v>292</v>
      </c>
      <c r="AI2" s="205"/>
      <c r="AJ2" s="47"/>
      <c r="AK2" s="47"/>
      <c r="AL2" s="47"/>
      <c r="AM2" s="47"/>
      <c r="AN2" s="207"/>
      <c r="AO2" s="47"/>
    </row>
    <row r="3" spans="1:42" ht="18.75" x14ac:dyDescent="0.25">
      <c r="A3" s="48" t="s">
        <v>88</v>
      </c>
      <c r="B3" s="44"/>
      <c r="C3" s="45"/>
      <c r="D3" s="46"/>
      <c r="E3" s="139"/>
      <c r="F3" s="46"/>
      <c r="G3" s="46"/>
      <c r="H3" s="46"/>
      <c r="I3" s="46"/>
      <c r="J3" s="135"/>
      <c r="K3" s="46"/>
      <c r="L3" s="826" t="s">
        <v>89</v>
      </c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48"/>
      <c r="AF3" s="46"/>
      <c r="AG3" s="48"/>
      <c r="AH3" s="300" t="s">
        <v>249</v>
      </c>
      <c r="AI3" s="205"/>
      <c r="AJ3" s="47"/>
      <c r="AK3" s="47"/>
      <c r="AL3" s="47"/>
      <c r="AM3" s="47"/>
      <c r="AN3" s="207"/>
      <c r="AO3" s="47"/>
    </row>
    <row r="4" spans="1:42" ht="18" customHeight="1" x14ac:dyDescent="0.25">
      <c r="A4" s="827" t="s">
        <v>123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</row>
    <row r="5" spans="1:42" ht="18.75" x14ac:dyDescent="0.25">
      <c r="A5" s="828" t="s">
        <v>122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  <c r="X5" s="828"/>
      <c r="Y5" s="828"/>
      <c r="Z5" s="828"/>
      <c r="AA5" s="828"/>
      <c r="AB5" s="828"/>
      <c r="AC5" s="828"/>
      <c r="AD5" s="828"/>
      <c r="AE5" s="828"/>
      <c r="AF5" s="828"/>
      <c r="AG5" s="828"/>
      <c r="AH5" s="828"/>
      <c r="AI5" s="828"/>
      <c r="AJ5" s="828"/>
      <c r="AK5" s="828"/>
      <c r="AL5" s="828"/>
      <c r="AM5" s="828"/>
      <c r="AN5" s="828"/>
      <c r="AO5" s="828"/>
      <c r="AP5" s="828"/>
    </row>
    <row r="6" spans="1:42" ht="18.75" x14ac:dyDescent="0.25">
      <c r="A6" s="135"/>
      <c r="B6" s="49"/>
      <c r="C6" s="135"/>
      <c r="D6" s="135"/>
      <c r="E6" s="140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40"/>
      <c r="Z6" s="135"/>
      <c r="AA6" s="135"/>
      <c r="AB6" s="135"/>
      <c r="AC6" s="135"/>
      <c r="AD6" s="140"/>
      <c r="AE6" s="135"/>
      <c r="AF6" s="135"/>
      <c r="AG6" s="135"/>
      <c r="AH6" s="135"/>
      <c r="AI6" s="140"/>
      <c r="AJ6" s="135"/>
      <c r="AK6" s="135"/>
      <c r="AL6" s="135"/>
      <c r="AM6" s="135"/>
      <c r="AN6" s="135"/>
      <c r="AO6" s="135"/>
    </row>
    <row r="7" spans="1:42" ht="15.75" x14ac:dyDescent="0.25">
      <c r="A7" s="50"/>
      <c r="B7" s="1"/>
      <c r="C7" s="1"/>
      <c r="D7" s="1"/>
      <c r="E7" s="141"/>
      <c r="F7" s="1"/>
      <c r="G7" s="1"/>
      <c r="H7" s="1"/>
      <c r="I7" s="1"/>
      <c r="J7" s="2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00"/>
      <c r="Z7" s="1"/>
      <c r="AA7" s="1"/>
      <c r="AB7" s="1"/>
      <c r="AC7" s="1"/>
      <c r="AD7" s="200"/>
      <c r="AE7" s="1"/>
      <c r="AF7" s="1"/>
      <c r="AG7" s="1"/>
      <c r="AH7" s="1"/>
      <c r="AI7" s="200"/>
      <c r="AJ7" s="2"/>
      <c r="AK7" s="2"/>
      <c r="AL7" s="2"/>
      <c r="AM7" s="2"/>
      <c r="AN7" s="208"/>
      <c r="AO7" s="2"/>
    </row>
    <row r="8" spans="1:42" ht="16.5" thickBot="1" x14ac:dyDescent="0.3">
      <c r="B8" s="137"/>
      <c r="C8" s="824" t="s">
        <v>297</v>
      </c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25"/>
      <c r="AE8" s="825"/>
      <c r="AF8" s="825"/>
      <c r="AG8" s="825"/>
      <c r="AH8" s="825"/>
      <c r="AI8" s="825"/>
      <c r="AJ8" s="825"/>
      <c r="AK8" s="825"/>
      <c r="AL8" s="825"/>
      <c r="AM8" s="825"/>
      <c r="AN8" s="825"/>
      <c r="AO8" s="825"/>
    </row>
    <row r="9" spans="1:42" ht="16.5" thickBot="1" x14ac:dyDescent="0.3">
      <c r="A9" s="841"/>
      <c r="B9" s="843" t="s">
        <v>92</v>
      </c>
      <c r="C9" s="845" t="s">
        <v>93</v>
      </c>
      <c r="D9" s="856" t="s">
        <v>94</v>
      </c>
      <c r="E9" s="852" t="s">
        <v>124</v>
      </c>
      <c r="F9" s="854" t="s">
        <v>96</v>
      </c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51"/>
      <c r="AK9" s="51"/>
      <c r="AL9" s="51"/>
      <c r="AM9" s="52"/>
      <c r="AN9" s="186"/>
      <c r="AO9" s="847" t="s">
        <v>248</v>
      </c>
    </row>
    <row r="10" spans="1:42" ht="16.5" thickBot="1" x14ac:dyDescent="0.3">
      <c r="A10" s="842"/>
      <c r="B10" s="844"/>
      <c r="C10" s="846"/>
      <c r="D10" s="857"/>
      <c r="E10" s="853"/>
      <c r="F10" s="849" t="s">
        <v>1</v>
      </c>
      <c r="G10" s="850"/>
      <c r="H10" s="850"/>
      <c r="I10" s="850"/>
      <c r="J10" s="851"/>
      <c r="K10" s="849" t="s">
        <v>2</v>
      </c>
      <c r="L10" s="850"/>
      <c r="M10" s="850"/>
      <c r="N10" s="850"/>
      <c r="O10" s="850"/>
      <c r="P10" s="849" t="s">
        <v>3</v>
      </c>
      <c r="Q10" s="850"/>
      <c r="R10" s="850"/>
      <c r="S10" s="850"/>
      <c r="T10" s="851"/>
      <c r="U10" s="849" t="s">
        <v>4</v>
      </c>
      <c r="V10" s="850"/>
      <c r="W10" s="850"/>
      <c r="X10" s="850"/>
      <c r="Y10" s="851"/>
      <c r="Z10" s="849" t="s">
        <v>5</v>
      </c>
      <c r="AA10" s="850"/>
      <c r="AB10" s="850"/>
      <c r="AC10" s="850"/>
      <c r="AD10" s="851"/>
      <c r="AE10" s="849" t="s">
        <v>6</v>
      </c>
      <c r="AF10" s="850"/>
      <c r="AG10" s="850"/>
      <c r="AH10" s="850"/>
      <c r="AI10" s="851"/>
      <c r="AJ10" s="849" t="s">
        <v>7</v>
      </c>
      <c r="AK10" s="850"/>
      <c r="AL10" s="850"/>
      <c r="AM10" s="850"/>
      <c r="AN10" s="850"/>
      <c r="AO10" s="848"/>
    </row>
    <row r="11" spans="1:42" ht="16.5" thickBot="1" x14ac:dyDescent="0.3">
      <c r="A11" s="136"/>
      <c r="B11" s="111"/>
      <c r="C11" s="112"/>
      <c r="D11" s="136"/>
      <c r="E11" s="149"/>
      <c r="F11" s="53" t="s">
        <v>244</v>
      </c>
      <c r="G11" s="54" t="s">
        <v>245</v>
      </c>
      <c r="H11" s="54" t="s">
        <v>246</v>
      </c>
      <c r="I11" s="54" t="s">
        <v>247</v>
      </c>
      <c r="J11" s="210" t="s">
        <v>95</v>
      </c>
      <c r="K11" s="55" t="s">
        <v>244</v>
      </c>
      <c r="L11" s="56" t="s">
        <v>245</v>
      </c>
      <c r="M11" s="56" t="s">
        <v>246</v>
      </c>
      <c r="N11" s="56" t="s">
        <v>247</v>
      </c>
      <c r="O11" s="57" t="s">
        <v>95</v>
      </c>
      <c r="P11" s="55" t="s">
        <v>244</v>
      </c>
      <c r="Q11" s="56" t="s">
        <v>245</v>
      </c>
      <c r="R11" s="56" t="s">
        <v>246</v>
      </c>
      <c r="S11" s="56" t="s">
        <v>247</v>
      </c>
      <c r="T11" s="58" t="s">
        <v>95</v>
      </c>
      <c r="U11" s="55" t="s">
        <v>244</v>
      </c>
      <c r="V11" s="56" t="s">
        <v>245</v>
      </c>
      <c r="W11" s="56" t="s">
        <v>246</v>
      </c>
      <c r="X11" s="56" t="s">
        <v>247</v>
      </c>
      <c r="Y11" s="201" t="s">
        <v>95</v>
      </c>
      <c r="Z11" s="55" t="s">
        <v>244</v>
      </c>
      <c r="AA11" s="56" t="s">
        <v>245</v>
      </c>
      <c r="AB11" s="56" t="s">
        <v>246</v>
      </c>
      <c r="AC11" s="56" t="s">
        <v>247</v>
      </c>
      <c r="AD11" s="201" t="s">
        <v>95</v>
      </c>
      <c r="AE11" s="55" t="s">
        <v>244</v>
      </c>
      <c r="AF11" s="56" t="s">
        <v>245</v>
      </c>
      <c r="AG11" s="56" t="s">
        <v>246</v>
      </c>
      <c r="AH11" s="56" t="s">
        <v>247</v>
      </c>
      <c r="AI11" s="201" t="s">
        <v>95</v>
      </c>
      <c r="AJ11" s="53" t="s">
        <v>244</v>
      </c>
      <c r="AK11" s="54" t="s">
        <v>245</v>
      </c>
      <c r="AL11" s="54" t="s">
        <v>246</v>
      </c>
      <c r="AM11" s="54" t="s">
        <v>247</v>
      </c>
      <c r="AN11" s="732" t="s">
        <v>95</v>
      </c>
      <c r="AO11" s="113" t="s">
        <v>0</v>
      </c>
    </row>
    <row r="12" spans="1:42" ht="16.5" thickBot="1" x14ac:dyDescent="0.3">
      <c r="A12" s="839" t="s">
        <v>134</v>
      </c>
      <c r="B12" s="840"/>
      <c r="C12" s="840"/>
      <c r="D12" s="114">
        <f>SUM(D13:D22)</f>
        <v>39</v>
      </c>
      <c r="E12" s="115">
        <f>SUM(E13:E22)</f>
        <v>42</v>
      </c>
      <c r="F12" s="116">
        <f>SUM(F13:F22)</f>
        <v>0</v>
      </c>
      <c r="G12" s="70">
        <f>SUM(G13:G22)</f>
        <v>0</v>
      </c>
      <c r="H12" s="70">
        <f>SUM(H13:H22)</f>
        <v>0</v>
      </c>
      <c r="I12" s="72"/>
      <c r="J12" s="115">
        <f>SUM(J13:J22)</f>
        <v>0</v>
      </c>
      <c r="K12" s="114">
        <f>SUM(K13:K22)</f>
        <v>0</v>
      </c>
      <c r="L12" s="70">
        <f>SUM(L13:L22)</f>
        <v>0</v>
      </c>
      <c r="M12" s="70">
        <f>SUM(M13:M22)</f>
        <v>0</v>
      </c>
      <c r="N12" s="72"/>
      <c r="O12" s="71">
        <f>SUM(O13:O22)</f>
        <v>0</v>
      </c>
      <c r="P12" s="114">
        <f>SUM(P13:P22)</f>
        <v>0</v>
      </c>
      <c r="Q12" s="70">
        <f>SUM(Q13:Q22)</f>
        <v>0</v>
      </c>
      <c r="R12" s="70">
        <f>SUM(R13:R22)</f>
        <v>0</v>
      </c>
      <c r="S12" s="72"/>
      <c r="T12" s="115">
        <f>SUM(T13:T22)</f>
        <v>0</v>
      </c>
      <c r="U12" s="114">
        <f>SUM(U13:U22)</f>
        <v>0</v>
      </c>
      <c r="V12" s="70">
        <f>SUM(V13:V22)</f>
        <v>0</v>
      </c>
      <c r="W12" s="70">
        <f>SUM(W13:W22)</f>
        <v>3</v>
      </c>
      <c r="X12" s="72"/>
      <c r="Y12" s="115">
        <f>SUM(Y13:Y22)</f>
        <v>4</v>
      </c>
      <c r="Z12" s="114">
        <f>SUM(Z13:Z22)</f>
        <v>4</v>
      </c>
      <c r="AA12" s="70">
        <f>SUM(AA13:AA22)</f>
        <v>0</v>
      </c>
      <c r="AB12" s="70">
        <f>SUM(AB13:AB22)</f>
        <v>10</v>
      </c>
      <c r="AC12" s="72"/>
      <c r="AD12" s="115">
        <f>SUM(AD13:AD22)</f>
        <v>13</v>
      </c>
      <c r="AE12" s="114">
        <f>SUM(AE13:AE22)</f>
        <v>5</v>
      </c>
      <c r="AF12" s="70">
        <f>SUM(AF13:AF22)</f>
        <v>0</v>
      </c>
      <c r="AG12" s="70">
        <f>SUM(AG13:AG22)</f>
        <v>13</v>
      </c>
      <c r="AH12" s="72"/>
      <c r="AI12" s="115">
        <f>SUM(AI13:AI22)</f>
        <v>17</v>
      </c>
      <c r="AJ12" s="114">
        <f>SUM(AJ13:AJ22)</f>
        <v>0</v>
      </c>
      <c r="AK12" s="70">
        <f>SUM(AK13:AK22)</f>
        <v>0</v>
      </c>
      <c r="AL12" s="70">
        <f>SUM(AL13:AL22)</f>
        <v>4</v>
      </c>
      <c r="AM12" s="72"/>
      <c r="AN12" s="150">
        <f>SUM(AN13:AN22)</f>
        <v>8</v>
      </c>
      <c r="AO12" s="117"/>
    </row>
    <row r="13" spans="1:42" ht="15.75" x14ac:dyDescent="0.25">
      <c r="A13" s="73" t="s">
        <v>281</v>
      </c>
      <c r="B13" s="74" t="s">
        <v>202</v>
      </c>
      <c r="C13" s="544" t="s">
        <v>125</v>
      </c>
      <c r="D13" s="119">
        <f t="shared" ref="D13:D22" si="0">SUM(F13,G13,H13,K13,L13,M13,P13,Q13,R13,U13,V13,W13,Z13,AA13,AB13,AE13,AF13,AG13,AJ13,AK13,AL13)</f>
        <v>4</v>
      </c>
      <c r="E13" s="120">
        <f t="shared" ref="E13:E22" si="1">SUM(J13,O13,T13,Y13,AD13,AI13,AN13)</f>
        <v>5</v>
      </c>
      <c r="F13" s="121"/>
      <c r="G13" s="75"/>
      <c r="H13" s="75"/>
      <c r="I13" s="75"/>
      <c r="J13" s="615"/>
      <c r="K13" s="119"/>
      <c r="L13" s="75"/>
      <c r="M13" s="75"/>
      <c r="N13" s="75"/>
      <c r="O13" s="664"/>
      <c r="P13" s="119"/>
      <c r="Q13" s="75"/>
      <c r="R13" s="75"/>
      <c r="S13" s="75"/>
      <c r="T13" s="615"/>
      <c r="U13" s="119"/>
      <c r="V13" s="75"/>
      <c r="W13" s="75"/>
      <c r="X13" s="75"/>
      <c r="Y13" s="120"/>
      <c r="Z13" s="119">
        <v>0</v>
      </c>
      <c r="AA13" s="75">
        <v>0</v>
      </c>
      <c r="AB13" s="75">
        <v>4</v>
      </c>
      <c r="AC13" s="75" t="s">
        <v>228</v>
      </c>
      <c r="AD13" s="120">
        <v>5</v>
      </c>
      <c r="AE13" s="119"/>
      <c r="AF13" s="75"/>
      <c r="AG13" s="75"/>
      <c r="AH13" s="75"/>
      <c r="AI13" s="120"/>
      <c r="AJ13" s="119"/>
      <c r="AK13" s="75"/>
      <c r="AL13" s="75"/>
      <c r="AM13" s="75"/>
      <c r="AN13" s="733"/>
      <c r="AO13" s="64" t="s">
        <v>194</v>
      </c>
    </row>
    <row r="14" spans="1:42" ht="15.75" x14ac:dyDescent="0.25">
      <c r="A14" s="73" t="s">
        <v>282</v>
      </c>
      <c r="B14" s="60" t="s">
        <v>203</v>
      </c>
      <c r="C14" s="518" t="s">
        <v>277</v>
      </c>
      <c r="D14" s="62">
        <f t="shared" si="0"/>
        <v>4</v>
      </c>
      <c r="E14" s="122">
        <v>5</v>
      </c>
      <c r="F14" s="123"/>
      <c r="G14" s="61"/>
      <c r="H14" s="61"/>
      <c r="I14" s="61"/>
      <c r="J14" s="63"/>
      <c r="K14" s="62"/>
      <c r="L14" s="61"/>
      <c r="M14" s="61"/>
      <c r="N14" s="61"/>
      <c r="O14" s="665"/>
      <c r="P14" s="62"/>
      <c r="Q14" s="61"/>
      <c r="R14" s="61"/>
      <c r="S14" s="61"/>
      <c r="T14" s="63"/>
      <c r="U14" s="62"/>
      <c r="V14" s="61"/>
      <c r="W14" s="61"/>
      <c r="X14" s="61"/>
      <c r="Y14" s="122"/>
      <c r="Z14" s="62"/>
      <c r="AA14" s="61"/>
      <c r="AB14" s="61"/>
      <c r="AC14" s="61"/>
      <c r="AD14" s="122"/>
      <c r="AE14" s="62">
        <v>0</v>
      </c>
      <c r="AF14" s="61">
        <v>0</v>
      </c>
      <c r="AG14" s="61">
        <v>4</v>
      </c>
      <c r="AH14" s="61" t="s">
        <v>228</v>
      </c>
      <c r="AI14" s="122">
        <v>5</v>
      </c>
      <c r="AJ14" s="62"/>
      <c r="AK14" s="61"/>
      <c r="AL14" s="61"/>
      <c r="AM14" s="61"/>
      <c r="AN14" s="734"/>
      <c r="AO14" s="65" t="s">
        <v>202</v>
      </c>
    </row>
    <row r="15" spans="1:42" ht="15.75" x14ac:dyDescent="0.25">
      <c r="A15" s="73" t="s">
        <v>283</v>
      </c>
      <c r="B15" s="60" t="s">
        <v>204</v>
      </c>
      <c r="C15" s="519" t="s">
        <v>126</v>
      </c>
      <c r="D15" s="62">
        <v>5</v>
      </c>
      <c r="E15" s="122">
        <f t="shared" si="1"/>
        <v>4</v>
      </c>
      <c r="F15" s="123"/>
      <c r="G15" s="61"/>
      <c r="H15" s="61"/>
      <c r="I15" s="61"/>
      <c r="J15" s="63"/>
      <c r="K15" s="62"/>
      <c r="L15" s="61"/>
      <c r="M15" s="61"/>
      <c r="N15" s="61"/>
      <c r="O15" s="665"/>
      <c r="P15" s="62"/>
      <c r="Q15" s="61"/>
      <c r="R15" s="61"/>
      <c r="S15" s="61"/>
      <c r="T15" s="63"/>
      <c r="U15" s="62"/>
      <c r="V15" s="61"/>
      <c r="W15" s="61"/>
      <c r="X15" s="61"/>
      <c r="Y15" s="122"/>
      <c r="Z15" s="62">
        <v>2</v>
      </c>
      <c r="AA15" s="61">
        <v>0</v>
      </c>
      <c r="AB15" s="61">
        <v>3</v>
      </c>
      <c r="AC15" s="61" t="s">
        <v>228</v>
      </c>
      <c r="AD15" s="122">
        <v>4</v>
      </c>
      <c r="AE15" s="62"/>
      <c r="AF15" s="61"/>
      <c r="AG15" s="61"/>
      <c r="AH15" s="61"/>
      <c r="AI15" s="122"/>
      <c r="AJ15" s="62"/>
      <c r="AK15" s="61"/>
      <c r="AL15" s="61"/>
      <c r="AM15" s="61"/>
      <c r="AN15" s="734"/>
      <c r="AO15" s="65" t="s">
        <v>200</v>
      </c>
    </row>
    <row r="16" spans="1:42" ht="15.75" x14ac:dyDescent="0.25">
      <c r="A16" s="73" t="s">
        <v>284</v>
      </c>
      <c r="B16" s="60" t="s">
        <v>205</v>
      </c>
      <c r="C16" s="519" t="s">
        <v>127</v>
      </c>
      <c r="D16" s="62">
        <v>5</v>
      </c>
      <c r="E16" s="122">
        <f t="shared" si="1"/>
        <v>4</v>
      </c>
      <c r="F16" s="123"/>
      <c r="G16" s="61"/>
      <c r="H16" s="61"/>
      <c r="I16" s="61"/>
      <c r="J16" s="63"/>
      <c r="K16" s="62"/>
      <c r="L16" s="61"/>
      <c r="M16" s="61"/>
      <c r="N16" s="61"/>
      <c r="O16" s="665"/>
      <c r="P16" s="62"/>
      <c r="Q16" s="61"/>
      <c r="R16" s="61"/>
      <c r="S16" s="61"/>
      <c r="T16" s="63"/>
      <c r="U16" s="62"/>
      <c r="V16" s="61"/>
      <c r="W16" s="61"/>
      <c r="X16" s="61"/>
      <c r="Y16" s="122"/>
      <c r="Z16" s="62"/>
      <c r="AA16" s="61"/>
      <c r="AB16" s="61"/>
      <c r="AC16" s="61"/>
      <c r="AD16" s="122"/>
      <c r="AE16" s="62">
        <v>2</v>
      </c>
      <c r="AF16" s="61">
        <v>0</v>
      </c>
      <c r="AG16" s="61">
        <v>3</v>
      </c>
      <c r="AH16" s="61" t="s">
        <v>229</v>
      </c>
      <c r="AI16" s="122">
        <v>4</v>
      </c>
      <c r="AJ16" s="62"/>
      <c r="AK16" s="61"/>
      <c r="AL16" s="61"/>
      <c r="AM16" s="61"/>
      <c r="AN16" s="734"/>
      <c r="AO16" s="65" t="s">
        <v>204</v>
      </c>
    </row>
    <row r="17" spans="1:54" ht="15.75" x14ac:dyDescent="0.25">
      <c r="A17" s="73" t="s">
        <v>285</v>
      </c>
      <c r="B17" s="60" t="s">
        <v>223</v>
      </c>
      <c r="C17" s="519" t="s">
        <v>128</v>
      </c>
      <c r="D17" s="62">
        <v>3</v>
      </c>
      <c r="E17" s="122">
        <v>4</v>
      </c>
      <c r="F17" s="123"/>
      <c r="G17" s="61"/>
      <c r="H17" s="61"/>
      <c r="I17" s="61"/>
      <c r="J17" s="63"/>
      <c r="K17" s="62"/>
      <c r="L17" s="61"/>
      <c r="M17" s="61"/>
      <c r="N17" s="61"/>
      <c r="O17" s="665"/>
      <c r="P17" s="62"/>
      <c r="Q17" s="61"/>
      <c r="R17" s="61"/>
      <c r="S17" s="61"/>
      <c r="T17" s="63"/>
      <c r="U17" s="62">
        <v>0</v>
      </c>
      <c r="V17" s="61">
        <v>0</v>
      </c>
      <c r="W17" s="61">
        <v>3</v>
      </c>
      <c r="X17" s="61" t="s">
        <v>228</v>
      </c>
      <c r="Y17" s="122">
        <v>4</v>
      </c>
      <c r="Z17" s="62"/>
      <c r="AA17" s="61"/>
      <c r="AB17" s="61"/>
      <c r="AC17" s="61"/>
      <c r="AD17" s="122"/>
      <c r="AE17" s="62"/>
      <c r="AF17" s="61"/>
      <c r="AG17" s="61"/>
      <c r="AH17" s="61"/>
      <c r="AI17" s="122"/>
      <c r="AJ17" s="62"/>
      <c r="AK17" s="61"/>
      <c r="AL17" s="61"/>
      <c r="AM17" s="61"/>
      <c r="AN17" s="734"/>
      <c r="AO17" s="65" t="s">
        <v>187</v>
      </c>
    </row>
    <row r="18" spans="1:54" ht="15.75" x14ac:dyDescent="0.25">
      <c r="A18" s="73" t="s">
        <v>286</v>
      </c>
      <c r="B18" s="60" t="s">
        <v>224</v>
      </c>
      <c r="C18" s="519" t="s">
        <v>129</v>
      </c>
      <c r="D18" s="62">
        <v>5</v>
      </c>
      <c r="E18" s="122">
        <f t="shared" si="1"/>
        <v>4</v>
      </c>
      <c r="F18" s="123"/>
      <c r="G18" s="61"/>
      <c r="H18" s="61"/>
      <c r="I18" s="61"/>
      <c r="J18" s="63"/>
      <c r="K18" s="62"/>
      <c r="L18" s="61"/>
      <c r="M18" s="61"/>
      <c r="N18" s="61"/>
      <c r="O18" s="665"/>
      <c r="P18" s="62"/>
      <c r="Q18" s="61"/>
      <c r="R18" s="61"/>
      <c r="S18" s="61"/>
      <c r="T18" s="63"/>
      <c r="U18" s="62"/>
      <c r="V18" s="61"/>
      <c r="W18" s="61"/>
      <c r="X18" s="61"/>
      <c r="Y18" s="122"/>
      <c r="Z18" s="62">
        <v>2</v>
      </c>
      <c r="AA18" s="61">
        <v>0</v>
      </c>
      <c r="AB18" s="61">
        <v>3</v>
      </c>
      <c r="AC18" s="61" t="s">
        <v>229</v>
      </c>
      <c r="AD18" s="122">
        <v>4</v>
      </c>
      <c r="AE18" s="62"/>
      <c r="AF18" s="61"/>
      <c r="AG18" s="61"/>
      <c r="AH18" s="61"/>
      <c r="AI18" s="122"/>
      <c r="AJ18" s="62"/>
      <c r="AK18" s="61"/>
      <c r="AL18" s="61"/>
      <c r="AM18" s="61"/>
      <c r="AN18" s="734"/>
      <c r="AO18" s="65" t="s">
        <v>223</v>
      </c>
    </row>
    <row r="19" spans="1:54" ht="15.75" x14ac:dyDescent="0.25">
      <c r="A19" s="73" t="s">
        <v>287</v>
      </c>
      <c r="B19" s="60" t="s">
        <v>225</v>
      </c>
      <c r="C19" s="519" t="s">
        <v>130</v>
      </c>
      <c r="D19" s="62">
        <v>4</v>
      </c>
      <c r="E19" s="122">
        <f t="shared" si="1"/>
        <v>4</v>
      </c>
      <c r="F19" s="123"/>
      <c r="G19" s="61"/>
      <c r="H19" s="61"/>
      <c r="I19" s="61"/>
      <c r="J19" s="63"/>
      <c r="K19" s="62"/>
      <c r="L19" s="61"/>
      <c r="M19" s="61"/>
      <c r="N19" s="61"/>
      <c r="O19" s="665"/>
      <c r="P19" s="62"/>
      <c r="Q19" s="61"/>
      <c r="R19" s="61"/>
      <c r="S19" s="61"/>
      <c r="T19" s="63"/>
      <c r="U19" s="62"/>
      <c r="V19" s="61"/>
      <c r="W19" s="61"/>
      <c r="X19" s="61"/>
      <c r="Y19" s="122"/>
      <c r="Z19" s="62"/>
      <c r="AA19" s="61"/>
      <c r="AB19" s="61"/>
      <c r="AC19" s="61"/>
      <c r="AD19" s="122"/>
      <c r="AE19" s="62">
        <v>1</v>
      </c>
      <c r="AF19" s="61">
        <v>0</v>
      </c>
      <c r="AG19" s="61">
        <v>3</v>
      </c>
      <c r="AH19" s="61" t="s">
        <v>228</v>
      </c>
      <c r="AI19" s="122">
        <v>4</v>
      </c>
      <c r="AJ19" s="62"/>
      <c r="AK19" s="61"/>
      <c r="AL19" s="61"/>
      <c r="AM19" s="61"/>
      <c r="AN19" s="734"/>
      <c r="AO19" s="65" t="s">
        <v>224</v>
      </c>
    </row>
    <row r="20" spans="1:54" ht="15.75" x14ac:dyDescent="0.25">
      <c r="A20" s="73" t="s">
        <v>37</v>
      </c>
      <c r="B20" s="60" t="s">
        <v>201</v>
      </c>
      <c r="C20" s="519" t="s">
        <v>131</v>
      </c>
      <c r="D20" s="62">
        <v>5</v>
      </c>
      <c r="E20" s="122">
        <f t="shared" si="1"/>
        <v>4</v>
      </c>
      <c r="F20" s="123"/>
      <c r="G20" s="61"/>
      <c r="H20" s="61"/>
      <c r="I20" s="61"/>
      <c r="J20" s="63"/>
      <c r="K20" s="62"/>
      <c r="L20" s="61"/>
      <c r="M20" s="61"/>
      <c r="N20" s="61"/>
      <c r="O20" s="665"/>
      <c r="P20" s="62"/>
      <c r="Q20" s="61"/>
      <c r="R20" s="61"/>
      <c r="S20" s="61"/>
      <c r="T20" s="63"/>
      <c r="U20" s="62"/>
      <c r="V20" s="61"/>
      <c r="W20" s="61"/>
      <c r="X20" s="61"/>
      <c r="Y20" s="122"/>
      <c r="Z20" s="62"/>
      <c r="AA20" s="61"/>
      <c r="AB20" s="61"/>
      <c r="AC20" s="61"/>
      <c r="AD20" s="122"/>
      <c r="AE20" s="62">
        <v>2</v>
      </c>
      <c r="AF20" s="61">
        <v>0</v>
      </c>
      <c r="AG20" s="61">
        <v>3</v>
      </c>
      <c r="AH20" s="61" t="s">
        <v>228</v>
      </c>
      <c r="AI20" s="122">
        <v>4</v>
      </c>
      <c r="AJ20" s="62"/>
      <c r="AK20" s="61"/>
      <c r="AL20" s="61"/>
      <c r="AM20" s="61"/>
      <c r="AN20" s="734"/>
      <c r="AO20" s="65" t="s">
        <v>223</v>
      </c>
    </row>
    <row r="21" spans="1:54" ht="15.75" x14ac:dyDescent="0.25">
      <c r="A21" s="73" t="s">
        <v>38</v>
      </c>
      <c r="B21" s="60" t="s">
        <v>226</v>
      </c>
      <c r="C21" s="519" t="s">
        <v>132</v>
      </c>
      <c r="D21" s="62">
        <f t="shared" si="0"/>
        <v>2</v>
      </c>
      <c r="E21" s="122">
        <v>4</v>
      </c>
      <c r="F21" s="123"/>
      <c r="G21" s="61"/>
      <c r="H21" s="61"/>
      <c r="I21" s="61"/>
      <c r="J21" s="63"/>
      <c r="K21" s="62"/>
      <c r="L21" s="61"/>
      <c r="M21" s="61"/>
      <c r="N21" s="61"/>
      <c r="O21" s="665"/>
      <c r="P21" s="62"/>
      <c r="Q21" s="61"/>
      <c r="R21" s="61"/>
      <c r="S21" s="61"/>
      <c r="T21" s="63"/>
      <c r="U21" s="62"/>
      <c r="V21" s="61"/>
      <c r="W21" s="61"/>
      <c r="X21" s="61"/>
      <c r="Y21" s="122"/>
      <c r="Z21" s="62"/>
      <c r="AA21" s="61"/>
      <c r="AB21" s="61"/>
      <c r="AC21" s="61"/>
      <c r="AD21" s="122"/>
      <c r="AE21" s="62"/>
      <c r="AF21" s="61"/>
      <c r="AG21" s="61"/>
      <c r="AH21" s="61"/>
      <c r="AI21" s="122"/>
      <c r="AJ21" s="62">
        <v>0</v>
      </c>
      <c r="AK21" s="61">
        <v>0</v>
      </c>
      <c r="AL21" s="61">
        <v>2</v>
      </c>
      <c r="AM21" s="61" t="s">
        <v>228</v>
      </c>
      <c r="AN21" s="734">
        <v>4</v>
      </c>
      <c r="AO21" s="65" t="s">
        <v>193</v>
      </c>
    </row>
    <row r="22" spans="1:54" ht="16.5" thickBot="1" x14ac:dyDescent="0.3">
      <c r="A22" s="73" t="s">
        <v>39</v>
      </c>
      <c r="B22" s="60" t="s">
        <v>227</v>
      </c>
      <c r="C22" s="520" t="s">
        <v>133</v>
      </c>
      <c r="D22" s="67">
        <f t="shared" si="0"/>
        <v>2</v>
      </c>
      <c r="E22" s="125">
        <f t="shared" si="1"/>
        <v>4</v>
      </c>
      <c r="F22" s="126"/>
      <c r="G22" s="66"/>
      <c r="H22" s="66"/>
      <c r="I22" s="66"/>
      <c r="J22" s="68"/>
      <c r="K22" s="67"/>
      <c r="L22" s="66"/>
      <c r="M22" s="66"/>
      <c r="N22" s="66"/>
      <c r="O22" s="666"/>
      <c r="P22" s="67"/>
      <c r="Q22" s="66"/>
      <c r="R22" s="66"/>
      <c r="S22" s="66"/>
      <c r="T22" s="68"/>
      <c r="U22" s="67"/>
      <c r="V22" s="66"/>
      <c r="W22" s="66"/>
      <c r="X22" s="66"/>
      <c r="Y22" s="125"/>
      <c r="Z22" s="67"/>
      <c r="AA22" s="66"/>
      <c r="AB22" s="66"/>
      <c r="AC22" s="66"/>
      <c r="AD22" s="125"/>
      <c r="AE22" s="67"/>
      <c r="AF22" s="66"/>
      <c r="AG22" s="66"/>
      <c r="AH22" s="66"/>
      <c r="AI22" s="125"/>
      <c r="AJ22" s="67">
        <v>0</v>
      </c>
      <c r="AK22" s="66">
        <v>0</v>
      </c>
      <c r="AL22" s="66">
        <v>2</v>
      </c>
      <c r="AM22" s="66" t="s">
        <v>228</v>
      </c>
      <c r="AN22" s="735">
        <v>4</v>
      </c>
      <c r="AO22" s="69" t="s">
        <v>225</v>
      </c>
    </row>
    <row r="23" spans="1:54" ht="16.5" thickBot="1" x14ac:dyDescent="0.3">
      <c r="A23" s="829" t="s">
        <v>135</v>
      </c>
      <c r="B23" s="830"/>
      <c r="C23" s="831"/>
      <c r="D23" s="114">
        <f t="shared" ref="D23:AN23" si="2">SUM(D24:D26)</f>
        <v>6</v>
      </c>
      <c r="E23" s="558">
        <f t="shared" si="2"/>
        <v>10</v>
      </c>
      <c r="F23" s="532">
        <f t="shared" si="2"/>
        <v>0</v>
      </c>
      <c r="G23" s="195">
        <f t="shared" si="2"/>
        <v>0</v>
      </c>
      <c r="H23" s="195">
        <f t="shared" si="2"/>
        <v>0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71">
        <f t="shared" si="2"/>
        <v>0</v>
      </c>
      <c r="P23" s="195">
        <f t="shared" si="2"/>
        <v>0</v>
      </c>
      <c r="Q23" s="195">
        <f t="shared" si="2"/>
        <v>0</v>
      </c>
      <c r="R23" s="195">
        <f t="shared" si="2"/>
        <v>0</v>
      </c>
      <c r="S23" s="195">
        <f t="shared" si="2"/>
        <v>0</v>
      </c>
      <c r="T23" s="195">
        <f t="shared" si="2"/>
        <v>0</v>
      </c>
      <c r="U23" s="195">
        <f t="shared" si="2"/>
        <v>0</v>
      </c>
      <c r="V23" s="195">
        <f t="shared" si="2"/>
        <v>0</v>
      </c>
      <c r="W23" s="195">
        <f t="shared" si="2"/>
        <v>0</v>
      </c>
      <c r="X23" s="195">
        <f t="shared" si="2"/>
        <v>0</v>
      </c>
      <c r="Y23" s="71">
        <f t="shared" si="2"/>
        <v>0</v>
      </c>
      <c r="Z23" s="195">
        <f t="shared" si="2"/>
        <v>0</v>
      </c>
      <c r="AA23" s="195">
        <f t="shared" si="2"/>
        <v>2</v>
      </c>
      <c r="AB23" s="195">
        <f t="shared" si="2"/>
        <v>0</v>
      </c>
      <c r="AC23" s="195">
        <f t="shared" si="2"/>
        <v>0</v>
      </c>
      <c r="AD23" s="71">
        <f t="shared" si="2"/>
        <v>4</v>
      </c>
      <c r="AE23" s="195">
        <f t="shared" si="2"/>
        <v>0</v>
      </c>
      <c r="AF23" s="195">
        <f t="shared" si="2"/>
        <v>2</v>
      </c>
      <c r="AG23" s="195">
        <f t="shared" si="2"/>
        <v>0</v>
      </c>
      <c r="AH23" s="195">
        <f t="shared" si="2"/>
        <v>0</v>
      </c>
      <c r="AI23" s="71">
        <f t="shared" si="2"/>
        <v>3</v>
      </c>
      <c r="AJ23" s="195">
        <f t="shared" si="2"/>
        <v>0</v>
      </c>
      <c r="AK23" s="195">
        <f t="shared" si="2"/>
        <v>2</v>
      </c>
      <c r="AL23" s="195">
        <f t="shared" si="2"/>
        <v>0</v>
      </c>
      <c r="AM23" s="195">
        <f t="shared" si="2"/>
        <v>0</v>
      </c>
      <c r="AN23" s="195">
        <f t="shared" si="2"/>
        <v>3</v>
      </c>
      <c r="AO23" s="127"/>
      <c r="AU23" s="729"/>
      <c r="AV23" s="727"/>
      <c r="AW23" s="727"/>
      <c r="AX23" s="727"/>
      <c r="AY23" s="727"/>
      <c r="AZ23" s="727"/>
      <c r="BA23" s="727"/>
      <c r="BB23" s="727"/>
    </row>
    <row r="24" spans="1:54" ht="15.75" x14ac:dyDescent="0.25">
      <c r="A24" s="73" t="s">
        <v>40</v>
      </c>
      <c r="B24" s="74"/>
      <c r="C24" s="689" t="s">
        <v>136</v>
      </c>
      <c r="D24" s="119">
        <v>2</v>
      </c>
      <c r="E24" s="120">
        <v>4</v>
      </c>
      <c r="F24" s="533"/>
      <c r="G24" s="77"/>
      <c r="H24" s="77"/>
      <c r="I24" s="77"/>
      <c r="J24" s="78"/>
      <c r="K24" s="76"/>
      <c r="L24" s="77"/>
      <c r="M24" s="77"/>
      <c r="N24" s="77"/>
      <c r="O24" s="79"/>
      <c r="P24" s="155"/>
      <c r="Q24" s="80"/>
      <c r="R24" s="80"/>
      <c r="S24" s="80"/>
      <c r="T24" s="157"/>
      <c r="U24" s="81"/>
      <c r="V24" s="82"/>
      <c r="W24" s="82"/>
      <c r="X24" s="82"/>
      <c r="Y24" s="197"/>
      <c r="Z24" s="81">
        <v>0</v>
      </c>
      <c r="AA24" s="82">
        <v>2</v>
      </c>
      <c r="AB24" s="82">
        <v>0</v>
      </c>
      <c r="AC24" s="82" t="s">
        <v>228</v>
      </c>
      <c r="AD24" s="197">
        <v>4</v>
      </c>
      <c r="AE24" s="81"/>
      <c r="AF24" s="82"/>
      <c r="AG24" s="82"/>
      <c r="AH24" s="82"/>
      <c r="AI24" s="197"/>
      <c r="AJ24" s="81"/>
      <c r="AK24" s="82"/>
      <c r="AL24" s="82"/>
      <c r="AM24" s="82"/>
      <c r="AN24" s="659"/>
      <c r="AO24" s="303"/>
      <c r="AP24" s="428"/>
      <c r="AQ24" s="731"/>
      <c r="AR24" s="731"/>
      <c r="AS24" s="731"/>
      <c r="AT24" s="264"/>
      <c r="AU24" s="730"/>
      <c r="AV24" s="728"/>
      <c r="AW24" s="728"/>
      <c r="AX24" s="728"/>
      <c r="AY24" s="728"/>
      <c r="AZ24" s="728"/>
      <c r="BA24" s="728"/>
      <c r="BB24" s="728"/>
    </row>
    <row r="25" spans="1:54" ht="15.75" x14ac:dyDescent="0.25">
      <c r="A25" s="59" t="s">
        <v>41</v>
      </c>
      <c r="B25" s="60"/>
      <c r="C25" s="519" t="s">
        <v>137</v>
      </c>
      <c r="D25" s="62">
        <v>2</v>
      </c>
      <c r="E25" s="122">
        <v>3</v>
      </c>
      <c r="F25" s="130"/>
      <c r="G25" s="85"/>
      <c r="H25" s="85"/>
      <c r="I25" s="85"/>
      <c r="J25" s="86"/>
      <c r="K25" s="84"/>
      <c r="L25" s="85"/>
      <c r="M25" s="85"/>
      <c r="N25" s="85"/>
      <c r="O25" s="87"/>
      <c r="P25" s="84"/>
      <c r="Q25" s="85"/>
      <c r="R25" s="85"/>
      <c r="S25" s="85"/>
      <c r="T25" s="86"/>
      <c r="U25" s="151"/>
      <c r="V25" s="88"/>
      <c r="W25" s="88"/>
      <c r="X25" s="88"/>
      <c r="Y25" s="89"/>
      <c r="Z25" s="90"/>
      <c r="AA25" s="91"/>
      <c r="AB25" s="91"/>
      <c r="AC25" s="91"/>
      <c r="AD25" s="198"/>
      <c r="AE25" s="90">
        <v>0</v>
      </c>
      <c r="AF25" s="91">
        <v>2</v>
      </c>
      <c r="AG25" s="91">
        <v>0</v>
      </c>
      <c r="AH25" s="91" t="s">
        <v>228</v>
      </c>
      <c r="AI25" s="198">
        <v>3</v>
      </c>
      <c r="AJ25" s="90"/>
      <c r="AK25" s="91"/>
      <c r="AL25" s="91"/>
      <c r="AM25" s="91"/>
      <c r="AN25" s="660"/>
      <c r="AO25" s="131"/>
      <c r="AP25" s="731"/>
      <c r="AQ25" s="731"/>
      <c r="AR25" s="731"/>
      <c r="AS25" s="731"/>
      <c r="AT25" s="264"/>
      <c r="AU25" s="730"/>
      <c r="AV25" s="728"/>
      <c r="AW25" s="728"/>
      <c r="AX25" s="728"/>
      <c r="AY25" s="728"/>
      <c r="AZ25" s="728"/>
      <c r="BA25" s="728"/>
      <c r="BB25" s="728"/>
    </row>
    <row r="26" spans="1:54" ht="16.5" thickBot="1" x14ac:dyDescent="0.3">
      <c r="A26" s="73" t="s">
        <v>42</v>
      </c>
      <c r="B26" s="60"/>
      <c r="C26" s="519" t="s">
        <v>138</v>
      </c>
      <c r="D26" s="62">
        <v>2</v>
      </c>
      <c r="E26" s="122">
        <v>3</v>
      </c>
      <c r="F26" s="675"/>
      <c r="G26" s="651"/>
      <c r="H26" s="651"/>
      <c r="I26" s="651"/>
      <c r="J26" s="676"/>
      <c r="K26" s="677"/>
      <c r="L26" s="651"/>
      <c r="M26" s="651"/>
      <c r="N26" s="651"/>
      <c r="O26" s="678"/>
      <c r="P26" s="677"/>
      <c r="Q26" s="651"/>
      <c r="R26" s="651"/>
      <c r="S26" s="651"/>
      <c r="T26" s="676"/>
      <c r="U26" s="677"/>
      <c r="V26" s="651"/>
      <c r="W26" s="651"/>
      <c r="X26" s="651"/>
      <c r="Y26" s="676"/>
      <c r="Z26" s="556"/>
      <c r="AA26" s="653"/>
      <c r="AB26" s="653"/>
      <c r="AC26" s="653"/>
      <c r="AD26" s="557"/>
      <c r="AE26" s="556"/>
      <c r="AF26" s="653"/>
      <c r="AG26" s="653"/>
      <c r="AH26" s="653"/>
      <c r="AI26" s="557"/>
      <c r="AJ26" s="556">
        <v>0</v>
      </c>
      <c r="AK26" s="653">
        <v>2</v>
      </c>
      <c r="AL26" s="653">
        <v>0</v>
      </c>
      <c r="AM26" s="653" t="s">
        <v>228</v>
      </c>
      <c r="AN26" s="690">
        <v>3</v>
      </c>
      <c r="AO26" s="214"/>
      <c r="AP26" s="731"/>
      <c r="AQ26" s="731"/>
      <c r="AR26" s="731"/>
      <c r="AS26" s="731"/>
      <c r="AT26" s="264"/>
      <c r="AU26" s="730"/>
      <c r="AV26" s="728"/>
      <c r="AW26" s="728"/>
      <c r="AX26" s="728"/>
      <c r="AY26" s="728"/>
      <c r="AZ26" s="728"/>
      <c r="BA26" s="728"/>
      <c r="BB26" s="728"/>
    </row>
    <row r="27" spans="1:54" ht="16.5" thickBot="1" x14ac:dyDescent="0.3">
      <c r="A27" s="839" t="s">
        <v>139</v>
      </c>
      <c r="B27" s="840"/>
      <c r="C27" s="840"/>
      <c r="D27" s="170">
        <f>SUM(D28)</f>
        <v>0</v>
      </c>
      <c r="E27" s="537">
        <f t="shared" ref="E27:AN27" si="3">SUM(E28)</f>
        <v>15</v>
      </c>
      <c r="F27" s="301">
        <f t="shared" si="3"/>
        <v>0</v>
      </c>
      <c r="G27" s="171">
        <f t="shared" si="3"/>
        <v>0</v>
      </c>
      <c r="H27" s="171">
        <f t="shared" si="3"/>
        <v>0</v>
      </c>
      <c r="I27" s="171">
        <f t="shared" si="3"/>
        <v>0</v>
      </c>
      <c r="J27" s="218">
        <f t="shared" si="3"/>
        <v>0</v>
      </c>
      <c r="K27" s="301">
        <f t="shared" si="3"/>
        <v>0</v>
      </c>
      <c r="L27" s="171">
        <f t="shared" si="3"/>
        <v>0</v>
      </c>
      <c r="M27" s="171">
        <f t="shared" si="3"/>
        <v>0</v>
      </c>
      <c r="N27" s="171">
        <f t="shared" si="3"/>
        <v>0</v>
      </c>
      <c r="O27" s="652">
        <f t="shared" si="3"/>
        <v>0</v>
      </c>
      <c r="P27" s="301">
        <f t="shared" si="3"/>
        <v>0</v>
      </c>
      <c r="Q27" s="171">
        <f t="shared" si="3"/>
        <v>0</v>
      </c>
      <c r="R27" s="171">
        <f t="shared" si="3"/>
        <v>0</v>
      </c>
      <c r="S27" s="171">
        <f t="shared" si="3"/>
        <v>0</v>
      </c>
      <c r="T27" s="652">
        <f t="shared" si="3"/>
        <v>0</v>
      </c>
      <c r="U27" s="301">
        <f t="shared" si="3"/>
        <v>0</v>
      </c>
      <c r="V27" s="171">
        <f t="shared" si="3"/>
        <v>0</v>
      </c>
      <c r="W27" s="171">
        <f t="shared" si="3"/>
        <v>0</v>
      </c>
      <c r="X27" s="171">
        <f t="shared" si="3"/>
        <v>0</v>
      </c>
      <c r="Y27" s="652">
        <f t="shared" si="3"/>
        <v>0</v>
      </c>
      <c r="Z27" s="301">
        <f t="shared" si="3"/>
        <v>0</v>
      </c>
      <c r="AA27" s="171">
        <f t="shared" si="3"/>
        <v>0</v>
      </c>
      <c r="AB27" s="171">
        <f t="shared" si="3"/>
        <v>0</v>
      </c>
      <c r="AC27" s="171">
        <f t="shared" si="3"/>
        <v>0</v>
      </c>
      <c r="AD27" s="652">
        <f t="shared" si="3"/>
        <v>0</v>
      </c>
      <c r="AE27" s="301">
        <f t="shared" si="3"/>
        <v>0</v>
      </c>
      <c r="AF27" s="171">
        <f t="shared" si="3"/>
        <v>0</v>
      </c>
      <c r="AG27" s="171">
        <f t="shared" si="3"/>
        <v>0</v>
      </c>
      <c r="AH27" s="171">
        <f t="shared" si="3"/>
        <v>0</v>
      </c>
      <c r="AI27" s="652">
        <f t="shared" si="3"/>
        <v>0</v>
      </c>
      <c r="AJ27" s="301">
        <f t="shared" si="3"/>
        <v>0</v>
      </c>
      <c r="AK27" s="171">
        <f t="shared" si="3"/>
        <v>0</v>
      </c>
      <c r="AL27" s="171">
        <f t="shared" si="3"/>
        <v>0</v>
      </c>
      <c r="AM27" s="171">
        <f t="shared" si="3"/>
        <v>0</v>
      </c>
      <c r="AN27" s="736">
        <f t="shared" si="3"/>
        <v>15</v>
      </c>
      <c r="AO27" s="748"/>
      <c r="AP27" s="731"/>
      <c r="AQ27" s="731"/>
      <c r="AR27" s="731"/>
      <c r="AS27" s="731"/>
      <c r="AT27" s="264"/>
      <c r="AU27" s="730"/>
      <c r="AV27" s="728"/>
      <c r="AW27" s="728"/>
      <c r="AX27" s="728"/>
      <c r="AY27" s="728"/>
      <c r="AZ27" s="728"/>
      <c r="BA27" s="728"/>
      <c r="BB27" s="728"/>
    </row>
    <row r="28" spans="1:54" ht="16.5" thickBot="1" x14ac:dyDescent="0.3">
      <c r="A28" s="167"/>
      <c r="B28" s="168" t="s">
        <v>206</v>
      </c>
      <c r="C28" s="521" t="s">
        <v>139</v>
      </c>
      <c r="D28" s="538">
        <v>0</v>
      </c>
      <c r="E28" s="539">
        <f>SUM(J28,O28,T28:U28,Y28,AD28,AI28:AJ28,AN28)</f>
        <v>15</v>
      </c>
      <c r="F28" s="219"/>
      <c r="G28" s="162"/>
      <c r="H28" s="162"/>
      <c r="I28" s="162"/>
      <c r="J28" s="163"/>
      <c r="K28" s="161"/>
      <c r="L28" s="162"/>
      <c r="M28" s="162"/>
      <c r="N28" s="162"/>
      <c r="O28" s="667"/>
      <c r="P28" s="161"/>
      <c r="Q28" s="162"/>
      <c r="R28" s="162"/>
      <c r="S28" s="162"/>
      <c r="T28" s="163"/>
      <c r="U28" s="161"/>
      <c r="V28" s="162"/>
      <c r="W28" s="162"/>
      <c r="X28" s="162"/>
      <c r="Y28" s="163"/>
      <c r="Z28" s="161"/>
      <c r="AA28" s="162"/>
      <c r="AB28" s="162"/>
      <c r="AC28" s="162"/>
      <c r="AD28" s="163"/>
      <c r="AE28" s="161"/>
      <c r="AF28" s="162"/>
      <c r="AG28" s="162"/>
      <c r="AH28" s="162"/>
      <c r="AI28" s="163"/>
      <c r="AJ28" s="161"/>
      <c r="AK28" s="162"/>
      <c r="AL28" s="162"/>
      <c r="AM28" s="162" t="s">
        <v>228</v>
      </c>
      <c r="AN28" s="164">
        <v>15</v>
      </c>
      <c r="AO28" s="749"/>
      <c r="AP28" s="731"/>
      <c r="AQ28" s="731"/>
      <c r="AR28" s="731"/>
      <c r="AS28" s="731"/>
      <c r="AT28" s="264"/>
      <c r="AU28" s="730"/>
      <c r="AV28" s="728"/>
      <c r="AW28" s="728"/>
      <c r="AX28" s="728"/>
      <c r="AY28" s="728"/>
      <c r="AZ28" s="728"/>
      <c r="BA28" s="728"/>
      <c r="BB28" s="728"/>
    </row>
    <row r="29" spans="1:54" ht="16.5" thickBot="1" x14ac:dyDescent="0.3">
      <c r="A29" s="839" t="s">
        <v>140</v>
      </c>
      <c r="B29" s="840"/>
      <c r="C29" s="840"/>
      <c r="D29" s="165">
        <f t="shared" ref="D29:AN29" si="4">SUM(D30:D34)</f>
        <v>5</v>
      </c>
      <c r="E29" s="540">
        <f t="shared" si="4"/>
        <v>4</v>
      </c>
      <c r="F29" s="165">
        <f t="shared" si="4"/>
        <v>0</v>
      </c>
      <c r="G29" s="166">
        <f t="shared" si="4"/>
        <v>2</v>
      </c>
      <c r="H29" s="639">
        <f t="shared" si="4"/>
        <v>0</v>
      </c>
      <c r="I29" s="640">
        <f t="shared" si="4"/>
        <v>0</v>
      </c>
      <c r="J29" s="638">
        <f t="shared" si="4"/>
        <v>1</v>
      </c>
      <c r="K29" s="166">
        <f t="shared" si="4"/>
        <v>0</v>
      </c>
      <c r="L29" s="639">
        <f t="shared" si="4"/>
        <v>1</v>
      </c>
      <c r="M29" s="640">
        <f t="shared" si="4"/>
        <v>0</v>
      </c>
      <c r="N29" s="534">
        <f t="shared" si="4"/>
        <v>0</v>
      </c>
      <c r="O29" s="199">
        <f t="shared" si="4"/>
        <v>1</v>
      </c>
      <c r="P29" s="165">
        <f t="shared" si="4"/>
        <v>0</v>
      </c>
      <c r="Q29" s="196">
        <f t="shared" si="4"/>
        <v>1</v>
      </c>
      <c r="R29" s="639">
        <f t="shared" si="4"/>
        <v>0</v>
      </c>
      <c r="S29" s="366">
        <f t="shared" si="4"/>
        <v>0</v>
      </c>
      <c r="T29" s="638">
        <f t="shared" si="4"/>
        <v>1</v>
      </c>
      <c r="U29" s="166">
        <f t="shared" si="4"/>
        <v>0</v>
      </c>
      <c r="V29" s="639">
        <f t="shared" si="4"/>
        <v>1</v>
      </c>
      <c r="W29" s="366">
        <f t="shared" si="4"/>
        <v>0</v>
      </c>
      <c r="X29" s="534">
        <f t="shared" si="4"/>
        <v>0</v>
      </c>
      <c r="Y29" s="166">
        <f t="shared" si="4"/>
        <v>1</v>
      </c>
      <c r="Z29" s="165">
        <f t="shared" si="4"/>
        <v>0</v>
      </c>
      <c r="AA29" s="196">
        <f t="shared" si="4"/>
        <v>0</v>
      </c>
      <c r="AB29" s="639">
        <f t="shared" si="4"/>
        <v>0</v>
      </c>
      <c r="AC29" s="366">
        <f t="shared" si="4"/>
        <v>0</v>
      </c>
      <c r="AD29" s="638">
        <f t="shared" si="4"/>
        <v>0</v>
      </c>
      <c r="AE29" s="196">
        <f t="shared" si="4"/>
        <v>0</v>
      </c>
      <c r="AF29" s="366">
        <f t="shared" si="4"/>
        <v>0</v>
      </c>
      <c r="AG29" s="366">
        <f t="shared" si="4"/>
        <v>0</v>
      </c>
      <c r="AH29" s="550">
        <f t="shared" si="4"/>
        <v>0</v>
      </c>
      <c r="AI29" s="199">
        <f t="shared" si="4"/>
        <v>0</v>
      </c>
      <c r="AJ29" s="165">
        <f t="shared" si="4"/>
        <v>0</v>
      </c>
      <c r="AK29" s="196">
        <f t="shared" si="4"/>
        <v>0</v>
      </c>
      <c r="AL29" s="366">
        <f t="shared" si="4"/>
        <v>0</v>
      </c>
      <c r="AM29" s="366">
        <f t="shared" si="4"/>
        <v>0</v>
      </c>
      <c r="AN29" s="737">
        <f t="shared" si="4"/>
        <v>0</v>
      </c>
      <c r="AO29" s="751"/>
    </row>
    <row r="30" spans="1:54" ht="15.75" x14ac:dyDescent="0.25">
      <c r="A30" s="834" t="s">
        <v>140</v>
      </c>
      <c r="B30" s="169" t="s">
        <v>296</v>
      </c>
      <c r="C30" s="522" t="s">
        <v>267</v>
      </c>
      <c r="D30" s="81">
        <v>1</v>
      </c>
      <c r="E30" s="197">
        <v>0</v>
      </c>
      <c r="F30" s="128">
        <v>0</v>
      </c>
      <c r="G30" s="80">
        <v>1</v>
      </c>
      <c r="H30" s="80">
        <v>0</v>
      </c>
      <c r="I30" s="679" t="s">
        <v>230</v>
      </c>
      <c r="J30" s="157">
        <v>0</v>
      </c>
      <c r="K30" s="155"/>
      <c r="L30" s="80"/>
      <c r="M30" s="80"/>
      <c r="N30" s="156"/>
      <c r="O30" s="659"/>
      <c r="P30" s="155"/>
      <c r="Q30" s="80"/>
      <c r="R30" s="80"/>
      <c r="S30" s="156"/>
      <c r="T30" s="157"/>
      <c r="U30" s="128"/>
      <c r="V30" s="80"/>
      <c r="W30" s="80"/>
      <c r="X30" s="156"/>
      <c r="Y30" s="158"/>
      <c r="Z30" s="159"/>
      <c r="AA30" s="160"/>
      <c r="AB30" s="160"/>
      <c r="AC30" s="156"/>
      <c r="AD30" s="158"/>
      <c r="AE30" s="159"/>
      <c r="AF30" s="160"/>
      <c r="AG30" s="160"/>
      <c r="AH30" s="156"/>
      <c r="AI30" s="158"/>
      <c r="AJ30" s="159"/>
      <c r="AK30" s="160"/>
      <c r="AL30" s="160"/>
      <c r="AM30" s="156"/>
      <c r="AN30" s="302"/>
      <c r="AO30" s="750"/>
      <c r="AP30" s="152"/>
      <c r="AQ30" s="152"/>
    </row>
    <row r="31" spans="1:54" ht="15.75" x14ac:dyDescent="0.25">
      <c r="A31" s="834"/>
      <c r="B31" s="94"/>
      <c r="C31" s="523" t="s">
        <v>141</v>
      </c>
      <c r="D31" s="151">
        <v>1</v>
      </c>
      <c r="E31" s="198">
        <v>1</v>
      </c>
      <c r="F31" s="154">
        <v>0</v>
      </c>
      <c r="G31" s="88">
        <v>1</v>
      </c>
      <c r="H31" s="88">
        <v>0</v>
      </c>
      <c r="I31" s="88" t="s">
        <v>300</v>
      </c>
      <c r="J31" s="89">
        <v>1</v>
      </c>
      <c r="K31" s="151"/>
      <c r="L31" s="88"/>
      <c r="M31" s="88"/>
      <c r="N31" s="88"/>
      <c r="O31" s="660"/>
      <c r="P31" s="151"/>
      <c r="Q31" s="88"/>
      <c r="R31" s="88"/>
      <c r="S31" s="88"/>
      <c r="T31" s="89"/>
      <c r="U31" s="154"/>
      <c r="V31" s="88"/>
      <c r="W31" s="88"/>
      <c r="X31" s="88"/>
      <c r="Y31" s="89"/>
      <c r="Z31" s="151"/>
      <c r="AA31" s="88"/>
      <c r="AB31" s="88"/>
      <c r="AC31" s="88"/>
      <c r="AD31" s="89"/>
      <c r="AE31" s="151"/>
      <c r="AF31" s="88"/>
      <c r="AG31" s="88"/>
      <c r="AH31" s="88"/>
      <c r="AI31" s="89"/>
      <c r="AJ31" s="151"/>
      <c r="AK31" s="88"/>
      <c r="AL31" s="88"/>
      <c r="AM31" s="88"/>
      <c r="AN31" s="153"/>
      <c r="AO31" s="304"/>
    </row>
    <row r="32" spans="1:54" ht="15.75" x14ac:dyDescent="0.25">
      <c r="A32" s="834"/>
      <c r="B32" s="94"/>
      <c r="C32" s="523" t="s">
        <v>142</v>
      </c>
      <c r="D32" s="151">
        <v>1</v>
      </c>
      <c r="E32" s="198">
        <v>1</v>
      </c>
      <c r="F32" s="154"/>
      <c r="G32" s="88"/>
      <c r="H32" s="88"/>
      <c r="I32" s="88"/>
      <c r="J32" s="89"/>
      <c r="K32" s="151">
        <v>0</v>
      </c>
      <c r="L32" s="88">
        <v>1</v>
      </c>
      <c r="M32" s="88">
        <v>0</v>
      </c>
      <c r="N32" s="88" t="s">
        <v>300</v>
      </c>
      <c r="O32" s="660">
        <v>1</v>
      </c>
      <c r="P32" s="151"/>
      <c r="Q32" s="88"/>
      <c r="R32" s="88"/>
      <c r="S32" s="88"/>
      <c r="T32" s="89"/>
      <c r="U32" s="154"/>
      <c r="V32" s="88"/>
      <c r="W32" s="88"/>
      <c r="X32" s="88"/>
      <c r="Y32" s="89"/>
      <c r="Z32" s="151"/>
      <c r="AA32" s="88"/>
      <c r="AB32" s="88"/>
      <c r="AC32" s="88"/>
      <c r="AD32" s="89"/>
      <c r="AE32" s="151"/>
      <c r="AF32" s="88"/>
      <c r="AG32" s="88"/>
      <c r="AH32" s="88"/>
      <c r="AI32" s="89"/>
      <c r="AJ32" s="151"/>
      <c r="AK32" s="88"/>
      <c r="AL32" s="88"/>
      <c r="AM32" s="88"/>
      <c r="AN32" s="153"/>
      <c r="AO32" s="304" t="s">
        <v>141</v>
      </c>
    </row>
    <row r="33" spans="1:44" ht="15.75" x14ac:dyDescent="0.25">
      <c r="A33" s="834"/>
      <c r="B33" s="94"/>
      <c r="C33" s="523" t="s">
        <v>143</v>
      </c>
      <c r="D33" s="151">
        <v>1</v>
      </c>
      <c r="E33" s="198">
        <v>1</v>
      </c>
      <c r="F33" s="154"/>
      <c r="G33" s="88"/>
      <c r="H33" s="88"/>
      <c r="I33" s="88"/>
      <c r="J33" s="89"/>
      <c r="K33" s="151"/>
      <c r="L33" s="88"/>
      <c r="M33" s="88"/>
      <c r="N33" s="88"/>
      <c r="O33" s="660"/>
      <c r="P33" s="151">
        <v>0</v>
      </c>
      <c r="Q33" s="88">
        <v>1</v>
      </c>
      <c r="R33" s="88">
        <v>0</v>
      </c>
      <c r="S33" s="88" t="s">
        <v>300</v>
      </c>
      <c r="T33" s="89">
        <v>1</v>
      </c>
      <c r="U33" s="154"/>
      <c r="V33" s="88"/>
      <c r="W33" s="88"/>
      <c r="X33" s="88"/>
      <c r="Y33" s="89"/>
      <c r="Z33" s="151"/>
      <c r="AA33" s="88"/>
      <c r="AB33" s="88"/>
      <c r="AC33" s="88"/>
      <c r="AD33" s="89"/>
      <c r="AE33" s="151"/>
      <c r="AF33" s="88"/>
      <c r="AG33" s="88"/>
      <c r="AH33" s="88"/>
      <c r="AI33" s="89"/>
      <c r="AJ33" s="151"/>
      <c r="AK33" s="88"/>
      <c r="AL33" s="88"/>
      <c r="AM33" s="88"/>
      <c r="AN33" s="153"/>
      <c r="AO33" s="304" t="s">
        <v>141</v>
      </c>
    </row>
    <row r="34" spans="1:44" ht="15.75" x14ac:dyDescent="0.25">
      <c r="A34" s="834"/>
      <c r="B34" s="94"/>
      <c r="C34" s="523" t="s">
        <v>144</v>
      </c>
      <c r="D34" s="151">
        <v>1</v>
      </c>
      <c r="E34" s="198">
        <v>1</v>
      </c>
      <c r="F34" s="154"/>
      <c r="G34" s="88"/>
      <c r="H34" s="88"/>
      <c r="I34" s="88"/>
      <c r="J34" s="89"/>
      <c r="K34" s="151"/>
      <c r="L34" s="88"/>
      <c r="M34" s="88"/>
      <c r="N34" s="88"/>
      <c r="O34" s="660"/>
      <c r="P34" s="151"/>
      <c r="Q34" s="88"/>
      <c r="R34" s="88"/>
      <c r="S34" s="88"/>
      <c r="T34" s="89"/>
      <c r="U34" s="154">
        <v>0</v>
      </c>
      <c r="V34" s="88">
        <v>1</v>
      </c>
      <c r="W34" s="88">
        <v>0</v>
      </c>
      <c r="X34" s="88" t="s">
        <v>300</v>
      </c>
      <c r="Y34" s="89">
        <v>1</v>
      </c>
      <c r="Z34" s="151"/>
      <c r="AA34" s="88"/>
      <c r="AB34" s="88"/>
      <c r="AC34" s="88"/>
      <c r="AD34" s="89"/>
      <c r="AE34" s="151"/>
      <c r="AF34" s="88"/>
      <c r="AG34" s="88"/>
      <c r="AH34" s="88"/>
      <c r="AI34" s="89"/>
      <c r="AJ34" s="151"/>
      <c r="AK34" s="88"/>
      <c r="AL34" s="88"/>
      <c r="AM34" s="88"/>
      <c r="AN34" s="153"/>
      <c r="AO34" s="304" t="s">
        <v>141</v>
      </c>
    </row>
    <row r="35" spans="1:44" ht="16.5" thickBot="1" x14ac:dyDescent="0.3">
      <c r="A35" s="835"/>
      <c r="B35" s="95"/>
      <c r="C35" s="524" t="s">
        <v>146</v>
      </c>
      <c r="D35" s="98" t="s">
        <v>235</v>
      </c>
      <c r="E35" s="99">
        <v>0</v>
      </c>
      <c r="F35" s="132"/>
      <c r="G35" s="96"/>
      <c r="H35" s="96"/>
      <c r="I35" s="96"/>
      <c r="J35" s="99"/>
      <c r="K35" s="98"/>
      <c r="L35" s="96"/>
      <c r="M35" s="96"/>
      <c r="N35" s="96"/>
      <c r="O35" s="691"/>
      <c r="P35" s="98"/>
      <c r="Q35" s="96"/>
      <c r="R35" s="96"/>
      <c r="S35" s="96"/>
      <c r="T35" s="99"/>
      <c r="U35" s="132"/>
      <c r="V35" s="96"/>
      <c r="W35" s="96"/>
      <c r="X35" s="96"/>
      <c r="Y35" s="99"/>
      <c r="Z35" s="98"/>
      <c r="AA35" s="96"/>
      <c r="AB35" s="96"/>
      <c r="AC35" s="96"/>
      <c r="AD35" s="669"/>
      <c r="AE35" s="836" t="s">
        <v>235</v>
      </c>
      <c r="AF35" s="837"/>
      <c r="AG35" s="837"/>
      <c r="AH35" s="837"/>
      <c r="AI35" s="838"/>
      <c r="AJ35" s="98"/>
      <c r="AK35" s="96"/>
      <c r="AL35" s="96"/>
      <c r="AM35" s="96"/>
      <c r="AN35" s="97"/>
      <c r="AO35" s="743"/>
    </row>
    <row r="36" spans="1:44" ht="16.5" thickBot="1" x14ac:dyDescent="0.3">
      <c r="A36" s="194"/>
      <c r="B36" s="231"/>
      <c r="C36" s="525" t="s">
        <v>151</v>
      </c>
      <c r="D36" s="375">
        <f t="shared" ref="D36:AN36" si="5">SUM(D12+D23+D27+D29)</f>
        <v>50</v>
      </c>
      <c r="E36" s="671">
        <f t="shared" si="5"/>
        <v>71</v>
      </c>
      <c r="F36" s="535">
        <f t="shared" si="5"/>
        <v>0</v>
      </c>
      <c r="G36" s="373">
        <f t="shared" si="5"/>
        <v>2</v>
      </c>
      <c r="H36" s="373">
        <f t="shared" si="5"/>
        <v>0</v>
      </c>
      <c r="I36" s="373">
        <f t="shared" si="5"/>
        <v>0</v>
      </c>
      <c r="J36" s="654">
        <f t="shared" si="5"/>
        <v>1</v>
      </c>
      <c r="K36" s="374">
        <f t="shared" si="5"/>
        <v>0</v>
      </c>
      <c r="L36" s="371">
        <f t="shared" si="5"/>
        <v>1</v>
      </c>
      <c r="M36" s="371">
        <f t="shared" si="5"/>
        <v>0</v>
      </c>
      <c r="N36" s="371">
        <f t="shared" si="5"/>
        <v>0</v>
      </c>
      <c r="O36" s="657">
        <f t="shared" si="5"/>
        <v>1</v>
      </c>
      <c r="P36" s="372">
        <f t="shared" si="5"/>
        <v>0</v>
      </c>
      <c r="Q36" s="373">
        <f t="shared" si="5"/>
        <v>1</v>
      </c>
      <c r="R36" s="373">
        <f t="shared" si="5"/>
        <v>0</v>
      </c>
      <c r="S36" s="373">
        <f t="shared" si="5"/>
        <v>0</v>
      </c>
      <c r="T36" s="654">
        <f t="shared" si="5"/>
        <v>1</v>
      </c>
      <c r="U36" s="374">
        <f t="shared" si="5"/>
        <v>0</v>
      </c>
      <c r="V36" s="371">
        <f t="shared" si="5"/>
        <v>1</v>
      </c>
      <c r="W36" s="371">
        <f t="shared" si="5"/>
        <v>3</v>
      </c>
      <c r="X36" s="371">
        <f t="shared" si="5"/>
        <v>0</v>
      </c>
      <c r="Y36" s="657">
        <f t="shared" si="5"/>
        <v>5</v>
      </c>
      <c r="Z36" s="372">
        <f t="shared" si="5"/>
        <v>4</v>
      </c>
      <c r="AA36" s="373">
        <f t="shared" si="5"/>
        <v>2</v>
      </c>
      <c r="AB36" s="373">
        <f t="shared" si="5"/>
        <v>10</v>
      </c>
      <c r="AC36" s="373">
        <f t="shared" si="5"/>
        <v>0</v>
      </c>
      <c r="AD36" s="670">
        <f t="shared" si="5"/>
        <v>17</v>
      </c>
      <c r="AE36" s="374">
        <f t="shared" si="5"/>
        <v>5</v>
      </c>
      <c r="AF36" s="371">
        <f t="shared" si="5"/>
        <v>2</v>
      </c>
      <c r="AG36" s="371">
        <f t="shared" si="5"/>
        <v>13</v>
      </c>
      <c r="AH36" s="371">
        <f t="shared" si="5"/>
        <v>0</v>
      </c>
      <c r="AI36" s="657">
        <f t="shared" si="5"/>
        <v>20</v>
      </c>
      <c r="AJ36" s="372">
        <f t="shared" si="5"/>
        <v>0</v>
      </c>
      <c r="AK36" s="373">
        <f t="shared" si="5"/>
        <v>2</v>
      </c>
      <c r="AL36" s="373">
        <f t="shared" si="5"/>
        <v>4</v>
      </c>
      <c r="AM36" s="373">
        <f t="shared" si="5"/>
        <v>0</v>
      </c>
      <c r="AN36" s="661">
        <f t="shared" si="5"/>
        <v>26</v>
      </c>
      <c r="AO36" s="745"/>
      <c r="AP36" s="628"/>
      <c r="AQ36" s="264"/>
      <c r="AR36" s="264"/>
    </row>
    <row r="37" spans="1:44" ht="16.5" thickBot="1" x14ac:dyDescent="0.3">
      <c r="A37" s="194"/>
      <c r="B37" s="231"/>
      <c r="C37" s="525" t="s">
        <v>149</v>
      </c>
      <c r="D37" s="375">
        <f>SUM(ITF!D48)</f>
        <v>103</v>
      </c>
      <c r="E37" s="671">
        <f>SUM(ITF!E48)</f>
        <v>139</v>
      </c>
      <c r="F37" s="374"/>
      <c r="G37" s="371"/>
      <c r="H37" s="371"/>
      <c r="I37" s="371"/>
      <c r="J37" s="674">
        <f>SUM(ITF!J48)</f>
        <v>31</v>
      </c>
      <c r="K37" s="374"/>
      <c r="L37" s="371"/>
      <c r="M37" s="371"/>
      <c r="N37" s="371"/>
      <c r="O37" s="657">
        <f>SUM(ITF!O48)</f>
        <v>29</v>
      </c>
      <c r="P37" s="375"/>
      <c r="Q37" s="371"/>
      <c r="R37" s="371"/>
      <c r="S37" s="371"/>
      <c r="T37" s="655">
        <f>SUM(ITF!T48)</f>
        <v>31</v>
      </c>
      <c r="U37" s="374"/>
      <c r="V37" s="371"/>
      <c r="W37" s="371"/>
      <c r="X37" s="371"/>
      <c r="Y37" s="657">
        <f>SUM(ITF!Y48)</f>
        <v>24</v>
      </c>
      <c r="Z37" s="375"/>
      <c r="AA37" s="371"/>
      <c r="AB37" s="371"/>
      <c r="AC37" s="371"/>
      <c r="AD37" s="671">
        <f>SUM(ITF!AD48)</f>
        <v>12</v>
      </c>
      <c r="AE37" s="374"/>
      <c r="AF37" s="371"/>
      <c r="AG37" s="371"/>
      <c r="AH37" s="371"/>
      <c r="AI37" s="657">
        <f>SUM(ITF!AI48)</f>
        <v>8</v>
      </c>
      <c r="AJ37" s="375"/>
      <c r="AK37" s="371"/>
      <c r="AL37" s="371"/>
      <c r="AM37" s="371"/>
      <c r="AN37" s="662">
        <f>SUM(ITF!AN48)</f>
        <v>4</v>
      </c>
      <c r="AO37" s="744"/>
      <c r="AP37" s="264"/>
      <c r="AQ37" s="264"/>
      <c r="AR37" s="264"/>
    </row>
    <row r="38" spans="1:44" s="232" customFormat="1" ht="16.5" thickBot="1" x14ac:dyDescent="0.3">
      <c r="A38" s="194"/>
      <c r="B38" s="231"/>
      <c r="C38" s="526" t="s">
        <v>147</v>
      </c>
      <c r="D38" s="452">
        <f>SUM(ITF!D48+D36)</f>
        <v>153</v>
      </c>
      <c r="E38" s="648">
        <f>SUM(ITF!E48+E36)</f>
        <v>210</v>
      </c>
      <c r="F38" s="453"/>
      <c r="G38" s="451"/>
      <c r="H38" s="451"/>
      <c r="I38" s="451"/>
      <c r="J38" s="656">
        <f>SUM(J36:J37)</f>
        <v>32</v>
      </c>
      <c r="K38" s="453"/>
      <c r="L38" s="451"/>
      <c r="M38" s="451"/>
      <c r="N38" s="451"/>
      <c r="O38" s="658">
        <f>SUM(O36:O37)</f>
        <v>30</v>
      </c>
      <c r="P38" s="452"/>
      <c r="Q38" s="451"/>
      <c r="R38" s="451"/>
      <c r="S38" s="451"/>
      <c r="T38" s="656">
        <f>SUM(T36:T37)</f>
        <v>32</v>
      </c>
      <c r="U38" s="453"/>
      <c r="V38" s="451"/>
      <c r="W38" s="451"/>
      <c r="X38" s="451"/>
      <c r="Y38" s="658">
        <f>SUM(Y36:Y37)</f>
        <v>29</v>
      </c>
      <c r="Z38" s="452"/>
      <c r="AA38" s="451"/>
      <c r="AB38" s="451"/>
      <c r="AC38" s="451"/>
      <c r="AD38" s="648">
        <f>SUM(AD36:AD37)</f>
        <v>29</v>
      </c>
      <c r="AE38" s="453"/>
      <c r="AF38" s="451"/>
      <c r="AG38" s="451"/>
      <c r="AH38" s="451"/>
      <c r="AI38" s="658">
        <f>SUM(AI36:AI37)</f>
        <v>28</v>
      </c>
      <c r="AJ38" s="452"/>
      <c r="AK38" s="451"/>
      <c r="AL38" s="451"/>
      <c r="AM38" s="451"/>
      <c r="AN38" s="663">
        <f>SUM(AN36:AN37)</f>
        <v>30</v>
      </c>
      <c r="AO38" s="747"/>
      <c r="AP38" s="377"/>
      <c r="AQ38" s="377"/>
      <c r="AR38" s="377"/>
    </row>
    <row r="39" spans="1:44" ht="15.75" x14ac:dyDescent="0.25">
      <c r="A39" s="245"/>
      <c r="B39" s="246"/>
      <c r="C39" s="527" t="s">
        <v>152</v>
      </c>
      <c r="D39" s="541">
        <f>SUM(D40:D41)</f>
        <v>50</v>
      </c>
      <c r="E39" s="307"/>
      <c r="F39" s="383"/>
      <c r="G39" s="381"/>
      <c r="H39" s="382"/>
      <c r="I39" s="382"/>
      <c r="J39" s="307"/>
      <c r="K39" s="383"/>
      <c r="L39" s="381"/>
      <c r="M39" s="382"/>
      <c r="N39" s="382"/>
      <c r="O39" s="379"/>
      <c r="P39" s="384"/>
      <c r="Q39" s="378"/>
      <c r="R39" s="385"/>
      <c r="S39" s="385"/>
      <c r="T39" s="307"/>
      <c r="U39" s="386"/>
      <c r="V39" s="378"/>
      <c r="W39" s="385"/>
      <c r="X39" s="385"/>
      <c r="Y39" s="379"/>
      <c r="Z39" s="380"/>
      <c r="AA39" s="381"/>
      <c r="AB39" s="382"/>
      <c r="AC39" s="382"/>
      <c r="AD39" s="307"/>
      <c r="AE39" s="386"/>
      <c r="AF39" s="378"/>
      <c r="AG39" s="385"/>
      <c r="AH39" s="385"/>
      <c r="AI39" s="379"/>
      <c r="AJ39" s="384"/>
      <c r="AK39" s="378"/>
      <c r="AL39" s="385"/>
      <c r="AM39" s="385"/>
      <c r="AN39" s="379"/>
      <c r="AO39" s="746"/>
      <c r="AP39" s="264"/>
      <c r="AQ39" s="264"/>
      <c r="AR39" s="264"/>
    </row>
    <row r="40" spans="1:44" ht="15.75" x14ac:dyDescent="0.25">
      <c r="A40" s="247"/>
      <c r="B40" s="248"/>
      <c r="C40" s="528" t="s">
        <v>153</v>
      </c>
      <c r="D40" s="392">
        <f>SUM(G40:AL40)</f>
        <v>41</v>
      </c>
      <c r="E40" s="314"/>
      <c r="F40" s="536"/>
      <c r="G40" s="388">
        <f>SUM(G12+G23+G27+G29)</f>
        <v>2</v>
      </c>
      <c r="H40" s="388">
        <f>SUM(H12+H23+H27+H29)</f>
        <v>0</v>
      </c>
      <c r="I40" s="388"/>
      <c r="J40" s="314"/>
      <c r="K40" s="391"/>
      <c r="L40" s="388">
        <f>SUM(L12+L23+L27+L29)</f>
        <v>1</v>
      </c>
      <c r="M40" s="388">
        <f>SUM(M12+M23+M27+M29)</f>
        <v>0</v>
      </c>
      <c r="N40" s="388"/>
      <c r="O40" s="389"/>
      <c r="P40" s="392"/>
      <c r="Q40" s="388">
        <f>SUM(Q12+Q23+Q27+Q29)</f>
        <v>1</v>
      </c>
      <c r="R40" s="388">
        <f>SUM(R12+R23+R27+R29)</f>
        <v>0</v>
      </c>
      <c r="S40" s="388"/>
      <c r="T40" s="390"/>
      <c r="U40" s="391"/>
      <c r="V40" s="388">
        <f>SUM(V12+V23+V27+V29)</f>
        <v>1</v>
      </c>
      <c r="W40" s="388">
        <f>SUM(W12+W23+W27+W29)</f>
        <v>3</v>
      </c>
      <c r="X40" s="388"/>
      <c r="Y40" s="389"/>
      <c r="Z40" s="392"/>
      <c r="AA40" s="388">
        <f>SUM(AA12+AA23+AA27+AA29)</f>
        <v>2</v>
      </c>
      <c r="AB40" s="388">
        <f>SUM(AB12+AB23+AB27+AB29)</f>
        <v>10</v>
      </c>
      <c r="AC40" s="388"/>
      <c r="AD40" s="314"/>
      <c r="AE40" s="391"/>
      <c r="AF40" s="388">
        <f>SUM(AF12+AF23+AF27+AF29)</f>
        <v>2</v>
      </c>
      <c r="AG40" s="388">
        <f>SUM(AG12+AG23+AG27+AG29)</f>
        <v>13</v>
      </c>
      <c r="AH40" s="388"/>
      <c r="AI40" s="389"/>
      <c r="AJ40" s="392"/>
      <c r="AK40" s="388">
        <f>SUM(AK12+AK23+AK27+AK29)</f>
        <v>2</v>
      </c>
      <c r="AL40" s="388">
        <f>SUM(AL12+AL23+AL27+AL29)</f>
        <v>4</v>
      </c>
      <c r="AM40" s="393"/>
      <c r="AN40" s="389"/>
      <c r="AO40" s="387"/>
      <c r="AP40" s="264"/>
      <c r="AQ40" s="264"/>
      <c r="AR40" s="264"/>
    </row>
    <row r="41" spans="1:44" ht="16.5" thickBot="1" x14ac:dyDescent="0.3">
      <c r="A41" s="249"/>
      <c r="B41" s="250"/>
      <c r="C41" s="525" t="s">
        <v>156</v>
      </c>
      <c r="D41" s="396">
        <f>SUM(F41:AN41)</f>
        <v>9</v>
      </c>
      <c r="E41" s="320"/>
      <c r="F41" s="398">
        <f>SUM(F12+F23+F27+F29)</f>
        <v>0</v>
      </c>
      <c r="G41" s="394"/>
      <c r="H41" s="394"/>
      <c r="I41" s="394"/>
      <c r="J41" s="320"/>
      <c r="K41" s="398">
        <f>SUM(K12+K23+K27+K29)</f>
        <v>0</v>
      </c>
      <c r="L41" s="394"/>
      <c r="M41" s="394"/>
      <c r="N41" s="394"/>
      <c r="O41" s="395"/>
      <c r="P41" s="396">
        <f>SUM(P12+P23+P27+P29)</f>
        <v>0</v>
      </c>
      <c r="Q41" s="394"/>
      <c r="R41" s="394"/>
      <c r="S41" s="394"/>
      <c r="T41" s="397"/>
      <c r="U41" s="398">
        <f>SUM(U12+U23+U27+U29)</f>
        <v>0</v>
      </c>
      <c r="V41" s="394"/>
      <c r="W41" s="394"/>
      <c r="X41" s="394"/>
      <c r="Y41" s="395"/>
      <c r="Z41" s="396">
        <f>SUM(Z12+Z23+Z27+Z29)</f>
        <v>4</v>
      </c>
      <c r="AA41" s="394"/>
      <c r="AB41" s="394"/>
      <c r="AC41" s="394"/>
      <c r="AD41" s="320"/>
      <c r="AE41" s="398">
        <f>SUM(AE12+AE23+AE27+AE29)</f>
        <v>5</v>
      </c>
      <c r="AF41" s="394"/>
      <c r="AG41" s="394"/>
      <c r="AH41" s="394"/>
      <c r="AI41" s="399"/>
      <c r="AJ41" s="396">
        <f>SUM(AJ12+AJ23+AJ27+AJ29)</f>
        <v>0</v>
      </c>
      <c r="AK41" s="394"/>
      <c r="AL41" s="400"/>
      <c r="AM41" s="400"/>
      <c r="AN41" s="395"/>
      <c r="AO41" s="414"/>
      <c r="AP41" s="264"/>
      <c r="AQ41" s="264"/>
      <c r="AR41" s="264"/>
    </row>
    <row r="42" spans="1:44" ht="15.75" x14ac:dyDescent="0.25">
      <c r="A42" s="247"/>
      <c r="B42" s="248"/>
      <c r="C42" s="326" t="s">
        <v>236</v>
      </c>
      <c r="D42" s="402"/>
      <c r="E42" s="542"/>
      <c r="F42" s="407"/>
      <c r="G42" s="401"/>
      <c r="H42" s="401"/>
      <c r="I42" s="401">
        <f>COUNTIF(I12:I35,"e")</f>
        <v>0</v>
      </c>
      <c r="J42" s="672"/>
      <c r="K42" s="404"/>
      <c r="L42" s="405"/>
      <c r="M42" s="405"/>
      <c r="N42" s="405">
        <f>COUNTIF(N12:N35,"e")</f>
        <v>0</v>
      </c>
      <c r="O42" s="668"/>
      <c r="P42" s="407"/>
      <c r="Q42" s="401"/>
      <c r="R42" s="401"/>
      <c r="S42" s="401">
        <f>COUNTIF(S12:S35,"e")</f>
        <v>0</v>
      </c>
      <c r="T42" s="403"/>
      <c r="U42" s="404"/>
      <c r="V42" s="405"/>
      <c r="W42" s="405"/>
      <c r="X42" s="405">
        <f>COUNTIF(X12:X35,"e")</f>
        <v>0</v>
      </c>
      <c r="Y42" s="406"/>
      <c r="Z42" s="407"/>
      <c r="AA42" s="401"/>
      <c r="AB42" s="401"/>
      <c r="AC42" s="401">
        <f>COUNTIF(AC12:AC35,"e")</f>
        <v>1</v>
      </c>
      <c r="AD42" s="672"/>
      <c r="AE42" s="404"/>
      <c r="AF42" s="405"/>
      <c r="AG42" s="405"/>
      <c r="AH42" s="405">
        <f>COUNTIF(AH12:AH35,"e")</f>
        <v>1</v>
      </c>
      <c r="AI42" s="406"/>
      <c r="AJ42" s="404"/>
      <c r="AK42" s="405"/>
      <c r="AL42" s="405"/>
      <c r="AM42" s="405">
        <f>COUNTIF(AM12:AM35,"e")</f>
        <v>0</v>
      </c>
      <c r="AN42" s="408"/>
      <c r="AO42" s="742"/>
      <c r="AP42" s="264"/>
      <c r="AQ42" s="264"/>
      <c r="AR42" s="264"/>
    </row>
    <row r="43" spans="1:44" ht="16.5" thickBot="1" x14ac:dyDescent="0.3">
      <c r="A43" s="247"/>
      <c r="B43" s="248"/>
      <c r="C43" s="529" t="s">
        <v>237</v>
      </c>
      <c r="D43" s="411"/>
      <c r="E43" s="543"/>
      <c r="F43" s="413"/>
      <c r="G43" s="409"/>
      <c r="H43" s="409"/>
      <c r="I43" s="409">
        <f>COUNTIF(I12:I35,"tm")</f>
        <v>0</v>
      </c>
      <c r="J43" s="673"/>
      <c r="K43" s="411"/>
      <c r="L43" s="409"/>
      <c r="M43" s="409"/>
      <c r="N43" s="409">
        <f>COUNTIF(N12:N35,"tm")</f>
        <v>0</v>
      </c>
      <c r="O43" s="543"/>
      <c r="P43" s="413"/>
      <c r="Q43" s="409"/>
      <c r="R43" s="409"/>
      <c r="S43" s="409">
        <f>COUNTIF(S12:S35,"tm")</f>
        <v>0</v>
      </c>
      <c r="T43" s="410"/>
      <c r="U43" s="411"/>
      <c r="V43" s="409"/>
      <c r="W43" s="409"/>
      <c r="X43" s="409">
        <f>COUNTIF(X12:X35,"tm")</f>
        <v>1</v>
      </c>
      <c r="Y43" s="412"/>
      <c r="Z43" s="413"/>
      <c r="AA43" s="409"/>
      <c r="AB43" s="409"/>
      <c r="AC43" s="409">
        <f>COUNTIF(AC12:AC35,"tm")</f>
        <v>3</v>
      </c>
      <c r="AD43" s="673"/>
      <c r="AE43" s="411"/>
      <c r="AF43" s="409"/>
      <c r="AG43" s="409"/>
      <c r="AH43" s="409">
        <f>COUNTIF(AH12:AH35,"tm")</f>
        <v>4</v>
      </c>
      <c r="AI43" s="412"/>
      <c r="AJ43" s="396"/>
      <c r="AK43" s="394"/>
      <c r="AL43" s="394"/>
      <c r="AM43" s="394">
        <f>COUNTIF(AM12:AM35,"tm")</f>
        <v>4</v>
      </c>
      <c r="AN43" s="395"/>
      <c r="AO43" s="414"/>
      <c r="AP43" s="264"/>
      <c r="AQ43" s="264"/>
      <c r="AR43" s="264"/>
    </row>
    <row r="44" spans="1:44" ht="16.5" thickBot="1" x14ac:dyDescent="0.3">
      <c r="A44" s="237"/>
      <c r="B44" s="251"/>
      <c r="C44" s="530" t="s">
        <v>238</v>
      </c>
      <c r="D44" s="417"/>
      <c r="E44" s="420"/>
      <c r="F44" s="419"/>
      <c r="G44" s="415"/>
      <c r="H44" s="415"/>
      <c r="I44" s="415">
        <f>SUM(ITF!I49+I42)</f>
        <v>2</v>
      </c>
      <c r="J44" s="416"/>
      <c r="K44" s="417"/>
      <c r="L44" s="415"/>
      <c r="M44" s="415"/>
      <c r="N44" s="415">
        <f>SUM(ITF!N49+N42)</f>
        <v>2</v>
      </c>
      <c r="O44" s="420"/>
      <c r="P44" s="419"/>
      <c r="Q44" s="415"/>
      <c r="R44" s="415"/>
      <c r="S44" s="415">
        <f>SUM(ITF!S49+S42)</f>
        <v>1</v>
      </c>
      <c r="T44" s="416"/>
      <c r="U44" s="417"/>
      <c r="V44" s="415"/>
      <c r="W44" s="415"/>
      <c r="X44" s="415">
        <f>SUM(ITF!X49+X42)</f>
        <v>4</v>
      </c>
      <c r="Y44" s="418"/>
      <c r="Z44" s="419"/>
      <c r="AA44" s="415"/>
      <c r="AB44" s="415"/>
      <c r="AC44" s="415">
        <f>SUM(ITF!AC49+AC42)</f>
        <v>2</v>
      </c>
      <c r="AD44" s="416"/>
      <c r="AE44" s="417"/>
      <c r="AF44" s="415"/>
      <c r="AG44" s="415"/>
      <c r="AH44" s="415">
        <f>SUM(ITF!AH49+AH42)</f>
        <v>2</v>
      </c>
      <c r="AI44" s="418"/>
      <c r="AJ44" s="419"/>
      <c r="AK44" s="415"/>
      <c r="AL44" s="415"/>
      <c r="AM44" s="415">
        <f>SUM(ITF!AM49+AM42)</f>
        <v>0</v>
      </c>
      <c r="AN44" s="738"/>
      <c r="AO44" s="739"/>
      <c r="AP44" s="264"/>
      <c r="AQ44" s="264"/>
      <c r="AR44" s="264"/>
    </row>
    <row r="45" spans="1:44" ht="16.5" thickBot="1" x14ac:dyDescent="0.3">
      <c r="A45" s="237"/>
      <c r="B45" s="251"/>
      <c r="C45" s="531" t="s">
        <v>239</v>
      </c>
      <c r="D45" s="422"/>
      <c r="E45" s="426"/>
      <c r="F45" s="425"/>
      <c r="G45" s="421"/>
      <c r="H45" s="421"/>
      <c r="I45" s="421">
        <f>SUM(ITF!I50+I43)</f>
        <v>5</v>
      </c>
      <c r="J45" s="423"/>
      <c r="K45" s="422"/>
      <c r="L45" s="421"/>
      <c r="M45" s="421"/>
      <c r="N45" s="421">
        <f>SUM(ITF!N50+N43)</f>
        <v>5</v>
      </c>
      <c r="O45" s="424"/>
      <c r="P45" s="425"/>
      <c r="Q45" s="421"/>
      <c r="R45" s="421"/>
      <c r="S45" s="421">
        <f>SUM(ITF!S50+S43)</f>
        <v>7</v>
      </c>
      <c r="T45" s="423"/>
      <c r="U45" s="422"/>
      <c r="V45" s="421"/>
      <c r="W45" s="421"/>
      <c r="X45" s="421">
        <f>SUM(ITF!X50+X43)</f>
        <v>3</v>
      </c>
      <c r="Y45" s="424"/>
      <c r="Z45" s="425"/>
      <c r="AA45" s="421"/>
      <c r="AB45" s="421"/>
      <c r="AC45" s="421">
        <f>SUM(ITF!AC50+AC43)</f>
        <v>5</v>
      </c>
      <c r="AD45" s="423"/>
      <c r="AE45" s="422"/>
      <c r="AF45" s="421"/>
      <c r="AG45" s="421"/>
      <c r="AH45" s="421">
        <f>SUM(ITF!AH50+AH43)</f>
        <v>5</v>
      </c>
      <c r="AI45" s="424"/>
      <c r="AJ45" s="425"/>
      <c r="AK45" s="421"/>
      <c r="AL45" s="421"/>
      <c r="AM45" s="421">
        <f>SUM(ITF!AM50+AM43)</f>
        <v>5</v>
      </c>
      <c r="AN45" s="426"/>
      <c r="AO45" s="740"/>
      <c r="AP45" s="264"/>
      <c r="AQ45" s="264"/>
      <c r="AR45" s="264"/>
    </row>
    <row r="46" spans="1:44" x14ac:dyDescent="0.25">
      <c r="A46" s="4"/>
      <c r="B46" s="40"/>
      <c r="C46" s="427"/>
      <c r="D46" s="428"/>
      <c r="E46" s="429" t="s">
        <v>46</v>
      </c>
      <c r="F46" s="832"/>
      <c r="G46" s="833"/>
      <c r="H46" s="833"/>
      <c r="I46" s="833"/>
      <c r="J46" s="430"/>
      <c r="K46" s="832"/>
      <c r="L46" s="833"/>
      <c r="M46" s="833"/>
      <c r="N46" s="833"/>
      <c r="O46" s="428"/>
      <c r="P46" s="832"/>
      <c r="Q46" s="833"/>
      <c r="R46" s="833"/>
      <c r="S46" s="833"/>
      <c r="T46" s="428"/>
      <c r="U46" s="832"/>
      <c r="V46" s="833"/>
      <c r="W46" s="833"/>
      <c r="X46" s="833"/>
      <c r="Y46" s="429"/>
      <c r="Z46" s="832"/>
      <c r="AA46" s="833"/>
      <c r="AB46" s="833"/>
      <c r="AC46" s="833"/>
      <c r="AD46" s="429"/>
      <c r="AE46" s="832"/>
      <c r="AF46" s="833"/>
      <c r="AG46" s="833"/>
      <c r="AH46" s="833"/>
      <c r="AI46" s="429"/>
      <c r="AJ46" s="832"/>
      <c r="AK46" s="833"/>
      <c r="AL46" s="833"/>
      <c r="AM46" s="833"/>
      <c r="AN46" s="430"/>
      <c r="AO46" s="428"/>
      <c r="AP46" s="264"/>
      <c r="AQ46" s="264"/>
      <c r="AR46" s="264"/>
    </row>
    <row r="47" spans="1:44" x14ac:dyDescent="0.25">
      <c r="A47" s="4"/>
      <c r="B47" s="40"/>
      <c r="C47" s="357" t="s">
        <v>160</v>
      </c>
      <c r="D47" s="358">
        <f>SUM(ITF!AN52+D40)</f>
        <v>106</v>
      </c>
      <c r="E47" s="359">
        <f>D47/D49*100</f>
        <v>69.281045751633982</v>
      </c>
      <c r="F47" s="431"/>
      <c r="G47" s="430"/>
      <c r="H47" s="430"/>
      <c r="I47" s="430"/>
      <c r="J47" s="430"/>
      <c r="K47" s="431"/>
      <c r="L47" s="430"/>
      <c r="M47" s="430"/>
      <c r="N47" s="430"/>
      <c r="O47" s="428"/>
      <c r="P47" s="431"/>
      <c r="Q47" s="430"/>
      <c r="R47" s="430"/>
      <c r="S47" s="430"/>
      <c r="T47" s="428"/>
      <c r="U47" s="431"/>
      <c r="V47" s="430"/>
      <c r="W47" s="430"/>
      <c r="X47" s="430"/>
      <c r="Y47" s="429"/>
      <c r="Z47" s="431"/>
      <c r="AA47" s="430"/>
      <c r="AB47" s="430"/>
      <c r="AC47" s="430"/>
      <c r="AD47" s="429"/>
      <c r="AE47" s="431"/>
      <c r="AF47" s="430"/>
      <c r="AG47" s="430"/>
      <c r="AH47" s="430"/>
      <c r="AI47" s="429"/>
      <c r="AJ47" s="431"/>
      <c r="AK47" s="430"/>
      <c r="AL47" s="430"/>
      <c r="AM47" s="430"/>
      <c r="AN47" s="430"/>
      <c r="AO47" s="428"/>
      <c r="AP47" s="264"/>
      <c r="AQ47" s="264"/>
      <c r="AR47" s="264"/>
    </row>
    <row r="48" spans="1:44" ht="15.75" thickBot="1" x14ac:dyDescent="0.3">
      <c r="A48" s="4"/>
      <c r="B48" s="40"/>
      <c r="C48" s="360" t="s">
        <v>161</v>
      </c>
      <c r="D48" s="362">
        <f>SUM(ITF!AN53+D41)</f>
        <v>47</v>
      </c>
      <c r="E48" s="363">
        <f>D48/D49*100</f>
        <v>30.718954248366014</v>
      </c>
      <c r="F48" s="431"/>
      <c r="G48" s="430"/>
      <c r="H48" s="430"/>
      <c r="I48" s="430"/>
      <c r="J48" s="430"/>
      <c r="K48" s="431"/>
      <c r="L48" s="430"/>
      <c r="M48" s="430"/>
      <c r="N48" s="430"/>
      <c r="O48" s="428"/>
      <c r="P48" s="431"/>
      <c r="Q48" s="430"/>
      <c r="R48" s="430"/>
      <c r="S48" s="430"/>
      <c r="T48" s="428"/>
      <c r="U48" s="431"/>
      <c r="V48" s="430"/>
      <c r="W48" s="430"/>
      <c r="X48" s="430"/>
      <c r="Y48" s="429"/>
      <c r="Z48" s="431"/>
      <c r="AA48" s="430"/>
      <c r="AB48" s="430"/>
      <c r="AC48" s="430"/>
      <c r="AD48" s="429"/>
      <c r="AE48" s="431"/>
      <c r="AF48" s="430"/>
      <c r="AG48" s="430"/>
      <c r="AH48" s="430"/>
      <c r="AI48" s="429"/>
      <c r="AJ48" s="431"/>
      <c r="AK48" s="430"/>
      <c r="AL48" s="430"/>
      <c r="AM48" s="430"/>
      <c r="AN48" s="430"/>
      <c r="AO48" s="428"/>
      <c r="AP48" s="264"/>
      <c r="AQ48" s="264"/>
      <c r="AR48" s="264"/>
    </row>
    <row r="49" spans="1:44" x14ac:dyDescent="0.25">
      <c r="A49" s="4"/>
      <c r="B49" s="40"/>
      <c r="C49" s="361" t="s">
        <v>162</v>
      </c>
      <c r="D49" s="364">
        <f>SUM(D47:D48)</f>
        <v>153</v>
      </c>
      <c r="E49" s="365">
        <f>SUM(E47:E48)</f>
        <v>100</v>
      </c>
      <c r="F49" s="431"/>
      <c r="G49" s="430"/>
      <c r="H49" s="430"/>
      <c r="I49" s="430"/>
      <c r="J49" s="430"/>
      <c r="K49" s="431"/>
      <c r="L49" s="430"/>
      <c r="M49" s="430"/>
      <c r="N49" s="430"/>
      <c r="O49" s="428"/>
      <c r="P49" s="431"/>
      <c r="Q49" s="430"/>
      <c r="R49" s="430"/>
      <c r="S49" s="430"/>
      <c r="T49" s="428"/>
      <c r="U49" s="431"/>
      <c r="V49" s="430"/>
      <c r="W49" s="430"/>
      <c r="X49" s="430"/>
      <c r="Y49" s="429"/>
      <c r="Z49" s="431"/>
      <c r="AA49" s="430"/>
      <c r="AB49" s="430"/>
      <c r="AC49" s="430"/>
      <c r="AD49" s="429"/>
      <c r="AE49" s="431"/>
      <c r="AF49" s="430"/>
      <c r="AG49" s="430"/>
      <c r="AH49" s="430"/>
      <c r="AI49" s="429"/>
      <c r="AJ49" s="431"/>
      <c r="AK49" s="430"/>
      <c r="AL49" s="430"/>
      <c r="AM49" s="430"/>
      <c r="AN49" s="430"/>
      <c r="AO49" s="428"/>
      <c r="AP49" s="264"/>
      <c r="AQ49" s="264"/>
      <c r="AR49" s="264"/>
    </row>
    <row r="50" spans="1:44" x14ac:dyDescent="0.25">
      <c r="A50" s="4"/>
      <c r="B50" s="40"/>
      <c r="C50" s="427"/>
      <c r="D50" s="432"/>
      <c r="E50" s="433"/>
      <c r="F50" s="428"/>
      <c r="G50" s="428"/>
      <c r="H50" s="428"/>
      <c r="I50" s="428"/>
      <c r="J50" s="430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9"/>
      <c r="Z50" s="428"/>
      <c r="AA50" s="428"/>
      <c r="AB50" s="428"/>
      <c r="AC50" s="428"/>
      <c r="AD50" s="429"/>
      <c r="AE50" s="428"/>
      <c r="AF50" s="428"/>
      <c r="AG50" s="428"/>
      <c r="AH50" s="428"/>
      <c r="AI50" s="429"/>
      <c r="AJ50" s="428"/>
      <c r="AK50" s="428"/>
      <c r="AL50" s="428"/>
      <c r="AM50" s="428"/>
      <c r="AN50" s="430"/>
      <c r="AO50" s="428"/>
      <c r="AP50" s="264"/>
      <c r="AQ50" s="264"/>
      <c r="AR50" s="264"/>
    </row>
    <row r="51" spans="1:44" ht="15.75" x14ac:dyDescent="0.25">
      <c r="A51" s="100"/>
      <c r="B51" s="101" t="s">
        <v>291</v>
      </c>
      <c r="C51" s="434"/>
      <c r="D51" s="435"/>
      <c r="E51" s="436"/>
      <c r="F51" s="435"/>
      <c r="G51" s="435"/>
      <c r="H51" s="435"/>
      <c r="I51" s="435"/>
      <c r="J51" s="437"/>
      <c r="K51" s="435"/>
      <c r="L51" s="435"/>
      <c r="M51" s="435"/>
      <c r="N51" s="435"/>
      <c r="O51" s="438"/>
      <c r="P51" s="438"/>
      <c r="Q51" s="438"/>
      <c r="R51" s="439"/>
      <c r="S51" s="440"/>
      <c r="T51" s="439"/>
      <c r="U51" s="439"/>
      <c r="V51" s="439"/>
      <c r="W51" s="439"/>
      <c r="X51" s="440"/>
      <c r="Y51" s="441"/>
      <c r="Z51" s="439"/>
      <c r="AA51" s="439"/>
      <c r="AB51" s="439"/>
      <c r="AC51" s="440"/>
      <c r="AD51" s="441"/>
      <c r="AE51" s="439"/>
      <c r="AF51" s="439"/>
      <c r="AG51" s="439"/>
      <c r="AH51" s="440"/>
      <c r="AI51" s="442"/>
      <c r="AJ51" s="443"/>
      <c r="AK51" s="443"/>
      <c r="AL51" s="443"/>
      <c r="AM51" s="443"/>
      <c r="AN51" s="444"/>
      <c r="AO51" s="443"/>
      <c r="AP51" s="264"/>
      <c r="AQ51" s="264"/>
      <c r="AR51" s="264"/>
    </row>
    <row r="52" spans="1:44" ht="15.75" x14ac:dyDescent="0.25">
      <c r="A52" s="100"/>
      <c r="B52" s="101"/>
      <c r="C52" s="445"/>
      <c r="D52" s="435"/>
      <c r="E52" s="436"/>
      <c r="F52" s="435"/>
      <c r="G52" s="435"/>
      <c r="H52" s="435"/>
      <c r="I52" s="435"/>
      <c r="J52" s="437"/>
      <c r="K52" s="435"/>
      <c r="L52" s="435"/>
      <c r="M52" s="435"/>
      <c r="N52" s="435"/>
      <c r="O52" s="438"/>
      <c r="P52" s="438"/>
      <c r="Q52" s="438"/>
      <c r="R52" s="439"/>
      <c r="S52" s="440"/>
      <c r="T52" s="439"/>
      <c r="U52" s="439"/>
      <c r="V52" s="439"/>
      <c r="W52" s="439"/>
      <c r="X52" s="440"/>
      <c r="Y52" s="441"/>
      <c r="Z52" s="439"/>
      <c r="AA52" s="439"/>
      <c r="AB52" s="439"/>
      <c r="AC52" s="440"/>
      <c r="AD52" s="441"/>
      <c r="AE52" s="439"/>
      <c r="AF52" s="439"/>
      <c r="AG52" s="439"/>
      <c r="AH52" s="440"/>
      <c r="AI52" s="442"/>
      <c r="AJ52" s="443"/>
      <c r="AK52" s="443"/>
      <c r="AL52" s="443"/>
      <c r="AM52" s="443"/>
      <c r="AN52" s="444"/>
      <c r="AO52" s="443"/>
      <c r="AP52" s="264"/>
      <c r="AQ52" s="264"/>
      <c r="AR52" s="264"/>
    </row>
    <row r="53" spans="1:44" ht="18" x14ac:dyDescent="0.25">
      <c r="A53" s="100"/>
      <c r="B53" s="107" t="s">
        <v>289</v>
      </c>
      <c r="C53" s="446"/>
      <c r="D53" s="435"/>
      <c r="E53" s="447"/>
      <c r="F53" s="443"/>
      <c r="G53" s="443"/>
      <c r="H53" s="443"/>
      <c r="I53" s="443"/>
      <c r="J53" s="444"/>
      <c r="K53" s="443"/>
      <c r="L53" s="443"/>
      <c r="M53" s="443"/>
      <c r="N53" s="443"/>
      <c r="O53" s="438"/>
      <c r="P53" s="438"/>
      <c r="Q53" s="438"/>
      <c r="R53" s="439"/>
      <c r="S53" s="440"/>
      <c r="T53" s="439"/>
      <c r="U53" s="439"/>
      <c r="V53" s="439"/>
      <c r="W53" s="439"/>
      <c r="X53" s="440"/>
      <c r="Y53" s="441"/>
      <c r="Z53" s="439"/>
      <c r="AA53" s="439"/>
      <c r="AB53" s="439"/>
      <c r="AC53" s="440"/>
      <c r="AD53" s="448"/>
      <c r="AE53" s="449"/>
      <c r="AF53" s="450"/>
      <c r="AG53" s="450"/>
      <c r="AH53" s="450"/>
      <c r="AI53" s="255" t="s">
        <v>302</v>
      </c>
      <c r="AJ53" s="443"/>
      <c r="AK53" s="443"/>
      <c r="AL53" s="443"/>
      <c r="AM53" s="443"/>
      <c r="AN53" s="444"/>
      <c r="AO53" s="443"/>
      <c r="AP53" s="264"/>
      <c r="AQ53" s="264"/>
      <c r="AR53" s="264"/>
    </row>
    <row r="54" spans="1:44" ht="15.75" x14ac:dyDescent="0.25">
      <c r="A54" s="100"/>
      <c r="B54" s="101" t="s">
        <v>290</v>
      </c>
      <c r="C54" s="446"/>
      <c r="D54" s="435"/>
      <c r="E54" s="447"/>
      <c r="F54" s="443"/>
      <c r="G54" s="443"/>
      <c r="H54" s="443"/>
      <c r="I54" s="443"/>
      <c r="J54" s="444"/>
      <c r="K54" s="443"/>
      <c r="L54" s="443"/>
      <c r="M54" s="443"/>
      <c r="N54" s="443"/>
      <c r="O54" s="438"/>
      <c r="P54" s="438"/>
      <c r="Q54" s="438"/>
      <c r="R54" s="439"/>
      <c r="S54" s="440"/>
      <c r="T54" s="439"/>
      <c r="U54" s="439"/>
      <c r="V54" s="439"/>
      <c r="W54" s="439"/>
      <c r="X54" s="440"/>
      <c r="Y54" s="441"/>
      <c r="Z54" s="439"/>
      <c r="AA54" s="439"/>
      <c r="AB54" s="439"/>
      <c r="AC54" s="440"/>
      <c r="AD54" s="429"/>
      <c r="AE54" s="449"/>
      <c r="AF54" s="450"/>
      <c r="AG54" s="450"/>
      <c r="AH54" s="450"/>
      <c r="AI54" s="448"/>
      <c r="AJ54" s="443"/>
      <c r="AK54" s="443"/>
      <c r="AL54" s="443"/>
      <c r="AM54" s="443"/>
      <c r="AN54" s="444"/>
      <c r="AO54" s="443"/>
      <c r="AP54" s="264"/>
      <c r="AQ54" s="264"/>
      <c r="AR54" s="264"/>
    </row>
    <row r="55" spans="1:44" x14ac:dyDescent="0.25">
      <c r="A55" s="4"/>
      <c r="B55" s="40"/>
      <c r="C55" s="427"/>
      <c r="D55" s="435"/>
      <c r="E55" s="433"/>
      <c r="F55" s="428"/>
      <c r="G55" s="428"/>
      <c r="H55" s="428"/>
      <c r="I55" s="428"/>
      <c r="J55" s="430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9"/>
      <c r="Z55" s="428"/>
      <c r="AA55" s="428"/>
      <c r="AB55" s="428"/>
      <c r="AC55" s="428"/>
      <c r="AD55" s="429"/>
      <c r="AE55" s="428"/>
      <c r="AF55" s="428"/>
      <c r="AG55" s="428"/>
      <c r="AH55" s="428"/>
      <c r="AI55" s="429"/>
      <c r="AJ55" s="428"/>
      <c r="AK55" s="428"/>
      <c r="AL55" s="428"/>
      <c r="AM55" s="428"/>
      <c r="AN55" s="430"/>
      <c r="AO55" s="428"/>
      <c r="AP55" s="264"/>
      <c r="AQ55" s="264"/>
      <c r="AR55" s="264"/>
    </row>
    <row r="56" spans="1:44" x14ac:dyDescent="0.25">
      <c r="A56" s="4"/>
      <c r="B56" s="40"/>
      <c r="C56" s="427"/>
      <c r="D56" s="435"/>
      <c r="E56" s="433"/>
      <c r="F56" s="428"/>
      <c r="G56" s="428"/>
      <c r="H56" s="428"/>
      <c r="I56" s="428"/>
      <c r="J56" s="430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9"/>
      <c r="Z56" s="428"/>
      <c r="AA56" s="428"/>
      <c r="AB56" s="428"/>
      <c r="AC56" s="428"/>
      <c r="AD56" s="429"/>
      <c r="AE56" s="428"/>
      <c r="AF56" s="428"/>
      <c r="AG56" s="428"/>
      <c r="AH56" s="428"/>
      <c r="AI56" s="429"/>
      <c r="AJ56" s="428"/>
      <c r="AK56" s="428"/>
      <c r="AL56" s="428"/>
      <c r="AM56" s="428"/>
      <c r="AN56" s="430"/>
      <c r="AO56" s="428"/>
      <c r="AP56" s="264"/>
      <c r="AQ56" s="264"/>
      <c r="AR56" s="264"/>
    </row>
    <row r="57" spans="1:44" x14ac:dyDescent="0.25">
      <c r="A57" s="4"/>
      <c r="B57" s="40"/>
      <c r="C57" s="41"/>
      <c r="D57" s="103"/>
      <c r="E57" s="142"/>
      <c r="F57" s="2"/>
      <c r="G57" s="2"/>
      <c r="H57" s="2"/>
      <c r="I57" s="2"/>
      <c r="J57" s="20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02"/>
      <c r="Z57" s="2"/>
      <c r="AA57" s="2"/>
      <c r="AB57" s="2"/>
      <c r="AC57" s="2"/>
      <c r="AD57" s="202"/>
      <c r="AE57" s="2"/>
      <c r="AF57" s="2"/>
      <c r="AG57" s="2"/>
      <c r="AH57" s="2"/>
      <c r="AI57" s="202"/>
      <c r="AJ57" s="2"/>
      <c r="AK57" s="2"/>
      <c r="AL57" s="2"/>
      <c r="AM57" s="2"/>
      <c r="AN57" s="208"/>
      <c r="AO57" s="2"/>
    </row>
  </sheetData>
  <mergeCells count="33">
    <mergeCell ref="A12:C12"/>
    <mergeCell ref="A9:A10"/>
    <mergeCell ref="B9:B10"/>
    <mergeCell ref="C9:C10"/>
    <mergeCell ref="AO9:AO10"/>
    <mergeCell ref="F10:J10"/>
    <mergeCell ref="K10:O10"/>
    <mergeCell ref="P10:T10"/>
    <mergeCell ref="U10:Y10"/>
    <mergeCell ref="Z10:AD10"/>
    <mergeCell ref="AE10:AI10"/>
    <mergeCell ref="AJ10:AN10"/>
    <mergeCell ref="E9:E10"/>
    <mergeCell ref="F9:AI9"/>
    <mergeCell ref="D9:D10"/>
    <mergeCell ref="A23:C23"/>
    <mergeCell ref="AJ46:AM46"/>
    <mergeCell ref="A30:A35"/>
    <mergeCell ref="AE35:AI35"/>
    <mergeCell ref="A29:C29"/>
    <mergeCell ref="A27:C27"/>
    <mergeCell ref="F46:I46"/>
    <mergeCell ref="K46:N46"/>
    <mergeCell ref="P46:S46"/>
    <mergeCell ref="U46:X46"/>
    <mergeCell ref="Z46:AC46"/>
    <mergeCell ref="AE46:AH46"/>
    <mergeCell ref="C8:AO8"/>
    <mergeCell ref="P1:X1"/>
    <mergeCell ref="P2:X2"/>
    <mergeCell ref="L3:AD3"/>
    <mergeCell ref="A4:AP4"/>
    <mergeCell ref="A5:AP5"/>
  </mergeCells>
  <conditionalFormatting sqref="AK28:AN28">
    <cfRule type="cellIs" dxfId="1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5"/>
  <sheetViews>
    <sheetView topLeftCell="A10" zoomScale="50" zoomScaleNormal="50" workbookViewId="0">
      <selection activeCell="AQ43" sqref="AQ43"/>
    </sheetView>
  </sheetViews>
  <sheetFormatPr defaultRowHeight="15" x14ac:dyDescent="0.25"/>
  <cols>
    <col min="2" max="2" width="17.140625" customWidth="1"/>
    <col min="3" max="3" width="42.28515625" customWidth="1"/>
    <col min="5" max="5" width="8.85546875" style="145"/>
    <col min="6" max="9" width="5.7109375" customWidth="1"/>
    <col min="10" max="10" width="5.7109375" style="152" customWidth="1"/>
    <col min="11" max="14" width="5.7109375" customWidth="1"/>
    <col min="15" max="15" width="5.7109375" style="152" customWidth="1"/>
    <col min="16" max="19" width="5.7109375" customWidth="1"/>
    <col min="20" max="20" width="5.7109375" style="152" customWidth="1"/>
    <col min="21" max="24" width="5.7109375" customWidth="1"/>
    <col min="25" max="25" width="5.7109375" style="152" customWidth="1"/>
    <col min="26" max="29" width="5.7109375" customWidth="1"/>
    <col min="30" max="30" width="5.7109375" style="254" customWidth="1"/>
    <col min="31" max="34" width="5.7109375" customWidth="1"/>
    <col min="35" max="35" width="5.7109375" style="254" customWidth="1"/>
    <col min="36" max="39" width="5.7109375" customWidth="1"/>
    <col min="40" max="40" width="5.7109375" style="152" customWidth="1"/>
    <col min="41" max="41" width="30.7109375" customWidth="1"/>
  </cols>
  <sheetData>
    <row r="1" spans="1:41" ht="18.75" x14ac:dyDescent="0.25">
      <c r="A1" s="4"/>
      <c r="B1" s="40"/>
      <c r="C1" s="41"/>
      <c r="E1" s="139"/>
      <c r="F1" s="46"/>
      <c r="H1" s="46"/>
      <c r="I1" s="46"/>
      <c r="J1" s="135"/>
      <c r="K1" s="2"/>
      <c r="L1" s="2"/>
      <c r="M1" s="46"/>
      <c r="N1" s="46"/>
      <c r="O1" s="826" t="s">
        <v>121</v>
      </c>
      <c r="P1" s="826"/>
      <c r="Q1" s="826"/>
      <c r="R1" s="826"/>
      <c r="S1" s="826"/>
      <c r="T1" s="826"/>
      <c r="U1" s="826"/>
      <c r="V1" s="826"/>
      <c r="W1" s="826"/>
      <c r="X1" s="46"/>
      <c r="Y1" s="46"/>
      <c r="Z1" s="46"/>
      <c r="AA1" s="46"/>
      <c r="AB1" s="46"/>
      <c r="AC1" s="2"/>
      <c r="AD1" s="253"/>
      <c r="AE1" s="42"/>
      <c r="AF1" s="42"/>
      <c r="AG1" s="42"/>
      <c r="AH1" s="43"/>
      <c r="AI1" s="253"/>
      <c r="AJ1" s="42"/>
      <c r="AK1" s="42"/>
      <c r="AL1" s="42"/>
      <c r="AM1" s="2"/>
      <c r="AN1" s="208"/>
      <c r="AO1" s="2"/>
    </row>
    <row r="2" spans="1:41" ht="18.75" x14ac:dyDescent="0.25">
      <c r="A2" s="48" t="s">
        <v>86</v>
      </c>
      <c r="B2" s="44"/>
      <c r="C2" s="45"/>
      <c r="D2" s="46"/>
      <c r="E2" s="139"/>
      <c r="F2" s="46"/>
      <c r="H2" s="46"/>
      <c r="I2" s="46"/>
      <c r="J2" s="135"/>
      <c r="K2" s="46"/>
      <c r="L2" s="46"/>
      <c r="M2" s="46"/>
      <c r="N2" s="46"/>
      <c r="O2" s="826" t="s">
        <v>87</v>
      </c>
      <c r="P2" s="826"/>
      <c r="Q2" s="826"/>
      <c r="R2" s="826"/>
      <c r="S2" s="826"/>
      <c r="T2" s="826"/>
      <c r="U2" s="826"/>
      <c r="V2" s="826"/>
      <c r="W2" s="826"/>
      <c r="X2" s="46"/>
      <c r="Y2" s="46"/>
      <c r="Z2" s="46"/>
      <c r="AA2" s="46"/>
      <c r="AB2" s="46"/>
      <c r="AC2" s="46"/>
      <c r="AD2" s="135"/>
      <c r="AE2" s="46"/>
      <c r="AF2" s="46"/>
      <c r="AG2" s="46"/>
      <c r="AH2" s="300" t="s">
        <v>292</v>
      </c>
      <c r="AI2" s="206"/>
      <c r="AJ2" s="110"/>
      <c r="AK2" s="110"/>
      <c r="AL2" s="110"/>
      <c r="AM2" s="110"/>
      <c r="AN2" s="255"/>
      <c r="AO2" s="110"/>
    </row>
    <row r="3" spans="1:41" ht="18.75" x14ac:dyDescent="0.25">
      <c r="A3" s="48" t="s">
        <v>88</v>
      </c>
      <c r="B3" s="44"/>
      <c r="C3" s="45"/>
      <c r="D3" s="46"/>
      <c r="E3" s="139"/>
      <c r="F3" s="46"/>
      <c r="H3" s="46"/>
      <c r="I3" s="46"/>
      <c r="J3" s="135"/>
      <c r="K3" s="826" t="s">
        <v>89</v>
      </c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135"/>
      <c r="AE3" s="48"/>
      <c r="AF3" s="46"/>
      <c r="AG3" s="48"/>
      <c r="AH3" s="300" t="s">
        <v>249</v>
      </c>
      <c r="AI3" s="207"/>
      <c r="AJ3" s="110"/>
      <c r="AK3" s="110"/>
      <c r="AL3" s="110"/>
      <c r="AM3" s="110"/>
      <c r="AN3" s="255"/>
      <c r="AO3" s="110"/>
    </row>
    <row r="4" spans="1:41" ht="18.75" x14ac:dyDescent="0.25">
      <c r="A4" s="135"/>
      <c r="B4" s="135"/>
      <c r="C4" s="135"/>
      <c r="D4" s="135"/>
      <c r="E4" s="140"/>
      <c r="F4" s="135"/>
      <c r="H4" s="46"/>
      <c r="I4" s="46"/>
      <c r="J4" s="135"/>
      <c r="K4" s="46" t="s">
        <v>168</v>
      </c>
      <c r="L4" s="46"/>
      <c r="M4" s="46"/>
      <c r="N4" s="46"/>
      <c r="O4" s="135"/>
      <c r="P4" s="46"/>
      <c r="Q4" s="46"/>
      <c r="R4" s="46"/>
      <c r="S4" s="46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</row>
    <row r="5" spans="1:41" ht="18.75" x14ac:dyDescent="0.25">
      <c r="A5" s="46"/>
      <c r="B5" s="135"/>
      <c r="C5" s="46"/>
      <c r="D5" s="46"/>
      <c r="E5" s="139"/>
      <c r="F5" s="46"/>
      <c r="H5" s="138"/>
      <c r="I5" s="138"/>
      <c r="J5" s="252"/>
      <c r="K5" s="138" t="s">
        <v>169</v>
      </c>
      <c r="L5" s="138"/>
      <c r="M5" s="138"/>
      <c r="N5" s="138"/>
      <c r="O5" s="252"/>
      <c r="P5" s="138"/>
      <c r="Q5" s="138"/>
      <c r="R5" s="138"/>
      <c r="S5" s="138"/>
      <c r="T5" s="252"/>
      <c r="U5" s="138"/>
      <c r="V5" s="46"/>
      <c r="W5" s="46"/>
      <c r="X5" s="46"/>
      <c r="Y5" s="135"/>
      <c r="Z5" s="46"/>
      <c r="AA5" s="46"/>
      <c r="AB5" s="46"/>
      <c r="AC5" s="46"/>
      <c r="AD5" s="135"/>
      <c r="AE5" s="46"/>
      <c r="AF5" s="46"/>
      <c r="AG5" s="46"/>
      <c r="AH5" s="46"/>
      <c r="AI5" s="135"/>
      <c r="AJ5" s="46"/>
      <c r="AK5" s="46"/>
      <c r="AL5" s="46"/>
      <c r="AM5" s="46"/>
      <c r="AN5" s="135"/>
      <c r="AO5" s="46"/>
    </row>
    <row r="6" spans="1:41" ht="18.75" x14ac:dyDescent="0.25">
      <c r="A6" s="135"/>
      <c r="B6" s="135"/>
      <c r="C6" s="135"/>
      <c r="D6" s="135"/>
      <c r="E6" s="140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ht="18" x14ac:dyDescent="0.25">
      <c r="A7" s="50"/>
      <c r="B7" s="135"/>
      <c r="C7" s="1"/>
      <c r="D7" s="1"/>
      <c r="E7" s="141"/>
      <c r="F7" s="1"/>
      <c r="G7" s="1"/>
      <c r="H7" s="1"/>
      <c r="I7" s="1"/>
      <c r="J7" s="212"/>
      <c r="K7" s="1"/>
      <c r="L7" s="1"/>
      <c r="M7" s="1"/>
      <c r="N7" s="1"/>
      <c r="O7" s="212"/>
      <c r="P7" s="1"/>
      <c r="Q7" s="1"/>
      <c r="R7" s="1"/>
      <c r="S7" s="1"/>
      <c r="T7" s="212"/>
      <c r="U7" s="1"/>
      <c r="V7" s="1"/>
      <c r="W7" s="1"/>
      <c r="X7" s="1"/>
      <c r="Y7" s="212"/>
      <c r="Z7" s="1"/>
      <c r="AA7" s="1"/>
      <c r="AB7" s="1"/>
      <c r="AC7" s="1"/>
      <c r="AD7" s="212"/>
      <c r="AE7" s="1"/>
      <c r="AF7" s="1"/>
      <c r="AG7" s="1"/>
      <c r="AH7" s="1"/>
      <c r="AI7" s="212"/>
      <c r="AJ7" s="2"/>
      <c r="AK7" s="2"/>
      <c r="AL7" s="2"/>
      <c r="AM7" s="2"/>
      <c r="AN7" s="208"/>
      <c r="AO7" s="2"/>
    </row>
    <row r="8" spans="1:41" ht="16.5" thickBot="1" x14ac:dyDescent="0.3">
      <c r="B8" s="137"/>
      <c r="C8" s="824" t="s">
        <v>298</v>
      </c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25"/>
      <c r="AE8" s="825"/>
      <c r="AF8" s="825"/>
      <c r="AG8" s="825"/>
      <c r="AH8" s="825"/>
      <c r="AI8" s="825"/>
      <c r="AJ8" s="137"/>
      <c r="AK8" s="137"/>
      <c r="AL8" s="137"/>
      <c r="AM8" s="137"/>
      <c r="AN8" s="209"/>
      <c r="AO8" s="137"/>
    </row>
    <row r="9" spans="1:41" ht="16.5" thickBot="1" x14ac:dyDescent="0.3">
      <c r="A9" s="841"/>
      <c r="B9" s="843" t="s">
        <v>92</v>
      </c>
      <c r="C9" s="845" t="s">
        <v>93</v>
      </c>
      <c r="D9" s="856" t="s">
        <v>94</v>
      </c>
      <c r="E9" s="852" t="s">
        <v>124</v>
      </c>
      <c r="F9" s="854" t="s">
        <v>96</v>
      </c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51"/>
      <c r="AK9" s="51"/>
      <c r="AL9" s="51"/>
      <c r="AM9" s="52"/>
      <c r="AN9" s="256"/>
      <c r="AO9" s="847" t="s">
        <v>248</v>
      </c>
    </row>
    <row r="10" spans="1:41" ht="16.5" thickBot="1" x14ac:dyDescent="0.3">
      <c r="A10" s="842"/>
      <c r="B10" s="844"/>
      <c r="C10" s="846"/>
      <c r="D10" s="857"/>
      <c r="E10" s="853"/>
      <c r="F10" s="849" t="s">
        <v>1</v>
      </c>
      <c r="G10" s="850"/>
      <c r="H10" s="850"/>
      <c r="I10" s="850"/>
      <c r="J10" s="851"/>
      <c r="K10" s="849" t="s">
        <v>2</v>
      </c>
      <c r="L10" s="850"/>
      <c r="M10" s="850"/>
      <c r="N10" s="850"/>
      <c r="O10" s="851"/>
      <c r="P10" s="850" t="s">
        <v>3</v>
      </c>
      <c r="Q10" s="850"/>
      <c r="R10" s="850"/>
      <c r="S10" s="850"/>
      <c r="T10" s="851"/>
      <c r="U10" s="849" t="s">
        <v>4</v>
      </c>
      <c r="V10" s="850"/>
      <c r="W10" s="850"/>
      <c r="X10" s="850"/>
      <c r="Y10" s="851"/>
      <c r="Z10" s="849" t="s">
        <v>5</v>
      </c>
      <c r="AA10" s="850"/>
      <c r="AB10" s="850"/>
      <c r="AC10" s="850"/>
      <c r="AD10" s="851"/>
      <c r="AE10" s="849" t="s">
        <v>6</v>
      </c>
      <c r="AF10" s="850"/>
      <c r="AG10" s="850"/>
      <c r="AH10" s="850"/>
      <c r="AI10" s="851"/>
      <c r="AJ10" s="849" t="s">
        <v>7</v>
      </c>
      <c r="AK10" s="850"/>
      <c r="AL10" s="850"/>
      <c r="AM10" s="850"/>
      <c r="AN10" s="851"/>
      <c r="AO10" s="848"/>
    </row>
    <row r="11" spans="1:41" ht="16.5" thickBot="1" x14ac:dyDescent="0.3">
      <c r="A11" s="136"/>
      <c r="B11" s="111"/>
      <c r="C11" s="112"/>
      <c r="D11" s="136"/>
      <c r="E11" s="149"/>
      <c r="F11" s="5" t="s">
        <v>244</v>
      </c>
      <c r="G11" s="6" t="s">
        <v>245</v>
      </c>
      <c r="H11" s="6" t="s">
        <v>246</v>
      </c>
      <c r="I11" s="6" t="s">
        <v>247</v>
      </c>
      <c r="J11" s="178" t="s">
        <v>95</v>
      </c>
      <c r="K11" s="5" t="s">
        <v>244</v>
      </c>
      <c r="L11" s="6" t="s">
        <v>245</v>
      </c>
      <c r="M11" s="6" t="s">
        <v>246</v>
      </c>
      <c r="N11" s="6" t="s">
        <v>247</v>
      </c>
      <c r="O11" s="178" t="s">
        <v>95</v>
      </c>
      <c r="P11" s="5" t="s">
        <v>244</v>
      </c>
      <c r="Q11" s="6" t="s">
        <v>245</v>
      </c>
      <c r="R11" s="6" t="s">
        <v>246</v>
      </c>
      <c r="S11" s="6" t="s">
        <v>247</v>
      </c>
      <c r="T11" s="178" t="s">
        <v>95</v>
      </c>
      <c r="U11" s="5" t="s">
        <v>244</v>
      </c>
      <c r="V11" s="6" t="s">
        <v>245</v>
      </c>
      <c r="W11" s="6" t="s">
        <v>246</v>
      </c>
      <c r="X11" s="6" t="s">
        <v>247</v>
      </c>
      <c r="Y11" s="178" t="s">
        <v>95</v>
      </c>
      <c r="Z11" s="5" t="s">
        <v>244</v>
      </c>
      <c r="AA11" s="6" t="s">
        <v>245</v>
      </c>
      <c r="AB11" s="6" t="s">
        <v>246</v>
      </c>
      <c r="AC11" s="6" t="s">
        <v>247</v>
      </c>
      <c r="AD11" s="178" t="s">
        <v>95</v>
      </c>
      <c r="AE11" s="5" t="s">
        <v>244</v>
      </c>
      <c r="AF11" s="6" t="s">
        <v>245</v>
      </c>
      <c r="AG11" s="6" t="s">
        <v>246</v>
      </c>
      <c r="AH11" s="6" t="s">
        <v>247</v>
      </c>
      <c r="AI11" s="178" t="s">
        <v>95</v>
      </c>
      <c r="AJ11" s="5" t="s">
        <v>244</v>
      </c>
      <c r="AK11" s="6" t="s">
        <v>245</v>
      </c>
      <c r="AL11" s="6" t="s">
        <v>246</v>
      </c>
      <c r="AM11" s="6" t="s">
        <v>247</v>
      </c>
      <c r="AN11" s="178" t="s">
        <v>95</v>
      </c>
      <c r="AO11" s="113" t="s">
        <v>92</v>
      </c>
    </row>
    <row r="12" spans="1:41" ht="16.5" thickBot="1" x14ac:dyDescent="0.3">
      <c r="A12" s="829" t="s">
        <v>44</v>
      </c>
      <c r="B12" s="830"/>
      <c r="C12" s="830"/>
      <c r="D12" s="114">
        <f>SUM(D13:D22)</f>
        <v>39</v>
      </c>
      <c r="E12" s="150">
        <f>SUM(E13:E22)</f>
        <v>42</v>
      </c>
      <c r="F12" s="114">
        <f>SUM(F13:F22)</f>
        <v>0</v>
      </c>
      <c r="G12" s="70">
        <f>SUM(G13:G22)</f>
        <v>0</v>
      </c>
      <c r="H12" s="70">
        <f>SUM(H13:H22)</f>
        <v>0</v>
      </c>
      <c r="I12" s="72"/>
      <c r="J12" s="115">
        <f>SUM(J13:J22)</f>
        <v>0</v>
      </c>
      <c r="K12" s="114">
        <f>SUM(K13:K22)</f>
        <v>0</v>
      </c>
      <c r="L12" s="70">
        <f>SUM(L13:L22)</f>
        <v>0</v>
      </c>
      <c r="M12" s="70">
        <f>SUM(M13:M22)</f>
        <v>0</v>
      </c>
      <c r="N12" s="72"/>
      <c r="O12" s="115">
        <f>SUM(O13:O22)</f>
        <v>0</v>
      </c>
      <c r="P12" s="116">
        <f>SUM(P13:P22)</f>
        <v>0</v>
      </c>
      <c r="Q12" s="70">
        <f>SUM(Q13:Q22)</f>
        <v>0</v>
      </c>
      <c r="R12" s="70">
        <f>SUM(R13:R22)</f>
        <v>0</v>
      </c>
      <c r="S12" s="72"/>
      <c r="T12" s="115">
        <f>SUM(T13:T22)</f>
        <v>0</v>
      </c>
      <c r="U12" s="114">
        <f>SUM(U13:U22)</f>
        <v>1</v>
      </c>
      <c r="V12" s="70">
        <f>SUM(V13:V22)</f>
        <v>0</v>
      </c>
      <c r="W12" s="70">
        <f>SUM(W13:W22)</f>
        <v>2</v>
      </c>
      <c r="X12" s="72"/>
      <c r="Y12" s="115">
        <f>SUM(Y13:Y22)</f>
        <v>4</v>
      </c>
      <c r="Z12" s="114">
        <f>SUM(Z13:Z22)</f>
        <v>4</v>
      </c>
      <c r="AA12" s="70">
        <f>SUM(AA13:AA22)</f>
        <v>0</v>
      </c>
      <c r="AB12" s="70">
        <f>SUM(AB13:AB22)</f>
        <v>10</v>
      </c>
      <c r="AC12" s="72"/>
      <c r="AD12" s="115">
        <f>SUM(AD13:AD22)</f>
        <v>13</v>
      </c>
      <c r="AE12" s="114">
        <f>SUM(AE13:AE22)</f>
        <v>5</v>
      </c>
      <c r="AF12" s="70">
        <f>SUM(AF13:AF22)</f>
        <v>0</v>
      </c>
      <c r="AG12" s="70">
        <f>SUM(AG13:AG22)</f>
        <v>13</v>
      </c>
      <c r="AH12" s="72"/>
      <c r="AI12" s="115">
        <f>SUM(AI13:AI22)</f>
        <v>17</v>
      </c>
      <c r="AJ12" s="114">
        <f>SUM(AJ13:AJ22)</f>
        <v>0</v>
      </c>
      <c r="AK12" s="70">
        <f>SUM(AK13:AK22)</f>
        <v>0</v>
      </c>
      <c r="AL12" s="70">
        <f>SUM(AL13:AL22)</f>
        <v>4</v>
      </c>
      <c r="AM12" s="72"/>
      <c r="AN12" s="115">
        <f>SUM(AN13:AN22)</f>
        <v>8</v>
      </c>
      <c r="AO12" s="117"/>
    </row>
    <row r="13" spans="1:41" ht="15.75" x14ac:dyDescent="0.25">
      <c r="A13" s="73" t="s">
        <v>281</v>
      </c>
      <c r="B13" s="118" t="s">
        <v>207</v>
      </c>
      <c r="C13" s="544" t="s">
        <v>272</v>
      </c>
      <c r="D13" s="554">
        <f t="shared" ref="D13:D22" si="0">SUM(F13,G13,H13,K13,L13,M13,P13,Q13,R13,U13,V13,W13,Z13,AA13,AB13,AE13,AF13,AG13,AJ13,AK13,AL13)</f>
        <v>4</v>
      </c>
      <c r="E13" s="555">
        <f t="shared" ref="E13:E22" si="1">SUM(J13,O13,T13,Y13,AD13,AI13,AN13)</f>
        <v>5</v>
      </c>
      <c r="F13" s="121"/>
      <c r="G13" s="75"/>
      <c r="H13" s="75"/>
      <c r="I13" s="75"/>
      <c r="J13" s="120"/>
      <c r="K13" s="119"/>
      <c r="L13" s="75"/>
      <c r="M13" s="75"/>
      <c r="N13" s="75"/>
      <c r="O13" s="120"/>
      <c r="P13" s="121"/>
      <c r="Q13" s="75"/>
      <c r="R13" s="75"/>
      <c r="S13" s="75"/>
      <c r="T13" s="120"/>
      <c r="U13" s="119"/>
      <c r="V13" s="75"/>
      <c r="W13" s="75"/>
      <c r="X13" s="75"/>
      <c r="Y13" s="120"/>
      <c r="Z13" s="119">
        <v>0</v>
      </c>
      <c r="AA13" s="75">
        <v>0</v>
      </c>
      <c r="AB13" s="75">
        <v>4</v>
      </c>
      <c r="AC13" s="75" t="s">
        <v>228</v>
      </c>
      <c r="AD13" s="120">
        <v>5</v>
      </c>
      <c r="AE13" s="119"/>
      <c r="AF13" s="75"/>
      <c r="AG13" s="75"/>
      <c r="AH13" s="75"/>
      <c r="AI13" s="120"/>
      <c r="AJ13" s="119"/>
      <c r="AK13" s="75"/>
      <c r="AL13" s="75"/>
      <c r="AM13" s="75"/>
      <c r="AN13" s="120"/>
      <c r="AO13" s="64" t="s">
        <v>194</v>
      </c>
    </row>
    <row r="14" spans="1:41" ht="15.75" x14ac:dyDescent="0.25">
      <c r="A14" s="73" t="s">
        <v>282</v>
      </c>
      <c r="B14" s="49" t="s">
        <v>208</v>
      </c>
      <c r="C14" s="518" t="s">
        <v>273</v>
      </c>
      <c r="D14" s="62">
        <f t="shared" si="0"/>
        <v>4</v>
      </c>
      <c r="E14" s="122">
        <v>5</v>
      </c>
      <c r="F14" s="123"/>
      <c r="G14" s="61"/>
      <c r="H14" s="61"/>
      <c r="I14" s="61"/>
      <c r="J14" s="122"/>
      <c r="K14" s="62"/>
      <c r="L14" s="61"/>
      <c r="M14" s="61"/>
      <c r="N14" s="61"/>
      <c r="O14" s="122"/>
      <c r="P14" s="123"/>
      <c r="Q14" s="61"/>
      <c r="R14" s="61"/>
      <c r="S14" s="61"/>
      <c r="T14" s="122"/>
      <c r="U14" s="62"/>
      <c r="V14" s="61"/>
      <c r="W14" s="61"/>
      <c r="X14" s="61"/>
      <c r="Y14" s="122"/>
      <c r="Z14" s="62"/>
      <c r="AA14" s="61"/>
      <c r="AB14" s="61"/>
      <c r="AC14" s="61"/>
      <c r="AD14" s="122"/>
      <c r="AE14" s="62">
        <v>0</v>
      </c>
      <c r="AF14" s="61">
        <v>0</v>
      </c>
      <c r="AG14" s="61">
        <v>4</v>
      </c>
      <c r="AH14" s="61" t="s">
        <v>228</v>
      </c>
      <c r="AI14" s="122">
        <v>5</v>
      </c>
      <c r="AJ14" s="62"/>
      <c r="AK14" s="61"/>
      <c r="AL14" s="61"/>
      <c r="AM14" s="61"/>
      <c r="AN14" s="122"/>
      <c r="AO14" s="124" t="s">
        <v>207</v>
      </c>
    </row>
    <row r="15" spans="1:41" ht="15.75" x14ac:dyDescent="0.25">
      <c r="A15" s="73" t="s">
        <v>283</v>
      </c>
      <c r="B15" s="60" t="s">
        <v>209</v>
      </c>
      <c r="C15" s="519" t="s">
        <v>166</v>
      </c>
      <c r="D15" s="90">
        <v>5</v>
      </c>
      <c r="E15" s="198">
        <f t="shared" si="1"/>
        <v>4</v>
      </c>
      <c r="F15" s="123"/>
      <c r="G15" s="61"/>
      <c r="H15" s="61"/>
      <c r="I15" s="61"/>
      <c r="J15" s="122"/>
      <c r="K15" s="62"/>
      <c r="L15" s="61"/>
      <c r="M15" s="61"/>
      <c r="N15" s="61"/>
      <c r="O15" s="122"/>
      <c r="P15" s="123"/>
      <c r="Q15" s="61"/>
      <c r="R15" s="61"/>
      <c r="S15" s="61"/>
      <c r="T15" s="122"/>
      <c r="U15" s="62"/>
      <c r="V15" s="61"/>
      <c r="W15" s="61"/>
      <c r="X15" s="61"/>
      <c r="Y15" s="122"/>
      <c r="Z15" s="62">
        <v>2</v>
      </c>
      <c r="AA15" s="61">
        <v>0</v>
      </c>
      <c r="AB15" s="61">
        <v>3</v>
      </c>
      <c r="AC15" s="61" t="s">
        <v>228</v>
      </c>
      <c r="AD15" s="122">
        <v>4</v>
      </c>
      <c r="AE15" s="62"/>
      <c r="AF15" s="61"/>
      <c r="AG15" s="61"/>
      <c r="AH15" s="61"/>
      <c r="AI15" s="122"/>
      <c r="AJ15" s="62"/>
      <c r="AK15" s="61"/>
      <c r="AL15" s="61"/>
      <c r="AM15" s="61"/>
      <c r="AN15" s="122"/>
      <c r="AO15" s="124" t="s">
        <v>200</v>
      </c>
    </row>
    <row r="16" spans="1:41" ht="15.75" x14ac:dyDescent="0.25">
      <c r="A16" s="73" t="s">
        <v>284</v>
      </c>
      <c r="B16" s="60" t="s">
        <v>210</v>
      </c>
      <c r="C16" s="519" t="s">
        <v>165</v>
      </c>
      <c r="D16" s="90">
        <v>5</v>
      </c>
      <c r="E16" s="198">
        <f t="shared" si="1"/>
        <v>4</v>
      </c>
      <c r="F16" s="123"/>
      <c r="G16" s="61"/>
      <c r="H16" s="61"/>
      <c r="I16" s="61"/>
      <c r="J16" s="122"/>
      <c r="K16" s="62"/>
      <c r="L16" s="61"/>
      <c r="M16" s="61"/>
      <c r="N16" s="61"/>
      <c r="O16" s="122"/>
      <c r="P16" s="123"/>
      <c r="Q16" s="61"/>
      <c r="R16" s="61"/>
      <c r="S16" s="61"/>
      <c r="T16" s="122"/>
      <c r="U16" s="62"/>
      <c r="V16" s="61"/>
      <c r="W16" s="61"/>
      <c r="X16" s="61"/>
      <c r="Y16" s="122"/>
      <c r="Z16" s="62"/>
      <c r="AA16" s="61"/>
      <c r="AB16" s="61"/>
      <c r="AC16" s="61"/>
      <c r="AD16" s="122"/>
      <c r="AE16" s="62">
        <v>2</v>
      </c>
      <c r="AF16" s="61">
        <v>0</v>
      </c>
      <c r="AG16" s="61">
        <v>3</v>
      </c>
      <c r="AH16" s="61" t="s">
        <v>229</v>
      </c>
      <c r="AI16" s="122">
        <v>4</v>
      </c>
      <c r="AJ16" s="62"/>
      <c r="AK16" s="61"/>
      <c r="AL16" s="61"/>
      <c r="AM16" s="61"/>
      <c r="AN16" s="122"/>
      <c r="AO16" s="124" t="s">
        <v>209</v>
      </c>
    </row>
    <row r="17" spans="1:54" ht="15.75" x14ac:dyDescent="0.25">
      <c r="A17" s="73" t="s">
        <v>285</v>
      </c>
      <c r="B17" s="60" t="s">
        <v>211</v>
      </c>
      <c r="C17" s="518" t="s">
        <v>167</v>
      </c>
      <c r="D17" s="90">
        <v>3</v>
      </c>
      <c r="E17" s="198">
        <v>4</v>
      </c>
      <c r="F17" s="123"/>
      <c r="G17" s="61"/>
      <c r="H17" s="61"/>
      <c r="I17" s="61"/>
      <c r="J17" s="122"/>
      <c r="K17" s="62"/>
      <c r="L17" s="61"/>
      <c r="M17" s="61"/>
      <c r="N17" s="61"/>
      <c r="O17" s="122"/>
      <c r="P17" s="123"/>
      <c r="Q17" s="61"/>
      <c r="R17" s="61"/>
      <c r="S17" s="61"/>
      <c r="T17" s="122"/>
      <c r="U17" s="62">
        <v>1</v>
      </c>
      <c r="V17" s="61">
        <v>0</v>
      </c>
      <c r="W17" s="61">
        <v>2</v>
      </c>
      <c r="X17" s="61" t="s">
        <v>228</v>
      </c>
      <c r="Y17" s="122">
        <v>4</v>
      </c>
      <c r="Z17" s="62"/>
      <c r="AA17" s="61"/>
      <c r="AB17" s="61"/>
      <c r="AC17" s="61"/>
      <c r="AD17" s="122"/>
      <c r="AE17" s="62"/>
      <c r="AF17" s="61"/>
      <c r="AG17" s="61"/>
      <c r="AH17" s="61"/>
      <c r="AI17" s="122"/>
      <c r="AJ17" s="62"/>
      <c r="AK17" s="61"/>
      <c r="AL17" s="61"/>
      <c r="AM17" s="61"/>
      <c r="AN17" s="122"/>
      <c r="AO17" s="124"/>
    </row>
    <row r="18" spans="1:54" ht="15.75" x14ac:dyDescent="0.25">
      <c r="A18" s="73" t="s">
        <v>286</v>
      </c>
      <c r="B18" s="60" t="s">
        <v>212</v>
      </c>
      <c r="C18" s="518" t="s">
        <v>275</v>
      </c>
      <c r="D18" s="90">
        <v>5</v>
      </c>
      <c r="E18" s="198">
        <f t="shared" si="1"/>
        <v>4</v>
      </c>
      <c r="F18" s="123"/>
      <c r="G18" s="61"/>
      <c r="H18" s="61"/>
      <c r="I18" s="61"/>
      <c r="J18" s="122"/>
      <c r="K18" s="62"/>
      <c r="L18" s="61"/>
      <c r="M18" s="61"/>
      <c r="N18" s="61"/>
      <c r="O18" s="122"/>
      <c r="P18" s="123"/>
      <c r="Q18" s="61"/>
      <c r="R18" s="61"/>
      <c r="S18" s="61"/>
      <c r="T18" s="122"/>
      <c r="U18" s="62"/>
      <c r="V18" s="61"/>
      <c r="W18" s="61"/>
      <c r="X18" s="61"/>
      <c r="Y18" s="122"/>
      <c r="Z18" s="62">
        <v>2</v>
      </c>
      <c r="AA18" s="61">
        <v>0</v>
      </c>
      <c r="AB18" s="61">
        <v>3</v>
      </c>
      <c r="AC18" s="61" t="s">
        <v>229</v>
      </c>
      <c r="AD18" s="122">
        <v>4</v>
      </c>
      <c r="AE18" s="62"/>
      <c r="AF18" s="61"/>
      <c r="AG18" s="61"/>
      <c r="AH18" s="61"/>
      <c r="AI18" s="122"/>
      <c r="AJ18" s="62"/>
      <c r="AK18" s="61"/>
      <c r="AL18" s="61"/>
      <c r="AM18" s="61"/>
      <c r="AN18" s="122"/>
      <c r="AO18" s="124" t="s">
        <v>211</v>
      </c>
    </row>
    <row r="19" spans="1:54" ht="15.75" x14ac:dyDescent="0.25">
      <c r="A19" s="73" t="s">
        <v>287</v>
      </c>
      <c r="B19" s="60" t="s">
        <v>213</v>
      </c>
      <c r="C19" s="518" t="s">
        <v>274</v>
      </c>
      <c r="D19" s="90">
        <v>4</v>
      </c>
      <c r="E19" s="198">
        <f t="shared" si="1"/>
        <v>4</v>
      </c>
      <c r="F19" s="123"/>
      <c r="G19" s="61"/>
      <c r="H19" s="61"/>
      <c r="I19" s="61"/>
      <c r="J19" s="122"/>
      <c r="K19" s="62"/>
      <c r="L19" s="61"/>
      <c r="M19" s="61"/>
      <c r="N19" s="61"/>
      <c r="O19" s="122"/>
      <c r="P19" s="123"/>
      <c r="Q19" s="61"/>
      <c r="R19" s="61"/>
      <c r="S19" s="61"/>
      <c r="T19" s="122"/>
      <c r="U19" s="62"/>
      <c r="V19" s="61"/>
      <c r="W19" s="61"/>
      <c r="X19" s="61"/>
      <c r="Y19" s="122"/>
      <c r="Z19" s="62"/>
      <c r="AA19" s="61"/>
      <c r="AB19" s="61"/>
      <c r="AC19" s="61"/>
      <c r="AD19" s="122"/>
      <c r="AE19" s="62">
        <v>1</v>
      </c>
      <c r="AF19" s="61">
        <v>0</v>
      </c>
      <c r="AG19" s="61">
        <v>3</v>
      </c>
      <c r="AH19" s="61" t="s">
        <v>228</v>
      </c>
      <c r="AI19" s="122">
        <v>4</v>
      </c>
      <c r="AJ19" s="62"/>
      <c r="AK19" s="61"/>
      <c r="AL19" s="61"/>
      <c r="AM19" s="61"/>
      <c r="AN19" s="122"/>
      <c r="AO19" s="124" t="s">
        <v>212</v>
      </c>
    </row>
    <row r="20" spans="1:54" ht="30" x14ac:dyDescent="0.25">
      <c r="A20" s="73" t="s">
        <v>37</v>
      </c>
      <c r="B20" s="60" t="s">
        <v>214</v>
      </c>
      <c r="C20" s="519" t="s">
        <v>276</v>
      </c>
      <c r="D20" s="90">
        <v>5</v>
      </c>
      <c r="E20" s="198">
        <f t="shared" si="1"/>
        <v>4</v>
      </c>
      <c r="F20" s="123"/>
      <c r="G20" s="61"/>
      <c r="H20" s="61"/>
      <c r="I20" s="61"/>
      <c r="J20" s="122"/>
      <c r="K20" s="62"/>
      <c r="L20" s="61"/>
      <c r="M20" s="61"/>
      <c r="N20" s="61"/>
      <c r="O20" s="122"/>
      <c r="P20" s="123"/>
      <c r="Q20" s="61"/>
      <c r="R20" s="61"/>
      <c r="S20" s="61"/>
      <c r="T20" s="122"/>
      <c r="U20" s="62"/>
      <c r="V20" s="61"/>
      <c r="W20" s="61"/>
      <c r="X20" s="61"/>
      <c r="Y20" s="122"/>
      <c r="Z20" s="62"/>
      <c r="AA20" s="61"/>
      <c r="AB20" s="61"/>
      <c r="AC20" s="61"/>
      <c r="AD20" s="122"/>
      <c r="AE20" s="62">
        <v>2</v>
      </c>
      <c r="AF20" s="61">
        <v>0</v>
      </c>
      <c r="AG20" s="61">
        <v>3</v>
      </c>
      <c r="AH20" s="61" t="s">
        <v>228</v>
      </c>
      <c r="AI20" s="122">
        <v>4</v>
      </c>
      <c r="AJ20" s="62"/>
      <c r="AK20" s="61"/>
      <c r="AL20" s="61"/>
      <c r="AM20" s="61"/>
      <c r="AN20" s="122"/>
      <c r="AO20" s="124" t="s">
        <v>211</v>
      </c>
    </row>
    <row r="21" spans="1:54" ht="15.75" x14ac:dyDescent="0.25">
      <c r="A21" s="73" t="s">
        <v>38</v>
      </c>
      <c r="B21" s="60" t="s">
        <v>215</v>
      </c>
      <c r="C21" s="519" t="s">
        <v>164</v>
      </c>
      <c r="D21" s="90">
        <f t="shared" si="0"/>
        <v>2</v>
      </c>
      <c r="E21" s="198">
        <v>4</v>
      </c>
      <c r="F21" s="123"/>
      <c r="G21" s="61"/>
      <c r="H21" s="61"/>
      <c r="I21" s="61"/>
      <c r="J21" s="122"/>
      <c r="K21" s="62"/>
      <c r="L21" s="61"/>
      <c r="M21" s="61"/>
      <c r="N21" s="61"/>
      <c r="O21" s="122"/>
      <c r="P21" s="123"/>
      <c r="Q21" s="61"/>
      <c r="R21" s="61"/>
      <c r="S21" s="61"/>
      <c r="T21" s="122"/>
      <c r="U21" s="62"/>
      <c r="V21" s="61"/>
      <c r="W21" s="61"/>
      <c r="X21" s="61"/>
      <c r="Y21" s="122"/>
      <c r="Z21" s="62"/>
      <c r="AA21" s="61"/>
      <c r="AB21" s="61"/>
      <c r="AC21" s="61"/>
      <c r="AD21" s="122"/>
      <c r="AE21" s="62"/>
      <c r="AF21" s="61"/>
      <c r="AG21" s="61"/>
      <c r="AH21" s="61"/>
      <c r="AI21" s="122"/>
      <c r="AJ21" s="62">
        <v>0</v>
      </c>
      <c r="AK21" s="61">
        <v>0</v>
      </c>
      <c r="AL21" s="61">
        <v>2</v>
      </c>
      <c r="AM21" s="61" t="s">
        <v>228</v>
      </c>
      <c r="AN21" s="122">
        <v>4</v>
      </c>
      <c r="AO21" s="124" t="s">
        <v>214</v>
      </c>
    </row>
    <row r="22" spans="1:54" ht="16.5" thickBot="1" x14ac:dyDescent="0.3">
      <c r="A22" s="73" t="s">
        <v>39</v>
      </c>
      <c r="B22" s="60" t="s">
        <v>216</v>
      </c>
      <c r="C22" s="545" t="s">
        <v>133</v>
      </c>
      <c r="D22" s="556">
        <f t="shared" si="0"/>
        <v>2</v>
      </c>
      <c r="E22" s="557">
        <f t="shared" si="1"/>
        <v>4</v>
      </c>
      <c r="F22" s="126"/>
      <c r="G22" s="66"/>
      <c r="H22" s="66"/>
      <c r="I22" s="66"/>
      <c r="J22" s="125"/>
      <c r="K22" s="67"/>
      <c r="L22" s="66"/>
      <c r="M22" s="66"/>
      <c r="N22" s="66"/>
      <c r="O22" s="125"/>
      <c r="P22" s="126"/>
      <c r="Q22" s="66"/>
      <c r="R22" s="66"/>
      <c r="S22" s="66"/>
      <c r="T22" s="125"/>
      <c r="U22" s="67"/>
      <c r="V22" s="66"/>
      <c r="W22" s="66"/>
      <c r="X22" s="66"/>
      <c r="Y22" s="125"/>
      <c r="Z22" s="67"/>
      <c r="AA22" s="66"/>
      <c r="AB22" s="66"/>
      <c r="AC22" s="66"/>
      <c r="AD22" s="125"/>
      <c r="AE22" s="67"/>
      <c r="AF22" s="66"/>
      <c r="AG22" s="66"/>
      <c r="AH22" s="66"/>
      <c r="AI22" s="125"/>
      <c r="AJ22" s="67">
        <v>0</v>
      </c>
      <c r="AK22" s="66">
        <v>0</v>
      </c>
      <c r="AL22" s="66">
        <v>2</v>
      </c>
      <c r="AM22" s="66" t="s">
        <v>228</v>
      </c>
      <c r="AN22" s="125">
        <v>4</v>
      </c>
      <c r="AO22" s="124" t="s">
        <v>222</v>
      </c>
    </row>
    <row r="23" spans="1:54" ht="16.5" thickBot="1" x14ac:dyDescent="0.3">
      <c r="A23" s="829" t="s">
        <v>163</v>
      </c>
      <c r="B23" s="830"/>
      <c r="C23" s="831"/>
      <c r="D23" s="114">
        <f>SUM(D24:D26)</f>
        <v>6</v>
      </c>
      <c r="E23" s="558">
        <f>SUM(E24:E26)</f>
        <v>10</v>
      </c>
      <c r="F23" s="116">
        <f>SUM(F24:F26)</f>
        <v>0</v>
      </c>
      <c r="G23" s="195">
        <f>SUM(G24:G26)</f>
        <v>0</v>
      </c>
      <c r="H23" s="70">
        <f>SUM(H24:H26)</f>
        <v>0</v>
      </c>
      <c r="I23" s="71"/>
      <c r="J23" s="637">
        <f>SUM(J24:J26)</f>
        <v>0</v>
      </c>
      <c r="K23" s="195">
        <f>SUM(K24:K26)</f>
        <v>0</v>
      </c>
      <c r="L23" s="635">
        <f>SUM(L24:L26)</f>
        <v>0</v>
      </c>
      <c r="M23" s="195">
        <f>SUM(M24:M26)</f>
        <v>0</v>
      </c>
      <c r="N23" s="70"/>
      <c r="O23" s="71">
        <f>SUM(O24:O26)</f>
        <v>0</v>
      </c>
      <c r="P23" s="70">
        <f>SUM(P24:P26)</f>
        <v>0</v>
      </c>
      <c r="Q23" s="195">
        <f>SUM(Q24:Q26)</f>
        <v>0</v>
      </c>
      <c r="R23" s="70">
        <f>SUM(R24:R26)</f>
        <v>0</v>
      </c>
      <c r="S23" s="71"/>
      <c r="T23" s="637">
        <f>SUM(T24:T26)</f>
        <v>0</v>
      </c>
      <c r="U23" s="195">
        <f>SUM(U24:U26)</f>
        <v>0</v>
      </c>
      <c r="V23" s="635">
        <f>SUM(V24:V26)</f>
        <v>0</v>
      </c>
      <c r="W23" s="195">
        <f>SUM(W24:W26)</f>
        <v>0</v>
      </c>
      <c r="X23" s="70"/>
      <c r="Y23" s="71">
        <f>SUM(Y24:Y26)</f>
        <v>0</v>
      </c>
      <c r="Z23" s="70">
        <f>SUM(Z24:Z26)</f>
        <v>0</v>
      </c>
      <c r="AA23" s="71">
        <f>SUM(AA24:AA26)</f>
        <v>2</v>
      </c>
      <c r="AB23" s="70">
        <f>SUM(AB24:AB26)</f>
        <v>0</v>
      </c>
      <c r="AC23" s="71"/>
      <c r="AD23" s="680">
        <f>SUM(AD24:AD26)</f>
        <v>4</v>
      </c>
      <c r="AE23" s="195">
        <f>SUM(AE24:AE26)</f>
        <v>0</v>
      </c>
      <c r="AF23" s="635">
        <f>SUM(AF24:AF26)</f>
        <v>2</v>
      </c>
      <c r="AG23" s="195">
        <f>SUM(AG24:AG26)</f>
        <v>0</v>
      </c>
      <c r="AH23" s="70"/>
      <c r="AI23" s="71">
        <f>SUM(AI24:AI26)</f>
        <v>3</v>
      </c>
      <c r="AJ23" s="70">
        <f>SUM(AJ24:AJ26)</f>
        <v>0</v>
      </c>
      <c r="AK23" s="71">
        <f>SUM(AK24:AK26)</f>
        <v>2</v>
      </c>
      <c r="AL23" s="70">
        <f>SUM(AL24:AL26)</f>
        <v>0</v>
      </c>
      <c r="AM23" s="71"/>
      <c r="AN23" s="637">
        <f>SUM(AN24:AN26)</f>
        <v>3</v>
      </c>
      <c r="AO23" s="127"/>
    </row>
    <row r="24" spans="1:54" ht="15.75" x14ac:dyDescent="0.25">
      <c r="A24" s="73" t="s">
        <v>40</v>
      </c>
      <c r="B24" s="74"/>
      <c r="C24" s="689" t="s">
        <v>136</v>
      </c>
      <c r="D24" s="119">
        <v>2</v>
      </c>
      <c r="E24" s="120">
        <v>4</v>
      </c>
      <c r="F24" s="533"/>
      <c r="G24" s="77"/>
      <c r="H24" s="77"/>
      <c r="I24" s="77"/>
      <c r="J24" s="78"/>
      <c r="K24" s="76"/>
      <c r="L24" s="77"/>
      <c r="M24" s="77"/>
      <c r="N24" s="77"/>
      <c r="O24" s="78"/>
      <c r="P24" s="128"/>
      <c r="Q24" s="82"/>
      <c r="R24" s="80"/>
      <c r="S24" s="80"/>
      <c r="T24" s="197"/>
      <c r="U24" s="81"/>
      <c r="V24" s="82"/>
      <c r="W24" s="82"/>
      <c r="X24" s="82"/>
      <c r="Y24" s="83"/>
      <c r="Z24" s="81">
        <v>0</v>
      </c>
      <c r="AA24" s="82">
        <v>2</v>
      </c>
      <c r="AB24" s="82">
        <v>0</v>
      </c>
      <c r="AC24" s="82" t="s">
        <v>228</v>
      </c>
      <c r="AD24" s="197">
        <v>4</v>
      </c>
      <c r="AE24" s="81"/>
      <c r="AF24" s="82"/>
      <c r="AG24" s="82"/>
      <c r="AH24" s="82"/>
      <c r="AI24" s="83"/>
      <c r="AJ24" s="81"/>
      <c r="AK24" s="82"/>
      <c r="AL24" s="82"/>
      <c r="AM24" s="82"/>
      <c r="AN24" s="197"/>
      <c r="AO24" s="129"/>
      <c r="AP24" s="863"/>
      <c r="AQ24" s="864"/>
      <c r="AR24" s="864"/>
      <c r="AS24" s="864"/>
      <c r="AT24" s="865"/>
      <c r="AU24" s="865"/>
      <c r="AV24" s="865"/>
      <c r="AW24" s="865"/>
      <c r="AX24" s="865"/>
      <c r="AY24" s="865"/>
      <c r="AZ24" s="865"/>
      <c r="BA24" s="865"/>
      <c r="BB24" s="865"/>
    </row>
    <row r="25" spans="1:54" ht="15.75" x14ac:dyDescent="0.25">
      <c r="A25" s="73" t="s">
        <v>41</v>
      </c>
      <c r="B25" s="60"/>
      <c r="C25" s="519" t="s">
        <v>137</v>
      </c>
      <c r="D25" s="62">
        <v>2</v>
      </c>
      <c r="E25" s="122">
        <v>3</v>
      </c>
      <c r="F25" s="130"/>
      <c r="G25" s="85"/>
      <c r="H25" s="85"/>
      <c r="I25" s="85"/>
      <c r="J25" s="86"/>
      <c r="K25" s="84"/>
      <c r="L25" s="85"/>
      <c r="M25" s="85"/>
      <c r="N25" s="85"/>
      <c r="O25" s="86"/>
      <c r="P25" s="130"/>
      <c r="Q25" s="85"/>
      <c r="R25" s="85"/>
      <c r="S25" s="85"/>
      <c r="T25" s="86"/>
      <c r="U25" s="90"/>
      <c r="V25" s="91"/>
      <c r="W25" s="91"/>
      <c r="X25" s="88"/>
      <c r="Y25" s="89"/>
      <c r="Z25" s="90"/>
      <c r="AA25" s="91"/>
      <c r="AB25" s="91"/>
      <c r="AC25" s="91"/>
      <c r="AD25" s="198"/>
      <c r="AE25" s="81">
        <v>0</v>
      </c>
      <c r="AF25" s="82">
        <v>2</v>
      </c>
      <c r="AG25" s="82">
        <v>0</v>
      </c>
      <c r="AH25" s="82" t="s">
        <v>228</v>
      </c>
      <c r="AI25" s="83">
        <v>3</v>
      </c>
      <c r="AJ25" s="90"/>
      <c r="AK25" s="91"/>
      <c r="AL25" s="91"/>
      <c r="AM25" s="91"/>
      <c r="AN25" s="198"/>
      <c r="AO25" s="131"/>
      <c r="AP25" s="866"/>
      <c r="AQ25" s="864"/>
      <c r="AR25" s="864"/>
      <c r="AS25" s="864"/>
      <c r="AT25" s="865"/>
      <c r="AU25" s="865"/>
      <c r="AV25" s="865"/>
      <c r="AW25" s="865"/>
      <c r="AX25" s="865"/>
      <c r="AY25" s="865"/>
      <c r="AZ25" s="865"/>
      <c r="BA25" s="865"/>
      <c r="BB25" s="865"/>
    </row>
    <row r="26" spans="1:54" ht="16.5" thickBot="1" x14ac:dyDescent="0.3">
      <c r="A26" s="59" t="s">
        <v>42</v>
      </c>
      <c r="B26" s="60"/>
      <c r="C26" s="519" t="s">
        <v>138</v>
      </c>
      <c r="D26" s="62">
        <v>2</v>
      </c>
      <c r="E26" s="122">
        <v>3</v>
      </c>
      <c r="F26" s="130"/>
      <c r="G26" s="85"/>
      <c r="H26" s="85"/>
      <c r="I26" s="85"/>
      <c r="J26" s="86"/>
      <c r="K26" s="84"/>
      <c r="L26" s="85"/>
      <c r="M26" s="85"/>
      <c r="N26" s="85"/>
      <c r="O26" s="86"/>
      <c r="P26" s="130"/>
      <c r="Q26" s="85"/>
      <c r="R26" s="85"/>
      <c r="S26" s="85"/>
      <c r="T26" s="86"/>
      <c r="U26" s="84"/>
      <c r="V26" s="85"/>
      <c r="W26" s="85"/>
      <c r="X26" s="85"/>
      <c r="Y26" s="86"/>
      <c r="Z26" s="90"/>
      <c r="AA26" s="91"/>
      <c r="AB26" s="91"/>
      <c r="AC26" s="91"/>
      <c r="AD26" s="198"/>
      <c r="AE26" s="90"/>
      <c r="AF26" s="91"/>
      <c r="AG26" s="91"/>
      <c r="AH26" s="91"/>
      <c r="AI26" s="92"/>
      <c r="AJ26" s="81">
        <v>0</v>
      </c>
      <c r="AK26" s="82">
        <v>2</v>
      </c>
      <c r="AL26" s="82">
        <v>0</v>
      </c>
      <c r="AM26" s="82" t="s">
        <v>228</v>
      </c>
      <c r="AN26" s="197">
        <v>3</v>
      </c>
      <c r="AO26" s="214"/>
      <c r="AP26" s="866"/>
      <c r="AQ26" s="864"/>
      <c r="AR26" s="864"/>
      <c r="AS26" s="864"/>
      <c r="AT26" s="865"/>
      <c r="AU26" s="865"/>
      <c r="AV26" s="865"/>
      <c r="AW26" s="865"/>
      <c r="AX26" s="865"/>
      <c r="AY26" s="865"/>
      <c r="AZ26" s="865"/>
      <c r="BA26" s="865"/>
      <c r="BB26" s="865"/>
    </row>
    <row r="27" spans="1:54" ht="16.5" thickBot="1" x14ac:dyDescent="0.3">
      <c r="A27" s="839" t="s">
        <v>139</v>
      </c>
      <c r="B27" s="840"/>
      <c r="C27" s="840"/>
      <c r="D27" s="217">
        <v>0</v>
      </c>
      <c r="E27" s="559">
        <v>15</v>
      </c>
      <c r="F27" s="218"/>
      <c r="G27" s="171"/>
      <c r="H27" s="171"/>
      <c r="I27" s="171"/>
      <c r="J27" s="172"/>
      <c r="K27" s="170"/>
      <c r="L27" s="171"/>
      <c r="M27" s="171"/>
      <c r="N27" s="171"/>
      <c r="O27" s="172"/>
      <c r="P27" s="218"/>
      <c r="Q27" s="171"/>
      <c r="R27" s="171"/>
      <c r="S27" s="171"/>
      <c r="T27" s="172"/>
      <c r="U27" s="170"/>
      <c r="V27" s="171"/>
      <c r="W27" s="171"/>
      <c r="X27" s="171"/>
      <c r="Y27" s="172"/>
      <c r="Z27" s="173"/>
      <c r="AA27" s="174"/>
      <c r="AB27" s="174"/>
      <c r="AC27" s="174"/>
      <c r="AD27" s="681"/>
      <c r="AE27" s="173"/>
      <c r="AF27" s="174"/>
      <c r="AG27" s="174"/>
      <c r="AH27" s="174"/>
      <c r="AI27" s="175"/>
      <c r="AJ27" s="173"/>
      <c r="AK27" s="174"/>
      <c r="AL27" s="174"/>
      <c r="AM27" s="174"/>
      <c r="AN27" s="223">
        <v>15</v>
      </c>
      <c r="AO27" s="748"/>
      <c r="AP27" s="866"/>
      <c r="AQ27" s="864"/>
      <c r="AR27" s="864"/>
      <c r="AS27" s="864"/>
      <c r="AT27" s="865"/>
      <c r="AU27" s="865"/>
      <c r="AV27" s="865"/>
      <c r="AW27" s="865"/>
      <c r="AX27" s="865"/>
      <c r="AY27" s="865"/>
      <c r="AZ27" s="865"/>
      <c r="BA27" s="865"/>
      <c r="BB27" s="865"/>
    </row>
    <row r="28" spans="1:54" ht="16.5" thickBot="1" x14ac:dyDescent="0.3">
      <c r="A28" s="215"/>
      <c r="B28" s="216" t="s">
        <v>206</v>
      </c>
      <c r="C28" s="546" t="s">
        <v>139</v>
      </c>
      <c r="D28" s="560">
        <v>0</v>
      </c>
      <c r="E28" s="561">
        <f>SUM(J28,O28,T28:U28,Y28,AD28,AI28:AJ28,AN28)</f>
        <v>15</v>
      </c>
      <c r="F28" s="219"/>
      <c r="G28" s="636"/>
      <c r="H28" s="162"/>
      <c r="I28" s="162"/>
      <c r="J28" s="561"/>
      <c r="K28" s="560"/>
      <c r="L28" s="636"/>
      <c r="M28" s="636"/>
      <c r="N28" s="162"/>
      <c r="O28" s="163"/>
      <c r="P28" s="219"/>
      <c r="Q28" s="636"/>
      <c r="R28" s="162"/>
      <c r="S28" s="162"/>
      <c r="T28" s="561"/>
      <c r="U28" s="560"/>
      <c r="V28" s="636"/>
      <c r="W28" s="636"/>
      <c r="X28" s="162"/>
      <c r="Y28" s="163"/>
      <c r="Z28" s="161"/>
      <c r="AA28" s="162"/>
      <c r="AB28" s="162"/>
      <c r="AC28" s="162"/>
      <c r="AD28" s="163"/>
      <c r="AE28" s="560"/>
      <c r="AF28" s="636"/>
      <c r="AG28" s="636"/>
      <c r="AH28" s="162"/>
      <c r="AI28" s="163"/>
      <c r="AJ28" s="161"/>
      <c r="AK28" s="162"/>
      <c r="AL28" s="162">
        <v>0</v>
      </c>
      <c r="AM28" s="162" t="s">
        <v>228</v>
      </c>
      <c r="AN28" s="561">
        <v>15</v>
      </c>
      <c r="AO28" s="749"/>
      <c r="AP28" s="866"/>
      <c r="AQ28" s="864"/>
      <c r="AR28" s="864"/>
      <c r="AS28" s="864"/>
      <c r="AT28" s="865"/>
      <c r="AU28" s="865"/>
      <c r="AV28" s="865"/>
      <c r="AW28" s="865"/>
      <c r="AX28" s="865"/>
      <c r="AY28" s="865"/>
      <c r="AZ28" s="865"/>
      <c r="BA28" s="865"/>
      <c r="BB28" s="865"/>
    </row>
    <row r="29" spans="1:54" ht="16.5" thickBot="1" x14ac:dyDescent="0.3">
      <c r="A29" s="861"/>
      <c r="B29" s="862"/>
      <c r="C29" s="862"/>
      <c r="D29" s="165">
        <f>SUM(D30:D34)</f>
        <v>5</v>
      </c>
      <c r="E29" s="540">
        <f>SUM(E30:E34)</f>
        <v>4</v>
      </c>
      <c r="F29" s="165">
        <f>SUM(F30:F34)</f>
        <v>0</v>
      </c>
      <c r="G29" s="196">
        <f>SUM(G30:G34)</f>
        <v>2</v>
      </c>
      <c r="H29" s="639">
        <f>SUM(H30:H34)</f>
        <v>0</v>
      </c>
      <c r="I29" s="640"/>
      <c r="J29" s="638">
        <f>SUM(J30:J34)</f>
        <v>1</v>
      </c>
      <c r="K29" s="196">
        <f>SUM(K30:K34)</f>
        <v>0</v>
      </c>
      <c r="L29" s="366">
        <f>SUM(L30:L34)</f>
        <v>1</v>
      </c>
      <c r="M29" s="366">
        <f>SUM(M30:M34)</f>
        <v>0</v>
      </c>
      <c r="N29" s="534"/>
      <c r="O29" s="166">
        <f>SUM(O30:O34)</f>
        <v>1</v>
      </c>
      <c r="P29" s="165">
        <f>SUM(P30:P34)</f>
        <v>0</v>
      </c>
      <c r="Q29" s="196">
        <f>SUM(Q30:Q34)</f>
        <v>1</v>
      </c>
      <c r="R29" s="639">
        <f>SUM(R30:R34)</f>
        <v>0</v>
      </c>
      <c r="S29" s="640"/>
      <c r="T29" s="638">
        <f>SUM(T30:T34)</f>
        <v>1</v>
      </c>
      <c r="U29" s="196">
        <f>SUM(U30:U34)</f>
        <v>0</v>
      </c>
      <c r="V29" s="366">
        <f>SUM(V30:V34)</f>
        <v>1</v>
      </c>
      <c r="W29" s="366">
        <f>SUM(W30:W34)</f>
        <v>0</v>
      </c>
      <c r="X29" s="534"/>
      <c r="Y29" s="166">
        <f>SUM(Y30:Y34)</f>
        <v>1</v>
      </c>
      <c r="Z29" s="165">
        <f>SUM(Z30:Z34)</f>
        <v>0</v>
      </c>
      <c r="AA29" s="196">
        <f>SUM(AA30:AA34)</f>
        <v>0</v>
      </c>
      <c r="AB29" s="639">
        <f>SUM(AB30:AB34)</f>
        <v>0</v>
      </c>
      <c r="AC29" s="640"/>
      <c r="AD29" s="682">
        <f>SUM(AD30:AD34)</f>
        <v>0</v>
      </c>
      <c r="AE29" s="196">
        <f>SUM(AE30:AE34)</f>
        <v>0</v>
      </c>
      <c r="AF29" s="366">
        <f>SUM(AF30:AF34)</f>
        <v>0</v>
      </c>
      <c r="AG29" s="366">
        <f>SUM(AG30:AG34)</f>
        <v>0</v>
      </c>
      <c r="AH29" s="534"/>
      <c r="AI29" s="166">
        <f>SUM(AI30:AI34)</f>
        <v>0</v>
      </c>
      <c r="AJ29" s="165">
        <f>SUM(AJ30:AJ34)</f>
        <v>0</v>
      </c>
      <c r="AK29" s="166">
        <f>SUM(AK30:AK34)</f>
        <v>0</v>
      </c>
      <c r="AL29" s="639">
        <f>SUM(AL30:AL34)</f>
        <v>0</v>
      </c>
      <c r="AM29" s="640"/>
      <c r="AN29" s="641">
        <f>SUM(AN30:AN34)</f>
        <v>0</v>
      </c>
      <c r="AO29" s="757"/>
    </row>
    <row r="30" spans="1:54" ht="15.75" x14ac:dyDescent="0.25">
      <c r="A30" s="834" t="s">
        <v>140</v>
      </c>
      <c r="B30" s="169" t="s">
        <v>296</v>
      </c>
      <c r="C30" s="547" t="s">
        <v>145</v>
      </c>
      <c r="D30" s="73">
        <v>1</v>
      </c>
      <c r="E30" s="562">
        <v>0</v>
      </c>
      <c r="F30" s="128">
        <v>0</v>
      </c>
      <c r="G30" s="82">
        <v>1</v>
      </c>
      <c r="H30" s="80">
        <v>0</v>
      </c>
      <c r="I30" s="156" t="s">
        <v>230</v>
      </c>
      <c r="J30" s="197">
        <v>0</v>
      </c>
      <c r="K30" s="155"/>
      <c r="L30" s="80"/>
      <c r="M30" s="80"/>
      <c r="N30" s="156"/>
      <c r="O30" s="157"/>
      <c r="P30" s="128"/>
      <c r="Q30" s="80"/>
      <c r="R30" s="80"/>
      <c r="S30" s="156"/>
      <c r="T30" s="197"/>
      <c r="U30" s="81"/>
      <c r="V30" s="82"/>
      <c r="W30" s="82"/>
      <c r="X30" s="156"/>
      <c r="Y30" s="158"/>
      <c r="Z30" s="159"/>
      <c r="AA30" s="160"/>
      <c r="AB30" s="160"/>
      <c r="AC30" s="156"/>
      <c r="AD30" s="158"/>
      <c r="AE30" s="159"/>
      <c r="AF30" s="160"/>
      <c r="AG30" s="160"/>
      <c r="AH30" s="156"/>
      <c r="AI30" s="158"/>
      <c r="AJ30" s="649"/>
      <c r="AK30" s="650"/>
      <c r="AL30" s="650"/>
      <c r="AM30" s="230"/>
      <c r="AN30" s="752"/>
      <c r="AO30" s="758"/>
      <c r="AP30" s="152"/>
      <c r="AQ30" s="152"/>
      <c r="AR30" s="152"/>
      <c r="AS30" s="152"/>
    </row>
    <row r="31" spans="1:54" ht="15.75" x14ac:dyDescent="0.25">
      <c r="A31" s="834"/>
      <c r="B31" s="94"/>
      <c r="C31" s="548" t="s">
        <v>141</v>
      </c>
      <c r="D31" s="151">
        <v>1</v>
      </c>
      <c r="E31" s="89">
        <v>1</v>
      </c>
      <c r="F31" s="154">
        <v>0</v>
      </c>
      <c r="G31" s="88">
        <v>1</v>
      </c>
      <c r="H31" s="88">
        <v>0</v>
      </c>
      <c r="I31" s="88" t="s">
        <v>300</v>
      </c>
      <c r="J31" s="198">
        <v>1</v>
      </c>
      <c r="K31" s="151"/>
      <c r="L31" s="88"/>
      <c r="M31" s="88"/>
      <c r="N31" s="88"/>
      <c r="O31" s="89"/>
      <c r="P31" s="154"/>
      <c r="Q31" s="88"/>
      <c r="R31" s="88"/>
      <c r="S31" s="88"/>
      <c r="T31" s="198"/>
      <c r="U31" s="151"/>
      <c r="V31" s="88"/>
      <c r="W31" s="88"/>
      <c r="X31" s="88"/>
      <c r="Y31" s="89"/>
      <c r="Z31" s="151"/>
      <c r="AA31" s="88"/>
      <c r="AB31" s="88"/>
      <c r="AC31" s="88"/>
      <c r="AD31" s="89"/>
      <c r="AE31" s="151"/>
      <c r="AF31" s="88"/>
      <c r="AG31" s="88"/>
      <c r="AH31" s="88"/>
      <c r="AI31" s="89"/>
      <c r="AJ31" s="151"/>
      <c r="AK31" s="88"/>
      <c r="AL31" s="88"/>
      <c r="AM31" s="88"/>
      <c r="AN31" s="153"/>
      <c r="AO31" s="304"/>
    </row>
    <row r="32" spans="1:54" ht="15.75" x14ac:dyDescent="0.25">
      <c r="A32" s="834"/>
      <c r="B32" s="94"/>
      <c r="C32" s="548" t="s">
        <v>142</v>
      </c>
      <c r="D32" s="151">
        <v>1</v>
      </c>
      <c r="E32" s="89">
        <v>1</v>
      </c>
      <c r="F32" s="154"/>
      <c r="G32" s="88"/>
      <c r="H32" s="88"/>
      <c r="I32" s="88"/>
      <c r="J32" s="89"/>
      <c r="K32" s="151">
        <v>0</v>
      </c>
      <c r="L32" s="88">
        <v>1</v>
      </c>
      <c r="M32" s="88">
        <v>0</v>
      </c>
      <c r="N32" s="88" t="s">
        <v>300</v>
      </c>
      <c r="O32" s="89">
        <v>1</v>
      </c>
      <c r="P32" s="154"/>
      <c r="Q32" s="88"/>
      <c r="R32" s="88"/>
      <c r="S32" s="88"/>
      <c r="T32" s="198"/>
      <c r="U32" s="151"/>
      <c r="V32" s="88"/>
      <c r="W32" s="88"/>
      <c r="X32" s="88"/>
      <c r="Y32" s="89"/>
      <c r="Z32" s="151"/>
      <c r="AA32" s="88"/>
      <c r="AB32" s="88"/>
      <c r="AC32" s="88"/>
      <c r="AD32" s="89"/>
      <c r="AE32" s="151"/>
      <c r="AF32" s="88"/>
      <c r="AG32" s="88"/>
      <c r="AH32" s="88"/>
      <c r="AI32" s="89"/>
      <c r="AJ32" s="151"/>
      <c r="AK32" s="88"/>
      <c r="AL32" s="88"/>
      <c r="AM32" s="88"/>
      <c r="AN32" s="153"/>
      <c r="AO32" s="304"/>
    </row>
    <row r="33" spans="1:42" ht="15.75" x14ac:dyDescent="0.25">
      <c r="A33" s="834"/>
      <c r="B33" s="94"/>
      <c r="C33" s="548" t="s">
        <v>143</v>
      </c>
      <c r="D33" s="151">
        <v>1</v>
      </c>
      <c r="E33" s="89">
        <v>1</v>
      </c>
      <c r="F33" s="154"/>
      <c r="G33" s="88"/>
      <c r="H33" s="88"/>
      <c r="I33" s="88"/>
      <c r="J33" s="89"/>
      <c r="K33" s="151"/>
      <c r="L33" s="88"/>
      <c r="M33" s="88"/>
      <c r="N33" s="88"/>
      <c r="O33" s="89"/>
      <c r="P33" s="154">
        <v>0</v>
      </c>
      <c r="Q33" s="88">
        <v>1</v>
      </c>
      <c r="R33" s="88">
        <v>0</v>
      </c>
      <c r="S33" s="88" t="s">
        <v>300</v>
      </c>
      <c r="T33" s="89">
        <v>1</v>
      </c>
      <c r="U33" s="151"/>
      <c r="V33" s="88"/>
      <c r="W33" s="88"/>
      <c r="X33" s="88"/>
      <c r="Y33" s="89"/>
      <c r="Z33" s="151"/>
      <c r="AA33" s="88"/>
      <c r="AB33" s="88"/>
      <c r="AC33" s="88"/>
      <c r="AD33" s="89"/>
      <c r="AE33" s="151"/>
      <c r="AF33" s="88"/>
      <c r="AG33" s="88"/>
      <c r="AH33" s="88"/>
      <c r="AI33" s="89"/>
      <c r="AJ33" s="151"/>
      <c r="AK33" s="88"/>
      <c r="AL33" s="88"/>
      <c r="AM33" s="88"/>
      <c r="AN33" s="153"/>
      <c r="AO33" s="304"/>
    </row>
    <row r="34" spans="1:42" ht="15.75" x14ac:dyDescent="0.25">
      <c r="A34" s="834"/>
      <c r="B34" s="94"/>
      <c r="C34" s="548" t="s">
        <v>144</v>
      </c>
      <c r="D34" s="151">
        <v>1</v>
      </c>
      <c r="E34" s="89">
        <v>1</v>
      </c>
      <c r="F34" s="154"/>
      <c r="G34" s="88"/>
      <c r="H34" s="88"/>
      <c r="I34" s="88"/>
      <c r="J34" s="89"/>
      <c r="K34" s="151"/>
      <c r="L34" s="88"/>
      <c r="M34" s="88"/>
      <c r="N34" s="88"/>
      <c r="O34" s="89"/>
      <c r="P34" s="154"/>
      <c r="Q34" s="88"/>
      <c r="R34" s="88"/>
      <c r="S34" s="88"/>
      <c r="T34" s="89"/>
      <c r="U34" s="151">
        <v>0</v>
      </c>
      <c r="V34" s="88">
        <v>1</v>
      </c>
      <c r="W34" s="88">
        <v>0</v>
      </c>
      <c r="X34" s="88" t="s">
        <v>300</v>
      </c>
      <c r="Y34" s="89">
        <v>1</v>
      </c>
      <c r="Z34" s="151"/>
      <c r="AA34" s="88"/>
      <c r="AB34" s="88"/>
      <c r="AC34" s="88"/>
      <c r="AD34" s="89"/>
      <c r="AE34" s="151"/>
      <c r="AF34" s="88"/>
      <c r="AG34" s="88"/>
      <c r="AH34" s="88"/>
      <c r="AI34" s="89"/>
      <c r="AJ34" s="151"/>
      <c r="AK34" s="88"/>
      <c r="AL34" s="88"/>
      <c r="AM34" s="88"/>
      <c r="AN34" s="153"/>
      <c r="AO34" s="304"/>
    </row>
    <row r="35" spans="1:42" ht="16.5" thickBot="1" x14ac:dyDescent="0.3">
      <c r="A35" s="835"/>
      <c r="B35" s="95"/>
      <c r="C35" s="764" t="s">
        <v>146</v>
      </c>
      <c r="D35" s="765" t="s">
        <v>235</v>
      </c>
      <c r="E35" s="766">
        <v>0</v>
      </c>
      <c r="F35" s="767"/>
      <c r="G35" s="768"/>
      <c r="H35" s="768"/>
      <c r="I35" s="768"/>
      <c r="J35" s="766"/>
      <c r="K35" s="765"/>
      <c r="L35" s="768"/>
      <c r="M35" s="768"/>
      <c r="N35" s="768"/>
      <c r="O35" s="766"/>
      <c r="P35" s="767"/>
      <c r="Q35" s="768"/>
      <c r="R35" s="768"/>
      <c r="S35" s="768"/>
      <c r="T35" s="766"/>
      <c r="U35" s="765"/>
      <c r="V35" s="768"/>
      <c r="W35" s="768"/>
      <c r="X35" s="768"/>
      <c r="Y35" s="766"/>
      <c r="Z35" s="765"/>
      <c r="AA35" s="768"/>
      <c r="AB35" s="768"/>
      <c r="AC35" s="768"/>
      <c r="AD35" s="766"/>
      <c r="AE35" s="858" t="s">
        <v>235</v>
      </c>
      <c r="AF35" s="859"/>
      <c r="AG35" s="859"/>
      <c r="AH35" s="859"/>
      <c r="AI35" s="860"/>
      <c r="AJ35" s="765"/>
      <c r="AK35" s="768"/>
      <c r="AL35" s="768"/>
      <c r="AM35" s="768"/>
      <c r="AN35" s="769"/>
      <c r="AO35" s="743"/>
    </row>
    <row r="36" spans="1:42" ht="16.5" thickBot="1" x14ac:dyDescent="0.3">
      <c r="A36" s="788"/>
      <c r="B36" s="787"/>
      <c r="C36" s="779" t="s">
        <v>148</v>
      </c>
      <c r="D36" s="761">
        <f t="shared" ref="D36:AN36" si="2">SUM(D12+D23+D27+D29)</f>
        <v>50</v>
      </c>
      <c r="E36" s="763">
        <f t="shared" si="2"/>
        <v>71</v>
      </c>
      <c r="F36" s="780">
        <f t="shared" si="2"/>
        <v>0</v>
      </c>
      <c r="G36" s="762">
        <f t="shared" si="2"/>
        <v>2</v>
      </c>
      <c r="H36" s="762">
        <f t="shared" si="2"/>
        <v>0</v>
      </c>
      <c r="I36" s="762">
        <f t="shared" si="2"/>
        <v>0</v>
      </c>
      <c r="J36" s="781">
        <f t="shared" si="2"/>
        <v>1</v>
      </c>
      <c r="K36" s="761">
        <f t="shared" si="2"/>
        <v>0</v>
      </c>
      <c r="L36" s="762">
        <f t="shared" si="2"/>
        <v>1</v>
      </c>
      <c r="M36" s="762">
        <f t="shared" si="2"/>
        <v>0</v>
      </c>
      <c r="N36" s="762">
        <f t="shared" si="2"/>
        <v>0</v>
      </c>
      <c r="O36" s="763">
        <f t="shared" si="2"/>
        <v>1</v>
      </c>
      <c r="P36" s="780">
        <f t="shared" si="2"/>
        <v>0</v>
      </c>
      <c r="Q36" s="762">
        <f t="shared" si="2"/>
        <v>1</v>
      </c>
      <c r="R36" s="762">
        <f t="shared" si="2"/>
        <v>0</v>
      </c>
      <c r="S36" s="762">
        <f t="shared" si="2"/>
        <v>0</v>
      </c>
      <c r="T36" s="781">
        <f t="shared" si="2"/>
        <v>1</v>
      </c>
      <c r="U36" s="761">
        <f t="shared" si="2"/>
        <v>1</v>
      </c>
      <c r="V36" s="762">
        <f t="shared" si="2"/>
        <v>1</v>
      </c>
      <c r="W36" s="762">
        <f t="shared" si="2"/>
        <v>2</v>
      </c>
      <c r="X36" s="762">
        <f t="shared" si="2"/>
        <v>0</v>
      </c>
      <c r="Y36" s="763">
        <f t="shared" si="2"/>
        <v>5</v>
      </c>
      <c r="Z36" s="780">
        <f t="shared" si="2"/>
        <v>4</v>
      </c>
      <c r="AA36" s="762">
        <f t="shared" si="2"/>
        <v>2</v>
      </c>
      <c r="AB36" s="762">
        <f t="shared" si="2"/>
        <v>10</v>
      </c>
      <c r="AC36" s="762">
        <f t="shared" si="2"/>
        <v>0</v>
      </c>
      <c r="AD36" s="782">
        <f t="shared" si="2"/>
        <v>17</v>
      </c>
      <c r="AE36" s="761">
        <f t="shared" si="2"/>
        <v>5</v>
      </c>
      <c r="AF36" s="762">
        <f t="shared" si="2"/>
        <v>2</v>
      </c>
      <c r="AG36" s="762">
        <f t="shared" si="2"/>
        <v>13</v>
      </c>
      <c r="AH36" s="762">
        <f t="shared" si="2"/>
        <v>0</v>
      </c>
      <c r="AI36" s="763">
        <f t="shared" si="2"/>
        <v>20</v>
      </c>
      <c r="AJ36" s="761">
        <f t="shared" si="2"/>
        <v>0</v>
      </c>
      <c r="AK36" s="762">
        <f t="shared" si="2"/>
        <v>2</v>
      </c>
      <c r="AL36" s="762">
        <f t="shared" si="2"/>
        <v>4</v>
      </c>
      <c r="AM36" s="762">
        <f t="shared" si="2"/>
        <v>0</v>
      </c>
      <c r="AN36" s="781">
        <f t="shared" si="2"/>
        <v>26</v>
      </c>
      <c r="AO36" s="751"/>
      <c r="AP36" s="264"/>
    </row>
    <row r="37" spans="1:42" ht="16.5" thickBot="1" x14ac:dyDescent="0.3">
      <c r="A37" s="240"/>
      <c r="B37" s="241"/>
      <c r="C37" s="525" t="s">
        <v>149</v>
      </c>
      <c r="D37" s="563">
        <f>SUM(ITF!D48)</f>
        <v>103</v>
      </c>
      <c r="E37" s="770">
        <f>SUM(ITF!E48)</f>
        <v>139</v>
      </c>
      <c r="F37" s="771"/>
      <c r="G37" s="772"/>
      <c r="H37" s="772"/>
      <c r="I37" s="772"/>
      <c r="J37" s="770">
        <f>SUM(ITF!J48)</f>
        <v>31</v>
      </c>
      <c r="K37" s="773"/>
      <c r="L37" s="772"/>
      <c r="M37" s="772"/>
      <c r="N37" s="772"/>
      <c r="O37" s="770">
        <f>SUM(ITF!O48)</f>
        <v>29</v>
      </c>
      <c r="P37" s="773"/>
      <c r="Q37" s="772"/>
      <c r="R37" s="772"/>
      <c r="S37" s="772"/>
      <c r="T37" s="770">
        <f>SUM(ITF!T48)</f>
        <v>31</v>
      </c>
      <c r="U37" s="643"/>
      <c r="V37" s="644"/>
      <c r="W37" s="644"/>
      <c r="X37" s="644"/>
      <c r="Y37" s="306">
        <f>SUM(ITF!Y48)</f>
        <v>24</v>
      </c>
      <c r="Z37" s="774"/>
      <c r="AA37" s="775"/>
      <c r="AB37" s="775"/>
      <c r="AC37" s="775"/>
      <c r="AD37" s="776">
        <f>SUM(ITF!AD48)</f>
        <v>12</v>
      </c>
      <c r="AE37" s="774"/>
      <c r="AF37" s="775"/>
      <c r="AG37" s="775"/>
      <c r="AH37" s="775"/>
      <c r="AI37" s="777">
        <f>SUM(ITF!AI48)</f>
        <v>8</v>
      </c>
      <c r="AJ37" s="774"/>
      <c r="AK37" s="775"/>
      <c r="AL37" s="775"/>
      <c r="AM37" s="775"/>
      <c r="AN37" s="778">
        <f>SUM(ITF!AN48)</f>
        <v>4</v>
      </c>
      <c r="AO37" s="744"/>
      <c r="AP37" s="264"/>
    </row>
    <row r="38" spans="1:42" ht="16.5" thickBot="1" x14ac:dyDescent="0.3">
      <c r="A38" s="785"/>
      <c r="B38" s="786"/>
      <c r="C38" s="549" t="s">
        <v>147</v>
      </c>
      <c r="D38" s="170">
        <f>SUM(D36:D37)</f>
        <v>153</v>
      </c>
      <c r="E38" s="172">
        <f>SUM(E36:E37)</f>
        <v>210</v>
      </c>
      <c r="F38" s="550"/>
      <c r="G38" s="366"/>
      <c r="H38" s="366"/>
      <c r="I38" s="366"/>
      <c r="J38" s="172">
        <f>SUM(J36:J37)</f>
        <v>32</v>
      </c>
      <c r="K38" s="367"/>
      <c r="L38" s="366"/>
      <c r="M38" s="366"/>
      <c r="N38" s="366"/>
      <c r="O38" s="172">
        <f>SUM(O36:O37)</f>
        <v>30</v>
      </c>
      <c r="P38" s="367"/>
      <c r="Q38" s="366"/>
      <c r="R38" s="366"/>
      <c r="S38" s="366"/>
      <c r="T38" s="172">
        <f>SUM(T36:T37)</f>
        <v>32</v>
      </c>
      <c r="U38" s="368"/>
      <c r="V38" s="369"/>
      <c r="W38" s="369"/>
      <c r="X38" s="369"/>
      <c r="Y38" s="370">
        <f t="shared" ref="Y38:AN38" si="3">SUM(Y36:Y37)</f>
        <v>29</v>
      </c>
      <c r="Z38" s="645"/>
      <c r="AA38" s="642"/>
      <c r="AB38" s="642"/>
      <c r="AC38" s="642"/>
      <c r="AD38" s="646">
        <f t="shared" si="3"/>
        <v>29</v>
      </c>
      <c r="AE38" s="647"/>
      <c r="AF38" s="642"/>
      <c r="AG38" s="642"/>
      <c r="AH38" s="642"/>
      <c r="AI38" s="648">
        <f t="shared" si="3"/>
        <v>28</v>
      </c>
      <c r="AJ38" s="645"/>
      <c r="AK38" s="642"/>
      <c r="AL38" s="642"/>
      <c r="AM38" s="642"/>
      <c r="AN38" s="646">
        <f t="shared" si="3"/>
        <v>30</v>
      </c>
      <c r="AO38" s="747"/>
      <c r="AP38" s="264"/>
    </row>
    <row r="39" spans="1:42" ht="15.75" x14ac:dyDescent="0.25">
      <c r="A39" s="783"/>
      <c r="B39" s="784"/>
      <c r="C39" s="527" t="s">
        <v>150</v>
      </c>
      <c r="D39" s="541">
        <f>SUM(D40:D41)</f>
        <v>50</v>
      </c>
      <c r="E39" s="307"/>
      <c r="F39" s="551"/>
      <c r="G39" s="308"/>
      <c r="H39" s="308"/>
      <c r="I39" s="308"/>
      <c r="J39" s="309"/>
      <c r="K39" s="310"/>
      <c r="L39" s="308"/>
      <c r="M39" s="308"/>
      <c r="N39" s="308"/>
      <c r="O39" s="309"/>
      <c r="P39" s="310"/>
      <c r="Q39" s="308"/>
      <c r="R39" s="308"/>
      <c r="S39" s="308"/>
      <c r="T39" s="309"/>
      <c r="U39" s="311"/>
      <c r="V39" s="312"/>
      <c r="W39" s="312"/>
      <c r="X39" s="312"/>
      <c r="Y39" s="309"/>
      <c r="Z39" s="311"/>
      <c r="AA39" s="312"/>
      <c r="AB39" s="312"/>
      <c r="AC39" s="312"/>
      <c r="AD39" s="313"/>
      <c r="AE39" s="311"/>
      <c r="AF39" s="312"/>
      <c r="AG39" s="312"/>
      <c r="AH39" s="312"/>
      <c r="AI39" s="309"/>
      <c r="AJ39" s="311"/>
      <c r="AK39" s="312"/>
      <c r="AL39" s="312"/>
      <c r="AM39" s="312"/>
      <c r="AN39" s="313"/>
      <c r="AO39" s="760"/>
      <c r="AP39" s="264"/>
    </row>
    <row r="40" spans="1:42" ht="15.75" x14ac:dyDescent="0.25">
      <c r="A40" s="242"/>
      <c r="B40" s="94"/>
      <c r="C40" s="527" t="s">
        <v>154</v>
      </c>
      <c r="D40" s="392">
        <f>SUM(F40:AM40)</f>
        <v>40</v>
      </c>
      <c r="E40" s="314"/>
      <c r="F40" s="552"/>
      <c r="G40" s="315">
        <f>SUM(G12+G23+G27+G29)</f>
        <v>2</v>
      </c>
      <c r="H40" s="315">
        <f>SUM(H12+H23+H27+H29)</f>
        <v>0</v>
      </c>
      <c r="I40" s="315"/>
      <c r="J40" s="316"/>
      <c r="K40" s="317"/>
      <c r="L40" s="315">
        <f>SUM(L12+L23+L27+L29)</f>
        <v>1</v>
      </c>
      <c r="M40" s="315">
        <f>SUM(M12+M23+M27+M29)</f>
        <v>0</v>
      </c>
      <c r="N40" s="315"/>
      <c r="O40" s="316"/>
      <c r="P40" s="317"/>
      <c r="Q40" s="315">
        <f>SUM(Q12+Q23+Q27+Q29)</f>
        <v>1</v>
      </c>
      <c r="R40" s="315">
        <f>SUM(R12+R23+R27+R29)</f>
        <v>0</v>
      </c>
      <c r="S40" s="315"/>
      <c r="T40" s="316"/>
      <c r="U40" s="317"/>
      <c r="V40" s="315">
        <f>SUM(V12+V23+V27+V29)</f>
        <v>1</v>
      </c>
      <c r="W40" s="315">
        <f>SUM(W12+W23+W27+W29)</f>
        <v>2</v>
      </c>
      <c r="X40" s="315"/>
      <c r="Y40" s="316"/>
      <c r="Z40" s="317"/>
      <c r="AA40" s="315">
        <f>SUM(AA12+AA23+AA27+AA29)</f>
        <v>2</v>
      </c>
      <c r="AB40" s="315">
        <f>SUM(AB12+AB23+AB27+AB29)</f>
        <v>10</v>
      </c>
      <c r="AC40" s="315"/>
      <c r="AD40" s="318"/>
      <c r="AE40" s="317"/>
      <c r="AF40" s="315">
        <f>SUM(AF12+AF23+AF27+AF29)</f>
        <v>2</v>
      </c>
      <c r="AG40" s="315">
        <f>SUM(AG12+AG23+AG27+AG29)</f>
        <v>13</v>
      </c>
      <c r="AH40" s="315"/>
      <c r="AI40" s="316"/>
      <c r="AJ40" s="317"/>
      <c r="AK40" s="315">
        <f>SUM(AK12+AK23+AK27+AK29)</f>
        <v>2</v>
      </c>
      <c r="AL40" s="315">
        <f>SUM(AL12+AL23+AL27+AL29)</f>
        <v>4</v>
      </c>
      <c r="AM40" s="319"/>
      <c r="AN40" s="753"/>
      <c r="AO40" s="376"/>
      <c r="AP40" s="264"/>
    </row>
    <row r="41" spans="1:42" ht="16.5" thickBot="1" x14ac:dyDescent="0.3">
      <c r="A41" s="243"/>
      <c r="B41" s="95"/>
      <c r="C41" s="525" t="s">
        <v>155</v>
      </c>
      <c r="D41" s="396">
        <f>SUM(F41:AM41)</f>
        <v>10</v>
      </c>
      <c r="E41" s="320"/>
      <c r="F41" s="335">
        <f>SUM(F12+F23+F27+F29)</f>
        <v>0</v>
      </c>
      <c r="G41" s="322"/>
      <c r="H41" s="322"/>
      <c r="I41" s="322"/>
      <c r="J41" s="323"/>
      <c r="K41" s="321">
        <f>SUM(K12+K23+K27+K29)</f>
        <v>0</v>
      </c>
      <c r="L41" s="322"/>
      <c r="M41" s="322"/>
      <c r="N41" s="322"/>
      <c r="O41" s="323"/>
      <c r="P41" s="321">
        <f>SUM(P12+P23+P27+P29)</f>
        <v>0</v>
      </c>
      <c r="Q41" s="322"/>
      <c r="R41" s="322"/>
      <c r="S41" s="322"/>
      <c r="T41" s="323"/>
      <c r="U41" s="321">
        <f>SUM(U12+U23+U27+U29)</f>
        <v>1</v>
      </c>
      <c r="V41" s="322"/>
      <c r="W41" s="322"/>
      <c r="X41" s="322"/>
      <c r="Y41" s="323"/>
      <c r="Z41" s="321">
        <f>SUM(Z12+Z23+Z27+Z29)</f>
        <v>4</v>
      </c>
      <c r="AA41" s="322"/>
      <c r="AB41" s="322"/>
      <c r="AC41" s="322"/>
      <c r="AD41" s="324"/>
      <c r="AE41" s="321">
        <f>SUM(AE12+AE23+AE27+AE29)</f>
        <v>5</v>
      </c>
      <c r="AF41" s="322"/>
      <c r="AG41" s="322"/>
      <c r="AH41" s="322"/>
      <c r="AI41" s="323"/>
      <c r="AJ41" s="321">
        <f>SUM(AJ12+AJ23+AJ27+AJ29)</f>
        <v>0</v>
      </c>
      <c r="AK41" s="322"/>
      <c r="AL41" s="322"/>
      <c r="AM41" s="325"/>
      <c r="AN41" s="754"/>
      <c r="AO41" s="741"/>
      <c r="AP41" s="264"/>
    </row>
    <row r="42" spans="1:42" ht="15.75" x14ac:dyDescent="0.25">
      <c r="A42" s="193"/>
      <c r="B42" s="238"/>
      <c r="C42" s="326" t="s">
        <v>240</v>
      </c>
      <c r="D42" s="402"/>
      <c r="E42" s="542"/>
      <c r="F42" s="330"/>
      <c r="G42" s="328"/>
      <c r="H42" s="328"/>
      <c r="I42" s="328">
        <f>COUNTIF(I12:I35,"e")</f>
        <v>0</v>
      </c>
      <c r="J42" s="329"/>
      <c r="K42" s="327"/>
      <c r="L42" s="328"/>
      <c r="M42" s="328"/>
      <c r="N42" s="328">
        <f>COUNTIF(N12:N35,"e")</f>
        <v>0</v>
      </c>
      <c r="O42" s="329"/>
      <c r="P42" s="330"/>
      <c r="Q42" s="328"/>
      <c r="R42" s="328"/>
      <c r="S42" s="328">
        <f>COUNTIF(S12:S35,"e")</f>
        <v>0</v>
      </c>
      <c r="T42" s="329"/>
      <c r="U42" s="331"/>
      <c r="V42" s="332"/>
      <c r="W42" s="332"/>
      <c r="X42" s="332">
        <f>COUNTIF(X12:X35,"e")</f>
        <v>0</v>
      </c>
      <c r="Y42" s="333"/>
      <c r="Z42" s="327"/>
      <c r="AA42" s="328"/>
      <c r="AB42" s="328"/>
      <c r="AC42" s="328">
        <f>COUNTIF(AC12:AC35,"e")</f>
        <v>1</v>
      </c>
      <c r="AD42" s="329"/>
      <c r="AE42" s="330"/>
      <c r="AF42" s="328"/>
      <c r="AG42" s="328"/>
      <c r="AH42" s="328">
        <f>COUNTIF(AH12:AH35,"e")</f>
        <v>1</v>
      </c>
      <c r="AI42" s="334"/>
      <c r="AJ42" s="327"/>
      <c r="AK42" s="328"/>
      <c r="AL42" s="328"/>
      <c r="AM42" s="328">
        <f>COUNTIF(AM12:AM35,"e")</f>
        <v>0</v>
      </c>
      <c r="AN42" s="755"/>
      <c r="AO42" s="789"/>
      <c r="AP42" s="264"/>
    </row>
    <row r="43" spans="1:42" ht="16.5" thickBot="1" x14ac:dyDescent="0.3">
      <c r="A43" s="239"/>
      <c r="B43" s="94"/>
      <c r="C43" s="529" t="s">
        <v>241</v>
      </c>
      <c r="D43" s="392"/>
      <c r="E43" s="314"/>
      <c r="F43" s="335"/>
      <c r="G43" s="322"/>
      <c r="H43" s="322"/>
      <c r="I43" s="322">
        <f>COUNTIF(I12:I35,"tm")</f>
        <v>0</v>
      </c>
      <c r="J43" s="323"/>
      <c r="K43" s="321"/>
      <c r="L43" s="322"/>
      <c r="M43" s="322"/>
      <c r="N43" s="322">
        <f>COUNTIF(N12:N35,"tm")</f>
        <v>0</v>
      </c>
      <c r="O43" s="323"/>
      <c r="P43" s="335"/>
      <c r="Q43" s="322"/>
      <c r="R43" s="322"/>
      <c r="S43" s="322">
        <f>COUNTIF(S12:S35,"tm")</f>
        <v>0</v>
      </c>
      <c r="T43" s="323"/>
      <c r="U43" s="336"/>
      <c r="V43" s="337"/>
      <c r="W43" s="337"/>
      <c r="X43" s="337">
        <f>COUNTIF(X12:X35,"tm")</f>
        <v>1</v>
      </c>
      <c r="Y43" s="338"/>
      <c r="Z43" s="339"/>
      <c r="AA43" s="337"/>
      <c r="AB43" s="337"/>
      <c r="AC43" s="337">
        <f>COUNTIF(AC12:AC35,"tm")</f>
        <v>3</v>
      </c>
      <c r="AD43" s="340"/>
      <c r="AE43" s="335"/>
      <c r="AF43" s="322"/>
      <c r="AG43" s="322"/>
      <c r="AH43" s="322">
        <f>COUNTIF(AH12:AH35,"tm")</f>
        <v>4</v>
      </c>
      <c r="AI43" s="324"/>
      <c r="AJ43" s="321"/>
      <c r="AK43" s="322"/>
      <c r="AL43" s="322"/>
      <c r="AM43" s="322">
        <f>COUNTIF(AM12:AM35,"tm")</f>
        <v>4</v>
      </c>
      <c r="AN43" s="754"/>
      <c r="AO43" s="759"/>
      <c r="AP43" s="264"/>
    </row>
    <row r="44" spans="1:42" ht="15.75" x14ac:dyDescent="0.25">
      <c r="A44" s="239"/>
      <c r="B44" s="94"/>
      <c r="C44" s="530" t="s">
        <v>242</v>
      </c>
      <c r="D44" s="392"/>
      <c r="E44" s="314"/>
      <c r="F44" s="344"/>
      <c r="G44" s="342"/>
      <c r="H44" s="342"/>
      <c r="I44" s="342">
        <f>SUM(ITF!I49+I42)</f>
        <v>2</v>
      </c>
      <c r="J44" s="343"/>
      <c r="K44" s="341"/>
      <c r="L44" s="342"/>
      <c r="M44" s="342"/>
      <c r="N44" s="342">
        <f>SUM(ITF!N49+N42)</f>
        <v>2</v>
      </c>
      <c r="O44" s="343"/>
      <c r="P44" s="344"/>
      <c r="Q44" s="342"/>
      <c r="R44" s="342"/>
      <c r="S44" s="342">
        <f>SUM(ITF!S49+S42)</f>
        <v>1</v>
      </c>
      <c r="T44" s="345"/>
      <c r="U44" s="346"/>
      <c r="V44" s="347"/>
      <c r="W44" s="347"/>
      <c r="X44" s="347">
        <f>SUM(ITF!X49+X42)</f>
        <v>4</v>
      </c>
      <c r="Y44" s="348"/>
      <c r="Z44" s="346"/>
      <c r="AA44" s="347"/>
      <c r="AB44" s="347"/>
      <c r="AC44" s="347">
        <f>SUM(ITF!AC49+AC42)</f>
        <v>2</v>
      </c>
      <c r="AD44" s="349"/>
      <c r="AE44" s="344"/>
      <c r="AF44" s="342"/>
      <c r="AG44" s="342"/>
      <c r="AH44" s="342">
        <f>SUM(ITF!AH49+AH42)</f>
        <v>2</v>
      </c>
      <c r="AI44" s="345"/>
      <c r="AJ44" s="341"/>
      <c r="AK44" s="342"/>
      <c r="AL44" s="342"/>
      <c r="AM44" s="342">
        <f>SUM(ITF!AM49+AM42)</f>
        <v>0</v>
      </c>
      <c r="AN44" s="313"/>
      <c r="AO44" s="760"/>
      <c r="AP44" s="264"/>
    </row>
    <row r="45" spans="1:42" ht="16.5" thickBot="1" x14ac:dyDescent="0.3">
      <c r="A45" s="194"/>
      <c r="B45" s="231"/>
      <c r="C45" s="531" t="s">
        <v>243</v>
      </c>
      <c r="D45" s="351"/>
      <c r="E45" s="352"/>
      <c r="F45" s="553"/>
      <c r="G45" s="350"/>
      <c r="H45" s="350"/>
      <c r="I45" s="322">
        <f>SUM(ITF!I50+I43)</f>
        <v>5</v>
      </c>
      <c r="J45" s="323"/>
      <c r="K45" s="321"/>
      <c r="L45" s="322"/>
      <c r="M45" s="322"/>
      <c r="N45" s="322">
        <f>SUM(ITF!N50+N43)</f>
        <v>5</v>
      </c>
      <c r="O45" s="323"/>
      <c r="P45" s="335"/>
      <c r="Q45" s="322"/>
      <c r="R45" s="322"/>
      <c r="S45" s="322">
        <f>SUM(ITF!S50+S43)</f>
        <v>7</v>
      </c>
      <c r="T45" s="324"/>
      <c r="U45" s="321"/>
      <c r="V45" s="322"/>
      <c r="W45" s="322"/>
      <c r="X45" s="322">
        <f>SUM(ITF!X50+X43)</f>
        <v>3</v>
      </c>
      <c r="Y45" s="324"/>
      <c r="Z45" s="321"/>
      <c r="AA45" s="322"/>
      <c r="AB45" s="322"/>
      <c r="AC45" s="322">
        <f>SUM(ITF!AC50+AC43)</f>
        <v>5</v>
      </c>
      <c r="AD45" s="323"/>
      <c r="AE45" s="335"/>
      <c r="AF45" s="322"/>
      <c r="AG45" s="322"/>
      <c r="AH45" s="322">
        <f>SUM(ITF!AH50+AH43)</f>
        <v>5</v>
      </c>
      <c r="AI45" s="324"/>
      <c r="AJ45" s="321"/>
      <c r="AK45" s="322"/>
      <c r="AL45" s="322"/>
      <c r="AM45" s="322">
        <f>SUM(ITF!AM50+AM43)</f>
        <v>5</v>
      </c>
      <c r="AN45" s="756"/>
      <c r="AO45" s="759"/>
      <c r="AP45" s="264"/>
    </row>
    <row r="46" spans="1:42" ht="15.75" x14ac:dyDescent="0.25">
      <c r="A46" s="233"/>
      <c r="B46" s="101"/>
      <c r="C46" s="353"/>
      <c r="D46" s="354"/>
      <c r="E46" s="355" t="s">
        <v>46</v>
      </c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6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05"/>
      <c r="AP46" s="264"/>
    </row>
    <row r="47" spans="1:42" ht="15.75" x14ac:dyDescent="0.25">
      <c r="A47" s="233"/>
      <c r="B47" s="101"/>
      <c r="C47" s="357" t="s">
        <v>157</v>
      </c>
      <c r="D47" s="358">
        <f>SUM(ITF!AN52+D40)</f>
        <v>105</v>
      </c>
      <c r="E47" s="359">
        <f>D47/D49*100</f>
        <v>68.627450980392155</v>
      </c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6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05"/>
      <c r="AP47" s="264"/>
    </row>
    <row r="48" spans="1:42" ht="16.5" thickBot="1" x14ac:dyDescent="0.3">
      <c r="A48" s="233"/>
      <c r="B48" s="101"/>
      <c r="C48" s="360" t="s">
        <v>158</v>
      </c>
      <c r="D48" s="362">
        <f>SUM(ITF!AN53+D41)</f>
        <v>48</v>
      </c>
      <c r="E48" s="363">
        <f>D48/D49*100</f>
        <v>31.372549019607842</v>
      </c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6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93"/>
    </row>
    <row r="49" spans="1:41" ht="15.75" x14ac:dyDescent="0.25">
      <c r="A49" s="233"/>
      <c r="B49" s="101"/>
      <c r="C49" s="361" t="s">
        <v>159</v>
      </c>
      <c r="D49" s="364">
        <f>SUM(D47:D48)</f>
        <v>153</v>
      </c>
      <c r="E49" s="365">
        <f>SUM(E47:E48)</f>
        <v>100</v>
      </c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6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93"/>
    </row>
    <row r="50" spans="1:41" ht="15.75" x14ac:dyDescent="0.25">
      <c r="A50" s="233"/>
      <c r="B50" s="101"/>
      <c r="C50" s="234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6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93"/>
    </row>
    <row r="51" spans="1:41" ht="15.75" x14ac:dyDescent="0.25">
      <c r="A51" s="100"/>
      <c r="B51" s="101" t="s">
        <v>291</v>
      </c>
      <c r="C51" s="102"/>
      <c r="D51" s="103"/>
      <c r="E51" s="143"/>
      <c r="F51" s="103"/>
      <c r="G51" s="103"/>
      <c r="H51" s="103"/>
      <c r="I51" s="103"/>
      <c r="J51" s="213"/>
      <c r="K51" s="103"/>
      <c r="L51" s="103"/>
      <c r="M51" s="103"/>
      <c r="N51" s="103"/>
      <c r="O51" s="100"/>
      <c r="P51" s="104"/>
      <c r="Q51" s="104"/>
      <c r="R51" s="100"/>
      <c r="S51" s="105"/>
      <c r="T51" s="100"/>
      <c r="U51" s="100"/>
      <c r="V51" s="100"/>
      <c r="W51" s="100"/>
      <c r="X51" s="105"/>
      <c r="Y51" s="100"/>
      <c r="Z51" s="100"/>
      <c r="AA51" s="100"/>
      <c r="AB51" s="100"/>
      <c r="AC51" s="105"/>
      <c r="AD51" s="100"/>
      <c r="AE51" s="100"/>
      <c r="AF51" s="100"/>
      <c r="AG51" s="100"/>
      <c r="AH51" s="105"/>
      <c r="AI51" s="211"/>
      <c r="AJ51" s="106"/>
      <c r="AK51" s="106"/>
      <c r="AL51" s="106"/>
      <c r="AM51" s="106"/>
      <c r="AN51" s="211"/>
      <c r="AO51" s="106"/>
    </row>
    <row r="52" spans="1:41" ht="15.75" x14ac:dyDescent="0.25">
      <c r="A52" s="100"/>
      <c r="B52" s="101"/>
      <c r="C52" s="102"/>
      <c r="D52" s="103"/>
      <c r="E52" s="143"/>
      <c r="F52" s="103"/>
      <c r="G52" s="103"/>
      <c r="H52" s="103"/>
      <c r="I52" s="103"/>
      <c r="J52" s="213"/>
      <c r="K52" s="103"/>
      <c r="L52" s="103"/>
      <c r="M52" s="103"/>
      <c r="N52" s="103"/>
      <c r="O52" s="100"/>
      <c r="P52" s="104"/>
      <c r="Q52" s="104"/>
      <c r="R52" s="100"/>
      <c r="S52" s="105"/>
      <c r="T52" s="100"/>
      <c r="U52" s="100"/>
      <c r="V52" s="100"/>
      <c r="W52" s="100"/>
      <c r="X52" s="105"/>
      <c r="Y52" s="100"/>
      <c r="Z52" s="100"/>
      <c r="AA52" s="100"/>
      <c r="AB52" s="100"/>
      <c r="AC52" s="105"/>
      <c r="AD52" s="100"/>
      <c r="AE52" s="100"/>
      <c r="AF52" s="100"/>
      <c r="AG52" s="100"/>
      <c r="AH52" s="105"/>
      <c r="AI52" s="211"/>
      <c r="AJ52" s="106"/>
      <c r="AK52" s="106"/>
      <c r="AL52" s="106"/>
      <c r="AM52" s="106"/>
      <c r="AN52" s="211"/>
      <c r="AO52" s="106"/>
    </row>
    <row r="53" spans="1:41" ht="18" x14ac:dyDescent="0.25">
      <c r="A53" s="100"/>
      <c r="B53" s="107" t="s">
        <v>289</v>
      </c>
      <c r="C53" s="108"/>
      <c r="D53" s="103"/>
      <c r="E53" s="144"/>
      <c r="F53" s="106"/>
      <c r="G53" s="106"/>
      <c r="H53" s="106"/>
      <c r="I53" s="106"/>
      <c r="J53" s="211"/>
      <c r="K53" s="106"/>
      <c r="L53" s="106"/>
      <c r="M53" s="106"/>
      <c r="N53" s="106"/>
      <c r="O53" s="100"/>
      <c r="P53" s="104"/>
      <c r="Q53" s="104"/>
      <c r="R53" s="100"/>
      <c r="S53" s="105"/>
      <c r="T53" s="100"/>
      <c r="U53" s="100"/>
      <c r="V53" s="100"/>
      <c r="W53" s="100"/>
      <c r="X53" s="105"/>
      <c r="Y53" s="100"/>
      <c r="Z53" s="100"/>
      <c r="AA53" s="100"/>
      <c r="AB53" s="100"/>
      <c r="AC53" s="105"/>
      <c r="AD53" s="180"/>
      <c r="AE53" s="16"/>
      <c r="AF53" s="109"/>
      <c r="AH53" s="109"/>
      <c r="AI53" s="135" t="s">
        <v>302</v>
      </c>
      <c r="AJ53" s="106"/>
      <c r="AK53" s="106"/>
      <c r="AL53" s="106"/>
      <c r="AM53" s="106"/>
      <c r="AN53" s="211"/>
      <c r="AO53" s="106"/>
    </row>
    <row r="54" spans="1:41" ht="15.75" x14ac:dyDescent="0.25">
      <c r="A54" s="100"/>
      <c r="B54" s="101" t="s">
        <v>290</v>
      </c>
      <c r="C54" s="108"/>
      <c r="D54" s="103"/>
      <c r="E54" s="144"/>
      <c r="F54" s="106"/>
      <c r="G54" s="106"/>
      <c r="H54" s="106"/>
      <c r="I54" s="106"/>
      <c r="J54" s="211"/>
      <c r="K54" s="106"/>
      <c r="L54" s="106"/>
      <c r="M54" s="106"/>
      <c r="N54" s="106"/>
      <c r="O54" s="100"/>
      <c r="P54" s="104"/>
      <c r="Q54" s="104"/>
      <c r="R54" s="100"/>
      <c r="S54" s="105"/>
      <c r="T54" s="100"/>
      <c r="U54" s="100"/>
      <c r="V54" s="100"/>
      <c r="W54" s="100"/>
      <c r="X54" s="105"/>
      <c r="Y54" s="100"/>
      <c r="Z54" s="100"/>
      <c r="AA54" s="100"/>
      <c r="AB54" s="100"/>
      <c r="AC54" s="105"/>
      <c r="AD54" s="208"/>
      <c r="AE54" s="16"/>
      <c r="AF54" s="109"/>
      <c r="AG54" s="109"/>
      <c r="AH54" s="109"/>
      <c r="AI54" s="180"/>
      <c r="AJ54" s="106"/>
      <c r="AK54" s="106"/>
      <c r="AL54" s="106"/>
      <c r="AM54" s="106"/>
      <c r="AN54" s="211"/>
      <c r="AO54" s="106"/>
    </row>
    <row r="55" spans="1:41" x14ac:dyDescent="0.25">
      <c r="A55" s="4"/>
      <c r="B55" s="40"/>
      <c r="C55" s="41"/>
      <c r="D55" s="103"/>
      <c r="E55" s="142"/>
      <c r="F55" s="2"/>
      <c r="G55" s="2"/>
      <c r="H55" s="2"/>
      <c r="I55" s="2"/>
      <c r="J55" s="208"/>
      <c r="K55" s="2"/>
      <c r="L55" s="2"/>
      <c r="M55" s="2"/>
      <c r="N55" s="2"/>
      <c r="O55" s="208"/>
      <c r="P55" s="2"/>
      <c r="Q55" s="2"/>
      <c r="R55" s="2"/>
      <c r="S55" s="2"/>
      <c r="T55" s="208"/>
      <c r="U55" s="2"/>
      <c r="V55" s="2"/>
      <c r="W55" s="2"/>
      <c r="X55" s="2"/>
      <c r="Y55" s="208"/>
      <c r="Z55" s="2"/>
      <c r="AA55" s="2"/>
      <c r="AB55" s="2"/>
      <c r="AC55" s="2"/>
      <c r="AD55" s="208"/>
      <c r="AE55" s="2"/>
      <c r="AF55" s="2"/>
      <c r="AG55" s="2"/>
      <c r="AH55" s="2"/>
      <c r="AI55" s="208"/>
      <c r="AJ55" s="2"/>
      <c r="AK55" s="2"/>
      <c r="AL55" s="2"/>
      <c r="AM55" s="2"/>
      <c r="AN55" s="208"/>
      <c r="AO55" s="2"/>
    </row>
  </sheetData>
  <mergeCells count="25">
    <mergeCell ref="AP24:BB28"/>
    <mergeCell ref="AO9:AO10"/>
    <mergeCell ref="F10:J10"/>
    <mergeCell ref="K10:O10"/>
    <mergeCell ref="P10:T10"/>
    <mergeCell ref="U10:Y10"/>
    <mergeCell ref="Z10:AD10"/>
    <mergeCell ref="AE10:AI10"/>
    <mergeCell ref="AJ10:AN10"/>
    <mergeCell ref="A30:A35"/>
    <mergeCell ref="AE35:AI35"/>
    <mergeCell ref="A29:C29"/>
    <mergeCell ref="F9:AI9"/>
    <mergeCell ref="A23:C23"/>
    <mergeCell ref="A9:A10"/>
    <mergeCell ref="B9:B10"/>
    <mergeCell ref="C9:C10"/>
    <mergeCell ref="E9:E10"/>
    <mergeCell ref="A12:C12"/>
    <mergeCell ref="O1:W1"/>
    <mergeCell ref="O2:W2"/>
    <mergeCell ref="K3:AC3"/>
    <mergeCell ref="D9:D10"/>
    <mergeCell ref="A27:C27"/>
    <mergeCell ref="C8:AI8"/>
  </mergeCells>
  <conditionalFormatting sqref="AK28:AN2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1"/>
  <sheetViews>
    <sheetView topLeftCell="A21" zoomScale="80" zoomScaleNormal="80" workbookViewId="0">
      <selection activeCell="F39" sqref="F39"/>
    </sheetView>
  </sheetViews>
  <sheetFormatPr defaultRowHeight="15" x14ac:dyDescent="0.25"/>
  <cols>
    <col min="1" max="1" width="5" customWidth="1"/>
    <col min="2" max="2" width="21.42578125" customWidth="1"/>
    <col min="3" max="3" width="36.5703125" customWidth="1"/>
    <col min="7" max="40" width="5.7109375" customWidth="1"/>
    <col min="41" max="41" width="33.140625" customWidth="1"/>
    <col min="42" max="42" width="12.42578125" customWidth="1"/>
  </cols>
  <sheetData>
    <row r="1" spans="1:54" ht="18" x14ac:dyDescent="0.25">
      <c r="A1" s="44" t="s">
        <v>250</v>
      </c>
      <c r="B1" s="45"/>
      <c r="C1" s="46"/>
      <c r="D1" s="46"/>
      <c r="E1" s="46"/>
      <c r="F1" s="46"/>
      <c r="G1" s="135"/>
      <c r="H1" s="135"/>
      <c r="I1" s="135"/>
      <c r="J1" s="135"/>
      <c r="K1" s="135"/>
      <c r="L1" s="826" t="s">
        <v>251</v>
      </c>
      <c r="M1" s="826"/>
      <c r="N1" s="826"/>
      <c r="O1" s="826"/>
      <c r="P1" s="826"/>
      <c r="Q1" s="826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257"/>
    </row>
    <row r="2" spans="1:54" ht="18" x14ac:dyDescent="0.25">
      <c r="A2" s="44" t="s">
        <v>252</v>
      </c>
      <c r="B2" s="45"/>
      <c r="C2" s="46"/>
      <c r="D2" s="46"/>
      <c r="E2" s="46"/>
      <c r="F2" s="46"/>
      <c r="G2" s="135"/>
      <c r="H2" s="135"/>
      <c r="I2" s="135"/>
      <c r="J2" s="135"/>
      <c r="K2" s="135"/>
      <c r="L2" s="135"/>
      <c r="M2" s="135"/>
      <c r="N2" s="135"/>
      <c r="O2" s="135" t="s">
        <v>253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257"/>
      <c r="AD2" s="257"/>
      <c r="AE2" s="257"/>
      <c r="AF2" s="257"/>
      <c r="AG2" s="257"/>
      <c r="AH2" s="46"/>
      <c r="AI2" s="46"/>
      <c r="AJ2" s="46"/>
      <c r="AK2" s="46"/>
      <c r="AL2" s="46"/>
      <c r="AM2" s="46"/>
      <c r="AN2" s="46"/>
      <c r="AO2" s="46"/>
    </row>
    <row r="3" spans="1:54" ht="18" x14ac:dyDescent="0.25">
      <c r="A3" s="44"/>
      <c r="B3" s="45"/>
      <c r="C3" s="46"/>
      <c r="D3" s="46"/>
      <c r="E3" s="46"/>
      <c r="F3" s="46"/>
      <c r="G3" s="135"/>
      <c r="H3" s="135"/>
      <c r="I3" s="135"/>
      <c r="J3" s="135"/>
      <c r="K3" s="135"/>
      <c r="L3" s="135"/>
      <c r="M3" s="135"/>
      <c r="N3" s="135"/>
      <c r="O3" s="135" t="s">
        <v>89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257"/>
      <c r="AD3" s="257"/>
      <c r="AE3" s="257"/>
      <c r="AF3" s="257"/>
      <c r="AG3" s="257"/>
      <c r="AH3" s="46" t="s">
        <v>254</v>
      </c>
      <c r="AI3" s="46"/>
      <c r="AJ3" s="46"/>
      <c r="AK3" s="46"/>
      <c r="AL3" s="46"/>
      <c r="AM3" s="46"/>
      <c r="AN3" s="46"/>
      <c r="AO3" s="46"/>
    </row>
    <row r="4" spans="1:54" ht="18" x14ac:dyDescent="0.25">
      <c r="A4" s="40"/>
      <c r="B4" s="41"/>
      <c r="C4" s="2"/>
      <c r="D4" s="2"/>
      <c r="E4" s="2"/>
      <c r="F4" s="2"/>
      <c r="G4" s="2"/>
      <c r="H4" s="2"/>
      <c r="I4" s="2"/>
      <c r="J4" s="2"/>
      <c r="K4" s="2"/>
      <c r="L4" s="135"/>
      <c r="M4" s="135"/>
      <c r="N4" s="135"/>
      <c r="O4" s="135" t="s">
        <v>255</v>
      </c>
      <c r="P4" s="135"/>
      <c r="Q4" s="135"/>
      <c r="R4" s="135"/>
      <c r="S4" s="2"/>
      <c r="T4" s="135"/>
      <c r="U4" s="135"/>
      <c r="V4" s="135"/>
      <c r="W4" s="135"/>
      <c r="X4" s="135"/>
      <c r="Y4" s="135"/>
      <c r="Z4" s="135"/>
      <c r="AA4" s="135"/>
      <c r="AB4" s="13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54" ht="18" x14ac:dyDescent="0.25">
      <c r="A5" s="40"/>
      <c r="B5" s="41"/>
      <c r="C5" s="2"/>
      <c r="D5" s="48"/>
      <c r="E5" s="48"/>
      <c r="F5" s="44"/>
      <c r="G5" s="45"/>
      <c r="H5" s="46"/>
      <c r="I5" s="46"/>
      <c r="J5" s="46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257"/>
      <c r="AH5" s="257"/>
      <c r="AI5" s="257"/>
      <c r="AJ5" s="257"/>
      <c r="AK5" s="257"/>
      <c r="AL5" s="46"/>
      <c r="AM5" s="46"/>
      <c r="AN5" s="46"/>
      <c r="AO5" s="46"/>
    </row>
    <row r="6" spans="1:54" ht="18" x14ac:dyDescent="0.25">
      <c r="A6" s="40"/>
      <c r="B6" s="41"/>
      <c r="C6" s="2"/>
      <c r="D6" s="4"/>
      <c r="E6" s="4"/>
      <c r="F6" s="40"/>
      <c r="G6" s="41"/>
      <c r="H6" s="2"/>
      <c r="I6" s="2"/>
      <c r="J6" s="2"/>
      <c r="K6" s="2"/>
      <c r="L6" s="2"/>
      <c r="M6" s="2"/>
      <c r="N6" s="2"/>
      <c r="O6" s="2"/>
      <c r="P6" s="135"/>
      <c r="Q6" s="135"/>
      <c r="R6" s="135"/>
      <c r="S6" s="135"/>
      <c r="T6" s="135"/>
      <c r="U6" s="135"/>
      <c r="V6" s="135"/>
      <c r="W6" s="2"/>
      <c r="X6" s="135"/>
      <c r="Y6" s="135"/>
      <c r="Z6" s="135"/>
      <c r="AA6" s="135"/>
      <c r="AB6" s="135"/>
      <c r="AC6" s="135"/>
      <c r="AD6" s="135"/>
      <c r="AE6" s="135"/>
      <c r="AF6" s="135"/>
      <c r="AG6" s="2"/>
      <c r="AH6" s="2"/>
      <c r="AI6" s="2"/>
      <c r="AJ6" s="2"/>
      <c r="AK6" s="2"/>
      <c r="AL6" s="2"/>
      <c r="AM6" s="2"/>
      <c r="AN6" s="2"/>
      <c r="AO6" s="2"/>
    </row>
    <row r="7" spans="1:54" ht="16.5" thickBot="1" x14ac:dyDescent="0.3">
      <c r="A7" s="824" t="s">
        <v>298</v>
      </c>
      <c r="B7" s="824"/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824"/>
      <c r="AL7" s="824"/>
      <c r="AM7" s="824"/>
      <c r="AN7" s="824"/>
      <c r="AO7" s="824"/>
    </row>
    <row r="8" spans="1:54" ht="15.75" x14ac:dyDescent="0.25">
      <c r="A8" s="873"/>
      <c r="B8" s="847" t="s">
        <v>92</v>
      </c>
      <c r="C8" s="875" t="s">
        <v>93</v>
      </c>
      <c r="D8" s="841" t="s">
        <v>94</v>
      </c>
      <c r="E8" s="265"/>
      <c r="F8" s="869" t="s">
        <v>264</v>
      </c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870"/>
      <c r="W8" s="870"/>
      <c r="X8" s="870"/>
      <c r="Y8" s="870"/>
      <c r="Z8" s="870"/>
      <c r="AA8" s="870"/>
      <c r="AB8" s="870"/>
      <c r="AC8" s="870"/>
      <c r="AD8" s="870"/>
      <c r="AE8" s="870"/>
      <c r="AF8" s="870"/>
      <c r="AG8" s="870"/>
      <c r="AH8" s="870"/>
      <c r="AI8" s="870"/>
      <c r="AJ8" s="51"/>
      <c r="AK8" s="51"/>
      <c r="AL8" s="51"/>
      <c r="AM8" s="52"/>
      <c r="AN8" s="258"/>
      <c r="AO8" s="871" t="s">
        <v>248</v>
      </c>
    </row>
    <row r="9" spans="1:54" ht="16.5" thickBot="1" x14ac:dyDescent="0.3">
      <c r="A9" s="857"/>
      <c r="B9" s="874"/>
      <c r="C9" s="876"/>
      <c r="D9" s="868"/>
      <c r="E9" s="595" t="s">
        <v>256</v>
      </c>
      <c r="F9" s="259"/>
      <c r="G9" s="260"/>
      <c r="H9" s="260" t="s">
        <v>1</v>
      </c>
      <c r="I9" s="260"/>
      <c r="J9" s="261"/>
      <c r="K9" s="260"/>
      <c r="L9" s="260"/>
      <c r="M9" s="260" t="s">
        <v>2</v>
      </c>
      <c r="N9" s="260"/>
      <c r="O9" s="261"/>
      <c r="P9" s="260"/>
      <c r="Q9" s="260"/>
      <c r="R9" s="262" t="s">
        <v>3</v>
      </c>
      <c r="S9" s="260"/>
      <c r="T9" s="261"/>
      <c r="U9" s="260"/>
      <c r="V9" s="260"/>
      <c r="W9" s="262" t="s">
        <v>4</v>
      </c>
      <c r="X9" s="260"/>
      <c r="Y9" s="261"/>
      <c r="Z9" s="260"/>
      <c r="AA9" s="260"/>
      <c r="AB9" s="262" t="s">
        <v>5</v>
      </c>
      <c r="AC9" s="260"/>
      <c r="AD9" s="261"/>
      <c r="AE9" s="259"/>
      <c r="AF9" s="260"/>
      <c r="AG9" s="260" t="s">
        <v>6</v>
      </c>
      <c r="AH9" s="260"/>
      <c r="AI9" s="263"/>
      <c r="AJ9" s="259"/>
      <c r="AK9" s="260"/>
      <c r="AL9" s="260" t="s">
        <v>7</v>
      </c>
      <c r="AM9" s="260"/>
      <c r="AN9" s="261"/>
      <c r="AO9" s="872"/>
    </row>
    <row r="10" spans="1:54" ht="16.5" thickBot="1" x14ac:dyDescent="0.3">
      <c r="A10" s="603"/>
      <c r="B10" s="604"/>
      <c r="C10" s="601"/>
      <c r="D10" s="596"/>
      <c r="E10" s="597"/>
      <c r="F10" s="136" t="s">
        <v>244</v>
      </c>
      <c r="G10" s="186" t="s">
        <v>245</v>
      </c>
      <c r="H10" s="186" t="s">
        <v>246</v>
      </c>
      <c r="I10" s="186" t="s">
        <v>247</v>
      </c>
      <c r="J10" s="268" t="s">
        <v>95</v>
      </c>
      <c r="K10" s="56" t="s">
        <v>244</v>
      </c>
      <c r="L10" s="56" t="s">
        <v>245</v>
      </c>
      <c r="M10" s="56" t="s">
        <v>246</v>
      </c>
      <c r="N10" s="56" t="s">
        <v>247</v>
      </c>
      <c r="O10" s="58" t="s">
        <v>95</v>
      </c>
      <c r="P10" s="55" t="s">
        <v>244</v>
      </c>
      <c r="Q10" s="56" t="s">
        <v>245</v>
      </c>
      <c r="R10" s="56" t="s">
        <v>246</v>
      </c>
      <c r="S10" s="56" t="s">
        <v>247</v>
      </c>
      <c r="T10" s="58" t="s">
        <v>95</v>
      </c>
      <c r="U10" s="55" t="s">
        <v>244</v>
      </c>
      <c r="V10" s="56" t="s">
        <v>245</v>
      </c>
      <c r="W10" s="56" t="s">
        <v>246</v>
      </c>
      <c r="X10" s="56" t="s">
        <v>247</v>
      </c>
      <c r="Y10" s="58" t="s">
        <v>95</v>
      </c>
      <c r="Z10" s="55" t="s">
        <v>244</v>
      </c>
      <c r="AA10" s="56" t="s">
        <v>245</v>
      </c>
      <c r="AB10" s="56" t="s">
        <v>246</v>
      </c>
      <c r="AC10" s="56" t="s">
        <v>247</v>
      </c>
      <c r="AD10" s="58" t="s">
        <v>95</v>
      </c>
      <c r="AE10" s="55" t="s">
        <v>244</v>
      </c>
      <c r="AF10" s="56" t="s">
        <v>245</v>
      </c>
      <c r="AG10" s="56" t="s">
        <v>246</v>
      </c>
      <c r="AH10" s="56" t="s">
        <v>247</v>
      </c>
      <c r="AI10" s="58" t="s">
        <v>95</v>
      </c>
      <c r="AJ10" s="53" t="s">
        <v>244</v>
      </c>
      <c r="AK10" s="54" t="s">
        <v>245</v>
      </c>
      <c r="AL10" s="54" t="s">
        <v>246</v>
      </c>
      <c r="AM10" s="54" t="s">
        <v>247</v>
      </c>
      <c r="AN10" s="57" t="s">
        <v>95</v>
      </c>
      <c r="AO10" s="564" t="s">
        <v>92</v>
      </c>
    </row>
    <row r="11" spans="1:54" ht="16.5" thickBot="1" x14ac:dyDescent="0.3">
      <c r="A11" s="867"/>
      <c r="B11" s="867"/>
      <c r="C11" s="602"/>
      <c r="D11" s="598"/>
      <c r="E11" s="568"/>
      <c r="F11" s="565"/>
      <c r="G11" s="567"/>
      <c r="H11" s="567"/>
      <c r="I11" s="567"/>
      <c r="J11" s="568"/>
      <c r="K11" s="569"/>
      <c r="L11" s="567"/>
      <c r="M11" s="567"/>
      <c r="N11" s="567"/>
      <c r="O11" s="566"/>
      <c r="P11" s="570"/>
      <c r="Q11" s="571"/>
      <c r="R11" s="571"/>
      <c r="S11" s="571"/>
      <c r="T11" s="572"/>
      <c r="U11" s="569"/>
      <c r="V11" s="567"/>
      <c r="W11" s="567"/>
      <c r="X11" s="567"/>
      <c r="Y11" s="568"/>
      <c r="Z11" s="565"/>
      <c r="AA11" s="567"/>
      <c r="AB11" s="567"/>
      <c r="AC11" s="567"/>
      <c r="AD11" s="568"/>
      <c r="AE11" s="565"/>
      <c r="AF11" s="567"/>
      <c r="AG11" s="567"/>
      <c r="AH11" s="567"/>
      <c r="AI11" s="568"/>
      <c r="AJ11" s="565"/>
      <c r="AK11" s="567"/>
      <c r="AL11" s="567"/>
      <c r="AM11" s="567"/>
      <c r="AN11" s="566"/>
      <c r="AO11" s="573"/>
    </row>
    <row r="12" spans="1:54" ht="25.5" customHeight="1" x14ac:dyDescent="0.25">
      <c r="A12" s="706" t="s">
        <v>1</v>
      </c>
      <c r="B12" s="707" t="s">
        <v>85</v>
      </c>
      <c r="C12" s="708" t="s">
        <v>47</v>
      </c>
      <c r="D12" s="599">
        <v>2</v>
      </c>
      <c r="E12" s="698">
        <v>3</v>
      </c>
      <c r="F12" s="271"/>
      <c r="G12" s="270"/>
      <c r="H12" s="270"/>
      <c r="I12" s="270"/>
      <c r="J12" s="574"/>
      <c r="K12" s="575"/>
      <c r="L12" s="576"/>
      <c r="M12" s="576"/>
      <c r="N12" s="576"/>
      <c r="O12" s="577"/>
      <c r="P12" s="578">
        <v>2</v>
      </c>
      <c r="Q12" s="272">
        <v>0</v>
      </c>
      <c r="R12" s="272">
        <v>0</v>
      </c>
      <c r="S12" s="272" t="s">
        <v>228</v>
      </c>
      <c r="T12" s="579">
        <v>3</v>
      </c>
      <c r="U12" s="580" t="s">
        <v>43</v>
      </c>
      <c r="V12" s="576"/>
      <c r="W12" s="576"/>
      <c r="X12" s="576"/>
      <c r="Y12" s="577"/>
      <c r="Z12" s="578"/>
      <c r="AA12" s="272"/>
      <c r="AB12" s="272"/>
      <c r="AC12" s="272"/>
      <c r="AD12" s="579"/>
      <c r="AE12" s="580"/>
      <c r="AF12" s="581"/>
      <c r="AG12" s="581"/>
      <c r="AH12" s="581"/>
      <c r="AI12" s="582"/>
      <c r="AJ12" s="271"/>
      <c r="AK12" s="270"/>
      <c r="AL12" s="270"/>
      <c r="AM12" s="270"/>
      <c r="AN12" s="273"/>
      <c r="AO12" s="583"/>
      <c r="AP12" s="863"/>
      <c r="AQ12" s="864"/>
      <c r="AR12" s="864"/>
      <c r="AS12" s="864"/>
      <c r="AT12" s="865"/>
      <c r="AU12" s="865"/>
      <c r="AV12" s="865"/>
      <c r="AW12" s="865"/>
      <c r="AX12" s="865"/>
      <c r="AY12" s="865"/>
      <c r="AZ12" s="865"/>
      <c r="BA12" s="865"/>
      <c r="BB12" s="865"/>
    </row>
    <row r="13" spans="1:54" s="264" customFormat="1" ht="15.75" x14ac:dyDescent="0.25">
      <c r="A13" s="695" t="s">
        <v>2</v>
      </c>
      <c r="B13" s="696" t="s">
        <v>84</v>
      </c>
      <c r="C13" s="697" t="s">
        <v>48</v>
      </c>
      <c r="D13" s="600">
        <v>2</v>
      </c>
      <c r="E13" s="698">
        <v>3</v>
      </c>
      <c r="F13" s="271"/>
      <c r="G13" s="270"/>
      <c r="H13" s="270"/>
      <c r="I13" s="270"/>
      <c r="J13" s="574"/>
      <c r="K13" s="269"/>
      <c r="L13" s="270"/>
      <c r="M13" s="270"/>
      <c r="N13" s="270"/>
      <c r="O13" s="273"/>
      <c r="P13" s="578">
        <v>2</v>
      </c>
      <c r="Q13" s="272">
        <v>0</v>
      </c>
      <c r="R13" s="272">
        <v>0</v>
      </c>
      <c r="S13" s="272" t="s">
        <v>228</v>
      </c>
      <c r="T13" s="579">
        <v>3</v>
      </c>
      <c r="U13" s="584" t="s">
        <v>43</v>
      </c>
      <c r="V13" s="270"/>
      <c r="W13" s="270"/>
      <c r="X13" s="270"/>
      <c r="Y13" s="273"/>
      <c r="Z13" s="578"/>
      <c r="AA13" s="272"/>
      <c r="AB13" s="272"/>
      <c r="AC13" s="272"/>
      <c r="AD13" s="579"/>
      <c r="AE13" s="584"/>
      <c r="AF13" s="270"/>
      <c r="AG13" s="270"/>
      <c r="AH13" s="270"/>
      <c r="AI13" s="273"/>
      <c r="AJ13" s="578"/>
      <c r="AK13" s="272"/>
      <c r="AL13" s="272"/>
      <c r="AM13" s="272"/>
      <c r="AN13" s="585"/>
      <c r="AO13" s="586"/>
      <c r="AP13" s="866"/>
      <c r="AQ13" s="864"/>
      <c r="AR13" s="864"/>
      <c r="AS13" s="864"/>
      <c r="AT13" s="865"/>
      <c r="AU13" s="865"/>
      <c r="AV13" s="865"/>
      <c r="AW13" s="865"/>
      <c r="AX13" s="865"/>
      <c r="AY13" s="865"/>
      <c r="AZ13" s="865"/>
      <c r="BA13" s="865"/>
      <c r="BB13" s="865"/>
    </row>
    <row r="14" spans="1:54" s="264" customFormat="1" ht="15.75" x14ac:dyDescent="0.25">
      <c r="A14" s="695" t="s">
        <v>3</v>
      </c>
      <c r="B14" s="699" t="s">
        <v>83</v>
      </c>
      <c r="C14" s="697" t="s">
        <v>49</v>
      </c>
      <c r="D14" s="600">
        <v>2</v>
      </c>
      <c r="E14" s="698">
        <v>3</v>
      </c>
      <c r="F14" s="271"/>
      <c r="G14" s="270"/>
      <c r="H14" s="270"/>
      <c r="I14" s="270"/>
      <c r="J14" s="574"/>
      <c r="K14" s="269"/>
      <c r="L14" s="270"/>
      <c r="M14" s="270"/>
      <c r="N14" s="270"/>
      <c r="O14" s="273"/>
      <c r="P14" s="578">
        <v>2</v>
      </c>
      <c r="Q14" s="272">
        <v>0</v>
      </c>
      <c r="R14" s="272">
        <v>0</v>
      </c>
      <c r="S14" s="272" t="s">
        <v>228</v>
      </c>
      <c r="T14" s="579">
        <v>3</v>
      </c>
      <c r="U14" s="584" t="s">
        <v>43</v>
      </c>
      <c r="V14" s="272"/>
      <c r="W14" s="272"/>
      <c r="X14" s="272"/>
      <c r="Y14" s="585"/>
      <c r="Z14" s="713"/>
      <c r="AA14" s="272"/>
      <c r="AB14" s="272"/>
      <c r="AC14" s="272"/>
      <c r="AD14" s="579"/>
      <c r="AE14" s="584"/>
      <c r="AF14" s="272"/>
      <c r="AG14" s="272"/>
      <c r="AH14" s="272"/>
      <c r="AI14" s="585"/>
      <c r="AJ14" s="271"/>
      <c r="AK14" s="270"/>
      <c r="AL14" s="270"/>
      <c r="AM14" s="270"/>
      <c r="AN14" s="273"/>
      <c r="AO14" s="586"/>
      <c r="AP14" s="866"/>
      <c r="AQ14" s="864"/>
      <c r="AR14" s="864"/>
      <c r="AS14" s="864"/>
      <c r="AT14" s="865"/>
      <c r="AU14" s="865"/>
      <c r="AV14" s="865"/>
      <c r="AW14" s="865"/>
      <c r="AX14" s="865"/>
      <c r="AY14" s="865"/>
      <c r="AZ14" s="865"/>
      <c r="BA14" s="865"/>
      <c r="BB14" s="865"/>
    </row>
    <row r="15" spans="1:54" s="264" customFormat="1" ht="15.75" x14ac:dyDescent="0.25">
      <c r="A15" s="709">
        <v>4</v>
      </c>
      <c r="B15" s="710" t="s">
        <v>66</v>
      </c>
      <c r="C15" s="711" t="s">
        <v>50</v>
      </c>
      <c r="D15" s="712">
        <v>2</v>
      </c>
      <c r="E15" s="698">
        <v>4</v>
      </c>
      <c r="F15" s="712"/>
      <c r="G15" s="714"/>
      <c r="H15" s="714"/>
      <c r="I15" s="714"/>
      <c r="J15" s="715"/>
      <c r="K15" s="716"/>
      <c r="L15" s="714"/>
      <c r="M15" s="714"/>
      <c r="N15" s="714"/>
      <c r="O15" s="717"/>
      <c r="P15" s="718">
        <v>2</v>
      </c>
      <c r="Q15" s="719">
        <v>0</v>
      </c>
      <c r="R15" s="719">
        <v>0</v>
      </c>
      <c r="S15" s="719" t="s">
        <v>228</v>
      </c>
      <c r="T15" s="720">
        <v>4</v>
      </c>
      <c r="U15" s="721" t="s">
        <v>43</v>
      </c>
      <c r="V15" s="722"/>
      <c r="W15" s="714"/>
      <c r="X15" s="714"/>
      <c r="Y15" s="714"/>
      <c r="Z15" s="723"/>
      <c r="AA15" s="714"/>
      <c r="AB15" s="714"/>
      <c r="AC15" s="714"/>
      <c r="AD15" s="714"/>
      <c r="AE15" s="723"/>
      <c r="AF15" s="714"/>
      <c r="AG15" s="714"/>
      <c r="AH15" s="714"/>
      <c r="AI15" s="714"/>
      <c r="AJ15" s="723"/>
      <c r="AK15" s="714"/>
      <c r="AL15" s="714"/>
      <c r="AM15" s="714"/>
      <c r="AN15" s="717"/>
      <c r="AO15" s="724"/>
      <c r="AP15" s="866"/>
      <c r="AQ15" s="864"/>
      <c r="AR15" s="864"/>
      <c r="AS15" s="864"/>
      <c r="AT15" s="865"/>
      <c r="AU15" s="865"/>
      <c r="AV15" s="865"/>
      <c r="AW15" s="865"/>
      <c r="AX15" s="865"/>
      <c r="AY15" s="865"/>
      <c r="AZ15" s="865"/>
      <c r="BA15" s="865"/>
      <c r="BB15" s="865"/>
    </row>
    <row r="16" spans="1:54" s="264" customFormat="1" ht="15.75" x14ac:dyDescent="0.25">
      <c r="A16" s="695">
        <v>5</v>
      </c>
      <c r="B16" s="696" t="s">
        <v>82</v>
      </c>
      <c r="C16" s="697" t="s">
        <v>51</v>
      </c>
      <c r="D16" s="600">
        <v>2</v>
      </c>
      <c r="E16" s="698">
        <v>3</v>
      </c>
      <c r="F16" s="271"/>
      <c r="G16" s="270"/>
      <c r="H16" s="270"/>
      <c r="I16" s="270"/>
      <c r="J16" s="574"/>
      <c r="K16" s="269"/>
      <c r="L16" s="270"/>
      <c r="M16" s="270"/>
      <c r="N16" s="270"/>
      <c r="O16" s="273"/>
      <c r="P16" s="578">
        <v>2</v>
      </c>
      <c r="Q16" s="272">
        <v>0</v>
      </c>
      <c r="R16" s="272">
        <v>0</v>
      </c>
      <c r="S16" s="272" t="s">
        <v>228</v>
      </c>
      <c r="T16" s="579">
        <v>3</v>
      </c>
      <c r="U16" s="584" t="s">
        <v>43</v>
      </c>
      <c r="V16" s="270"/>
      <c r="W16" s="270"/>
      <c r="X16" s="270"/>
      <c r="Y16" s="273"/>
      <c r="Z16" s="271"/>
      <c r="AA16" s="270"/>
      <c r="AB16" s="270"/>
      <c r="AC16" s="270"/>
      <c r="AD16" s="574"/>
      <c r="AE16" s="269"/>
      <c r="AF16" s="270"/>
      <c r="AG16" s="270"/>
      <c r="AH16" s="270"/>
      <c r="AI16" s="273"/>
      <c r="AJ16" s="271"/>
      <c r="AK16" s="270"/>
      <c r="AL16" s="270"/>
      <c r="AM16" s="270"/>
      <c r="AN16" s="273"/>
      <c r="AO16" s="586"/>
      <c r="AP16" s="866"/>
      <c r="AQ16" s="864"/>
      <c r="AR16" s="864"/>
      <c r="AS16" s="864"/>
      <c r="AT16" s="865"/>
      <c r="AU16" s="865"/>
      <c r="AV16" s="865"/>
      <c r="AW16" s="865"/>
      <c r="AX16" s="865"/>
      <c r="AY16" s="865"/>
      <c r="AZ16" s="865"/>
      <c r="BA16" s="865"/>
      <c r="BB16" s="865"/>
    </row>
    <row r="17" spans="1:41" s="264" customFormat="1" ht="15.75" x14ac:dyDescent="0.25">
      <c r="A17" s="695">
        <v>6</v>
      </c>
      <c r="B17" s="699" t="s">
        <v>81</v>
      </c>
      <c r="C17" s="697" t="s">
        <v>257</v>
      </c>
      <c r="D17" s="600">
        <v>2</v>
      </c>
      <c r="E17" s="698">
        <v>4</v>
      </c>
      <c r="F17" s="271"/>
      <c r="G17" s="270"/>
      <c r="H17" s="270"/>
      <c r="I17" s="270"/>
      <c r="J17" s="574"/>
      <c r="K17" s="269"/>
      <c r="L17" s="270"/>
      <c r="M17" s="270"/>
      <c r="N17" s="270"/>
      <c r="O17" s="273"/>
      <c r="P17" s="578">
        <v>2</v>
      </c>
      <c r="Q17" s="272">
        <v>0</v>
      </c>
      <c r="R17" s="272">
        <v>0</v>
      </c>
      <c r="S17" s="272" t="s">
        <v>228</v>
      </c>
      <c r="T17" s="579">
        <v>4</v>
      </c>
      <c r="U17" s="584" t="s">
        <v>43</v>
      </c>
      <c r="V17" s="270"/>
      <c r="W17" s="270"/>
      <c r="X17" s="270"/>
      <c r="Y17" s="273"/>
      <c r="Z17" s="271"/>
      <c r="AA17" s="270"/>
      <c r="AB17" s="270"/>
      <c r="AC17" s="270"/>
      <c r="AD17" s="574"/>
      <c r="AE17" s="269"/>
      <c r="AF17" s="270"/>
      <c r="AG17" s="270"/>
      <c r="AH17" s="270"/>
      <c r="AI17" s="273"/>
      <c r="AJ17" s="271"/>
      <c r="AK17" s="270"/>
      <c r="AL17" s="270"/>
      <c r="AM17" s="270"/>
      <c r="AN17" s="273"/>
      <c r="AO17" s="586"/>
    </row>
    <row r="18" spans="1:41" s="264" customFormat="1" ht="15.75" x14ac:dyDescent="0.25">
      <c r="A18" s="695">
        <v>7</v>
      </c>
      <c r="B18" s="699" t="s">
        <v>80</v>
      </c>
      <c r="C18" s="697" t="s">
        <v>52</v>
      </c>
      <c r="D18" s="600">
        <v>2</v>
      </c>
      <c r="E18" s="698">
        <v>3</v>
      </c>
      <c r="F18" s="271"/>
      <c r="G18" s="270"/>
      <c r="H18" s="270"/>
      <c r="I18" s="270"/>
      <c r="J18" s="574"/>
      <c r="K18" s="269"/>
      <c r="L18" s="270"/>
      <c r="M18" s="270"/>
      <c r="N18" s="270"/>
      <c r="O18" s="273"/>
      <c r="P18" s="578">
        <v>2</v>
      </c>
      <c r="Q18" s="272">
        <v>0</v>
      </c>
      <c r="R18" s="272">
        <v>0</v>
      </c>
      <c r="S18" s="272" t="s">
        <v>228</v>
      </c>
      <c r="T18" s="579">
        <v>3</v>
      </c>
      <c r="U18" s="584" t="s">
        <v>43</v>
      </c>
      <c r="V18" s="272"/>
      <c r="W18" s="272"/>
      <c r="X18" s="272"/>
      <c r="Y18" s="585"/>
      <c r="Z18" s="271"/>
      <c r="AA18" s="270"/>
      <c r="AB18" s="270"/>
      <c r="AC18" s="270"/>
      <c r="AD18" s="574"/>
      <c r="AE18" s="269"/>
      <c r="AF18" s="270"/>
      <c r="AG18" s="270"/>
      <c r="AH18" s="270"/>
      <c r="AI18" s="273"/>
      <c r="AJ18" s="578"/>
      <c r="AK18" s="272"/>
      <c r="AL18" s="272"/>
      <c r="AM18" s="272"/>
      <c r="AN18" s="585"/>
      <c r="AO18" s="586"/>
    </row>
    <row r="19" spans="1:41" s="264" customFormat="1" ht="15.75" x14ac:dyDescent="0.25">
      <c r="A19" s="695">
        <v>8</v>
      </c>
      <c r="B19" s="699" t="s">
        <v>258</v>
      </c>
      <c r="C19" s="697" t="s">
        <v>53</v>
      </c>
      <c r="D19" s="600">
        <v>2</v>
      </c>
      <c r="E19" s="698">
        <v>4</v>
      </c>
      <c r="F19" s="271"/>
      <c r="G19" s="270"/>
      <c r="H19" s="270"/>
      <c r="I19" s="270"/>
      <c r="J19" s="574"/>
      <c r="K19" s="269"/>
      <c r="L19" s="270"/>
      <c r="M19" s="270"/>
      <c r="N19" s="270"/>
      <c r="O19" s="273"/>
      <c r="P19" s="578">
        <v>1</v>
      </c>
      <c r="Q19" s="272">
        <v>0</v>
      </c>
      <c r="R19" s="272">
        <v>1</v>
      </c>
      <c r="S19" s="272" t="s">
        <v>228</v>
      </c>
      <c r="T19" s="579">
        <v>4</v>
      </c>
      <c r="U19" s="584" t="s">
        <v>43</v>
      </c>
      <c r="V19" s="272"/>
      <c r="W19" s="272"/>
      <c r="X19" s="272"/>
      <c r="Y19" s="585"/>
      <c r="Z19" s="271"/>
      <c r="AA19" s="270"/>
      <c r="AB19" s="270"/>
      <c r="AC19" s="270"/>
      <c r="AD19" s="574"/>
      <c r="AE19" s="269"/>
      <c r="AF19" s="270"/>
      <c r="AG19" s="270"/>
      <c r="AH19" s="270"/>
      <c r="AI19" s="273"/>
      <c r="AJ19" s="578"/>
      <c r="AK19" s="272"/>
      <c r="AL19" s="272"/>
      <c r="AM19" s="272"/>
      <c r="AN19" s="585"/>
      <c r="AO19" s="725" t="s">
        <v>259</v>
      </c>
    </row>
    <row r="20" spans="1:41" s="264" customFormat="1" ht="15.75" x14ac:dyDescent="0.25">
      <c r="A20" s="695">
        <v>9</v>
      </c>
      <c r="B20" s="696" t="s">
        <v>79</v>
      </c>
      <c r="C20" s="697" t="s">
        <v>54</v>
      </c>
      <c r="D20" s="600">
        <v>2</v>
      </c>
      <c r="E20" s="698">
        <v>3</v>
      </c>
      <c r="F20" s="271"/>
      <c r="G20" s="270"/>
      <c r="H20" s="270"/>
      <c r="I20" s="270"/>
      <c r="J20" s="574"/>
      <c r="K20" s="269"/>
      <c r="L20" s="270"/>
      <c r="M20" s="270"/>
      <c r="N20" s="270"/>
      <c r="O20" s="273"/>
      <c r="P20" s="578">
        <v>2</v>
      </c>
      <c r="Q20" s="272">
        <v>0</v>
      </c>
      <c r="R20" s="272">
        <v>0</v>
      </c>
      <c r="S20" s="272" t="s">
        <v>228</v>
      </c>
      <c r="T20" s="579">
        <v>3</v>
      </c>
      <c r="U20" s="584" t="s">
        <v>43</v>
      </c>
      <c r="V20" s="270"/>
      <c r="W20" s="270"/>
      <c r="X20" s="270"/>
      <c r="Y20" s="273"/>
      <c r="Z20" s="271"/>
      <c r="AA20" s="270"/>
      <c r="AB20" s="270"/>
      <c r="AC20" s="270"/>
      <c r="AD20" s="574"/>
      <c r="AE20" s="269"/>
      <c r="AF20" s="270"/>
      <c r="AG20" s="270"/>
      <c r="AH20" s="270"/>
      <c r="AI20" s="273"/>
      <c r="AJ20" s="271"/>
      <c r="AK20" s="270"/>
      <c r="AL20" s="270"/>
      <c r="AM20" s="270"/>
      <c r="AN20" s="273"/>
      <c r="AO20" s="586"/>
    </row>
    <row r="21" spans="1:41" s="264" customFormat="1" ht="25.5" x14ac:dyDescent="0.25">
      <c r="A21" s="695">
        <v>10</v>
      </c>
      <c r="B21" s="699" t="s">
        <v>260</v>
      </c>
      <c r="C21" s="697" t="s">
        <v>55</v>
      </c>
      <c r="D21" s="600">
        <v>2</v>
      </c>
      <c r="E21" s="698">
        <v>4</v>
      </c>
      <c r="F21" s="271"/>
      <c r="G21" s="270"/>
      <c r="H21" s="270"/>
      <c r="I21" s="270"/>
      <c r="J21" s="574"/>
      <c r="K21" s="269"/>
      <c r="L21" s="270"/>
      <c r="M21" s="270"/>
      <c r="N21" s="270"/>
      <c r="O21" s="273"/>
      <c r="P21" s="578">
        <v>2</v>
      </c>
      <c r="Q21" s="272">
        <v>0</v>
      </c>
      <c r="R21" s="272">
        <v>0</v>
      </c>
      <c r="S21" s="272" t="s">
        <v>228</v>
      </c>
      <c r="T21" s="579">
        <v>4</v>
      </c>
      <c r="U21" s="584" t="s">
        <v>43</v>
      </c>
      <c r="V21" s="270"/>
      <c r="W21" s="270"/>
      <c r="X21" s="270"/>
      <c r="Y21" s="273"/>
      <c r="Z21" s="271"/>
      <c r="AA21" s="270"/>
      <c r="AB21" s="270"/>
      <c r="AC21" s="270"/>
      <c r="AD21" s="574"/>
      <c r="AE21" s="269"/>
      <c r="AF21" s="270"/>
      <c r="AG21" s="270"/>
      <c r="AH21" s="270"/>
      <c r="AI21" s="273"/>
      <c r="AJ21" s="271"/>
      <c r="AK21" s="270"/>
      <c r="AL21" s="270"/>
      <c r="AM21" s="270"/>
      <c r="AN21" s="273"/>
      <c r="AO21" s="586"/>
    </row>
    <row r="22" spans="1:41" s="264" customFormat="1" ht="15.75" x14ac:dyDescent="0.25">
      <c r="A22" s="695">
        <v>11</v>
      </c>
      <c r="B22" s="696" t="s">
        <v>78</v>
      </c>
      <c r="C22" s="697" t="s">
        <v>56</v>
      </c>
      <c r="D22" s="600">
        <v>2</v>
      </c>
      <c r="E22" s="698">
        <v>3</v>
      </c>
      <c r="F22" s="271"/>
      <c r="G22" s="270"/>
      <c r="H22" s="270"/>
      <c r="I22" s="270"/>
      <c r="J22" s="574"/>
      <c r="K22" s="269"/>
      <c r="L22" s="270"/>
      <c r="M22" s="270"/>
      <c r="N22" s="270"/>
      <c r="O22" s="273"/>
      <c r="P22" s="578">
        <v>2</v>
      </c>
      <c r="Q22" s="272">
        <v>0</v>
      </c>
      <c r="R22" s="272">
        <v>0</v>
      </c>
      <c r="S22" s="272" t="s">
        <v>228</v>
      </c>
      <c r="T22" s="579">
        <v>3</v>
      </c>
      <c r="U22" s="584" t="s">
        <v>43</v>
      </c>
      <c r="V22" s="272"/>
      <c r="W22" s="272"/>
      <c r="X22" s="272"/>
      <c r="Y22" s="585"/>
      <c r="Z22" s="271"/>
      <c r="AA22" s="270"/>
      <c r="AB22" s="270"/>
      <c r="AC22" s="270"/>
      <c r="AD22" s="574"/>
      <c r="AE22" s="269"/>
      <c r="AF22" s="270"/>
      <c r="AG22" s="270"/>
      <c r="AH22" s="270"/>
      <c r="AI22" s="273"/>
      <c r="AJ22" s="578"/>
      <c r="AK22" s="272"/>
      <c r="AL22" s="272"/>
      <c r="AM22" s="272"/>
      <c r="AN22" s="585"/>
      <c r="AO22" s="586"/>
    </row>
    <row r="23" spans="1:41" ht="15.75" x14ac:dyDescent="0.25">
      <c r="A23" s="695">
        <v>12</v>
      </c>
      <c r="B23" s="699" t="s">
        <v>77</v>
      </c>
      <c r="C23" s="697" t="s">
        <v>57</v>
      </c>
      <c r="D23" s="600">
        <v>2</v>
      </c>
      <c r="E23" s="698">
        <v>4</v>
      </c>
      <c r="F23" s="271"/>
      <c r="G23" s="270"/>
      <c r="H23" s="270"/>
      <c r="I23" s="270"/>
      <c r="J23" s="574"/>
      <c r="K23" s="269"/>
      <c r="L23" s="270"/>
      <c r="M23" s="270"/>
      <c r="N23" s="270"/>
      <c r="O23" s="273"/>
      <c r="P23" s="578">
        <v>2</v>
      </c>
      <c r="Q23" s="272">
        <v>0</v>
      </c>
      <c r="R23" s="272">
        <v>0</v>
      </c>
      <c r="S23" s="272" t="s">
        <v>228</v>
      </c>
      <c r="T23" s="579">
        <v>4</v>
      </c>
      <c r="U23" s="584" t="s">
        <v>43</v>
      </c>
      <c r="V23" s="270"/>
      <c r="W23" s="270"/>
      <c r="X23" s="270"/>
      <c r="Y23" s="273"/>
      <c r="Z23" s="271"/>
      <c r="AA23" s="270"/>
      <c r="AB23" s="270"/>
      <c r="AC23" s="270"/>
      <c r="AD23" s="574"/>
      <c r="AE23" s="269"/>
      <c r="AF23" s="270"/>
      <c r="AG23" s="270"/>
      <c r="AH23" s="270"/>
      <c r="AI23" s="273"/>
      <c r="AJ23" s="271"/>
      <c r="AK23" s="270"/>
      <c r="AL23" s="270"/>
      <c r="AM23" s="270"/>
      <c r="AN23" s="273"/>
      <c r="AO23" s="586"/>
    </row>
    <row r="24" spans="1:41" s="264" customFormat="1" ht="15.75" x14ac:dyDescent="0.25">
      <c r="A24" s="695">
        <v>13</v>
      </c>
      <c r="B24" s="699" t="s">
        <v>76</v>
      </c>
      <c r="C24" s="697" t="s">
        <v>58</v>
      </c>
      <c r="D24" s="600">
        <v>2</v>
      </c>
      <c r="E24" s="698">
        <v>3</v>
      </c>
      <c r="F24" s="271"/>
      <c r="G24" s="270"/>
      <c r="H24" s="270"/>
      <c r="I24" s="270"/>
      <c r="J24" s="574"/>
      <c r="K24" s="269"/>
      <c r="L24" s="270"/>
      <c r="M24" s="270"/>
      <c r="N24" s="270"/>
      <c r="O24" s="273"/>
      <c r="P24" s="578">
        <v>2</v>
      </c>
      <c r="Q24" s="272">
        <v>0</v>
      </c>
      <c r="R24" s="272">
        <v>0</v>
      </c>
      <c r="S24" s="272" t="s">
        <v>228</v>
      </c>
      <c r="T24" s="579">
        <v>3</v>
      </c>
      <c r="U24" s="584" t="s">
        <v>43</v>
      </c>
      <c r="V24" s="270"/>
      <c r="W24" s="270"/>
      <c r="X24" s="270"/>
      <c r="Y24" s="273"/>
      <c r="Z24" s="271"/>
      <c r="AA24" s="270"/>
      <c r="AB24" s="270"/>
      <c r="AC24" s="270"/>
      <c r="AD24" s="574"/>
      <c r="AE24" s="269"/>
      <c r="AF24" s="270"/>
      <c r="AG24" s="270"/>
      <c r="AH24" s="270"/>
      <c r="AI24" s="273"/>
      <c r="AJ24" s="271"/>
      <c r="AK24" s="270"/>
      <c r="AL24" s="270"/>
      <c r="AM24" s="270"/>
      <c r="AN24" s="273"/>
      <c r="AO24" s="586"/>
    </row>
    <row r="25" spans="1:41" s="264" customFormat="1" ht="15.75" x14ac:dyDescent="0.25">
      <c r="A25" s="695">
        <v>14</v>
      </c>
      <c r="B25" s="699" t="s">
        <v>75</v>
      </c>
      <c r="C25" s="697" t="s">
        <v>261</v>
      </c>
      <c r="D25" s="600">
        <v>2</v>
      </c>
      <c r="E25" s="698">
        <v>3</v>
      </c>
      <c r="F25" s="271"/>
      <c r="G25" s="270"/>
      <c r="H25" s="270"/>
      <c r="I25" s="270"/>
      <c r="J25" s="574"/>
      <c r="K25" s="269"/>
      <c r="L25" s="270"/>
      <c r="M25" s="270"/>
      <c r="N25" s="270"/>
      <c r="O25" s="273"/>
      <c r="P25" s="578">
        <v>2</v>
      </c>
      <c r="Q25" s="272">
        <v>0</v>
      </c>
      <c r="R25" s="272">
        <v>0</v>
      </c>
      <c r="S25" s="272" t="s">
        <v>228</v>
      </c>
      <c r="T25" s="579">
        <v>3</v>
      </c>
      <c r="U25" s="584" t="s">
        <v>43</v>
      </c>
      <c r="V25" s="270"/>
      <c r="W25" s="270"/>
      <c r="X25" s="270"/>
      <c r="Y25" s="273"/>
      <c r="Z25" s="271"/>
      <c r="AA25" s="270"/>
      <c r="AB25" s="270"/>
      <c r="AC25" s="270"/>
      <c r="AD25" s="574"/>
      <c r="AE25" s="269"/>
      <c r="AF25" s="270"/>
      <c r="AG25" s="270"/>
      <c r="AH25" s="270"/>
      <c r="AI25" s="273"/>
      <c r="AJ25" s="271"/>
      <c r="AK25" s="270"/>
      <c r="AL25" s="270"/>
      <c r="AM25" s="270"/>
      <c r="AN25" s="273"/>
      <c r="AO25" s="586"/>
    </row>
    <row r="26" spans="1:41" s="264" customFormat="1" ht="15.75" x14ac:dyDescent="0.25">
      <c r="A26" s="695">
        <v>15</v>
      </c>
      <c r="B26" s="699" t="s">
        <v>74</v>
      </c>
      <c r="C26" s="697" t="s">
        <v>59</v>
      </c>
      <c r="D26" s="600">
        <v>2</v>
      </c>
      <c r="E26" s="698">
        <v>3</v>
      </c>
      <c r="F26" s="271"/>
      <c r="G26" s="270"/>
      <c r="H26" s="270"/>
      <c r="I26" s="270"/>
      <c r="J26" s="574"/>
      <c r="K26" s="269"/>
      <c r="L26" s="270"/>
      <c r="M26" s="270"/>
      <c r="N26" s="270"/>
      <c r="O26" s="273"/>
      <c r="P26" s="578">
        <v>2</v>
      </c>
      <c r="Q26" s="272">
        <v>0</v>
      </c>
      <c r="R26" s="272">
        <v>0</v>
      </c>
      <c r="S26" s="272" t="s">
        <v>228</v>
      </c>
      <c r="T26" s="579">
        <v>3</v>
      </c>
      <c r="U26" s="584" t="s">
        <v>43</v>
      </c>
      <c r="V26" s="272"/>
      <c r="W26" s="272"/>
      <c r="X26" s="272"/>
      <c r="Y26" s="585"/>
      <c r="Z26" s="271"/>
      <c r="AA26" s="270"/>
      <c r="AB26" s="270"/>
      <c r="AC26" s="270"/>
      <c r="AD26" s="574"/>
      <c r="AE26" s="269"/>
      <c r="AF26" s="270"/>
      <c r="AG26" s="270"/>
      <c r="AH26" s="270"/>
      <c r="AI26" s="273"/>
      <c r="AJ26" s="578"/>
      <c r="AK26" s="272"/>
      <c r="AL26" s="272"/>
      <c r="AM26" s="272"/>
      <c r="AN26" s="585"/>
      <c r="AO26" s="586"/>
    </row>
    <row r="27" spans="1:41" s="264" customFormat="1" ht="15.75" x14ac:dyDescent="0.25">
      <c r="A27" s="695">
        <v>16</v>
      </c>
      <c r="B27" s="699" t="s">
        <v>73</v>
      </c>
      <c r="C27" s="697" t="s">
        <v>60</v>
      </c>
      <c r="D27" s="600">
        <v>2</v>
      </c>
      <c r="E27" s="698">
        <v>4</v>
      </c>
      <c r="F27" s="271"/>
      <c r="G27" s="270"/>
      <c r="H27" s="270"/>
      <c r="I27" s="270"/>
      <c r="J27" s="574"/>
      <c r="K27" s="269"/>
      <c r="L27" s="270"/>
      <c r="M27" s="270"/>
      <c r="N27" s="270"/>
      <c r="O27" s="273"/>
      <c r="P27" s="578">
        <v>2</v>
      </c>
      <c r="Q27" s="272">
        <v>0</v>
      </c>
      <c r="R27" s="272">
        <v>0</v>
      </c>
      <c r="S27" s="272" t="s">
        <v>228</v>
      </c>
      <c r="T27" s="579">
        <v>4</v>
      </c>
      <c r="U27" s="584" t="s">
        <v>43</v>
      </c>
      <c r="V27" s="270"/>
      <c r="W27" s="270"/>
      <c r="X27" s="270"/>
      <c r="Y27" s="273"/>
      <c r="Z27" s="271"/>
      <c r="AA27" s="270"/>
      <c r="AB27" s="270"/>
      <c r="AC27" s="270"/>
      <c r="AD27" s="574"/>
      <c r="AE27" s="269"/>
      <c r="AF27" s="270"/>
      <c r="AG27" s="270"/>
      <c r="AH27" s="270"/>
      <c r="AI27" s="273"/>
      <c r="AJ27" s="271"/>
      <c r="AK27" s="270"/>
      <c r="AL27" s="270"/>
      <c r="AM27" s="270"/>
      <c r="AN27" s="273"/>
      <c r="AO27" s="586"/>
    </row>
    <row r="28" spans="1:41" s="264" customFormat="1" ht="15.75" x14ac:dyDescent="0.25">
      <c r="A28" s="695">
        <v>17</v>
      </c>
      <c r="B28" s="699" t="s">
        <v>72</v>
      </c>
      <c r="C28" s="697" t="s">
        <v>61</v>
      </c>
      <c r="D28" s="600">
        <v>2</v>
      </c>
      <c r="E28" s="698">
        <v>3</v>
      </c>
      <c r="F28" s="271"/>
      <c r="G28" s="270"/>
      <c r="H28" s="270"/>
      <c r="I28" s="270"/>
      <c r="J28" s="574"/>
      <c r="K28" s="269"/>
      <c r="L28" s="270"/>
      <c r="M28" s="270"/>
      <c r="N28" s="270"/>
      <c r="O28" s="273"/>
      <c r="P28" s="578">
        <v>2</v>
      </c>
      <c r="Q28" s="272">
        <v>0</v>
      </c>
      <c r="R28" s="272">
        <v>0</v>
      </c>
      <c r="S28" s="272" t="s">
        <v>228</v>
      </c>
      <c r="T28" s="579">
        <v>3</v>
      </c>
      <c r="U28" s="584" t="s">
        <v>43</v>
      </c>
      <c r="V28" s="270"/>
      <c r="W28" s="270"/>
      <c r="X28" s="270"/>
      <c r="Y28" s="273"/>
      <c r="Z28" s="271"/>
      <c r="AA28" s="270"/>
      <c r="AB28" s="270"/>
      <c r="AC28" s="270"/>
      <c r="AD28" s="574"/>
      <c r="AE28" s="269"/>
      <c r="AF28" s="270"/>
      <c r="AG28" s="270"/>
      <c r="AH28" s="270"/>
      <c r="AI28" s="273"/>
      <c r="AJ28" s="271"/>
      <c r="AK28" s="270"/>
      <c r="AL28" s="270"/>
      <c r="AM28" s="270"/>
      <c r="AN28" s="273"/>
      <c r="AO28" s="586"/>
    </row>
    <row r="29" spans="1:41" s="264" customFormat="1" ht="15.75" x14ac:dyDescent="0.25">
      <c r="A29" s="695">
        <v>18</v>
      </c>
      <c r="B29" s="699" t="s">
        <v>71</v>
      </c>
      <c r="C29" s="697" t="s">
        <v>262</v>
      </c>
      <c r="D29" s="600">
        <v>2</v>
      </c>
      <c r="E29" s="698">
        <v>4</v>
      </c>
      <c r="F29" s="271"/>
      <c r="G29" s="270"/>
      <c r="H29" s="270"/>
      <c r="I29" s="270"/>
      <c r="J29" s="574"/>
      <c r="K29" s="269"/>
      <c r="L29" s="270"/>
      <c r="M29" s="270"/>
      <c r="N29" s="270"/>
      <c r="O29" s="273"/>
      <c r="P29" s="578">
        <v>2</v>
      </c>
      <c r="Q29" s="272">
        <v>0</v>
      </c>
      <c r="R29" s="272">
        <v>0</v>
      </c>
      <c r="S29" s="272" t="s">
        <v>228</v>
      </c>
      <c r="T29" s="579">
        <v>4</v>
      </c>
      <c r="U29" s="584" t="s">
        <v>43</v>
      </c>
      <c r="V29" s="270"/>
      <c r="W29" s="270"/>
      <c r="X29" s="270"/>
      <c r="Y29" s="273"/>
      <c r="Z29" s="271"/>
      <c r="AA29" s="270"/>
      <c r="AB29" s="270"/>
      <c r="AC29" s="270"/>
      <c r="AD29" s="574"/>
      <c r="AE29" s="269"/>
      <c r="AF29" s="270"/>
      <c r="AG29" s="270"/>
      <c r="AH29" s="270"/>
      <c r="AI29" s="273"/>
      <c r="AJ29" s="271"/>
      <c r="AK29" s="270"/>
      <c r="AL29" s="270"/>
      <c r="AM29" s="270"/>
      <c r="AN29" s="273"/>
      <c r="AO29" s="586"/>
    </row>
    <row r="30" spans="1:41" s="264" customFormat="1" ht="15.75" x14ac:dyDescent="0.25">
      <c r="A30" s="695">
        <v>19</v>
      </c>
      <c r="B30" s="699" t="s">
        <v>69</v>
      </c>
      <c r="C30" s="697" t="s">
        <v>62</v>
      </c>
      <c r="D30" s="600">
        <v>2</v>
      </c>
      <c r="E30" s="698">
        <v>3</v>
      </c>
      <c r="F30" s="271"/>
      <c r="G30" s="270"/>
      <c r="H30" s="270"/>
      <c r="I30" s="270"/>
      <c r="J30" s="574"/>
      <c r="K30" s="269"/>
      <c r="L30" s="270"/>
      <c r="M30" s="270"/>
      <c r="N30" s="270"/>
      <c r="O30" s="273"/>
      <c r="P30" s="578">
        <v>2</v>
      </c>
      <c r="Q30" s="272">
        <v>0</v>
      </c>
      <c r="R30" s="272">
        <v>0</v>
      </c>
      <c r="S30" s="272" t="s">
        <v>228</v>
      </c>
      <c r="T30" s="579">
        <v>3</v>
      </c>
      <c r="U30" s="584" t="s">
        <v>43</v>
      </c>
      <c r="V30" s="272"/>
      <c r="W30" s="272"/>
      <c r="X30" s="272"/>
      <c r="Y30" s="585"/>
      <c r="Z30" s="271"/>
      <c r="AA30" s="270"/>
      <c r="AB30" s="270"/>
      <c r="AC30" s="270"/>
      <c r="AD30" s="574"/>
      <c r="AE30" s="269"/>
      <c r="AF30" s="270"/>
      <c r="AG30" s="270"/>
      <c r="AH30" s="270"/>
      <c r="AI30" s="273"/>
      <c r="AJ30" s="578"/>
      <c r="AK30" s="272"/>
      <c r="AL30" s="272"/>
      <c r="AM30" s="272"/>
      <c r="AN30" s="585"/>
      <c r="AO30" s="586"/>
    </row>
    <row r="31" spans="1:41" s="264" customFormat="1" ht="15.75" x14ac:dyDescent="0.25">
      <c r="A31" s="695">
        <v>20</v>
      </c>
      <c r="B31" s="699" t="s">
        <v>70</v>
      </c>
      <c r="C31" s="697" t="s">
        <v>63</v>
      </c>
      <c r="D31" s="600">
        <v>2</v>
      </c>
      <c r="E31" s="698">
        <v>4</v>
      </c>
      <c r="F31" s="271"/>
      <c r="G31" s="270"/>
      <c r="H31" s="270"/>
      <c r="I31" s="270"/>
      <c r="J31" s="574"/>
      <c r="K31" s="269"/>
      <c r="L31" s="270"/>
      <c r="M31" s="270"/>
      <c r="N31" s="270"/>
      <c r="O31" s="273"/>
      <c r="P31" s="578">
        <v>2</v>
      </c>
      <c r="Q31" s="272">
        <v>0</v>
      </c>
      <c r="R31" s="272">
        <v>0</v>
      </c>
      <c r="S31" s="272" t="s">
        <v>228</v>
      </c>
      <c r="T31" s="579">
        <v>4</v>
      </c>
      <c r="U31" s="584" t="s">
        <v>43</v>
      </c>
      <c r="V31" s="270"/>
      <c r="W31" s="270"/>
      <c r="X31" s="270"/>
      <c r="Y31" s="273"/>
      <c r="Z31" s="271"/>
      <c r="AA31" s="270"/>
      <c r="AB31" s="270"/>
      <c r="AC31" s="270"/>
      <c r="AD31" s="574"/>
      <c r="AE31" s="269"/>
      <c r="AF31" s="270"/>
      <c r="AG31" s="270"/>
      <c r="AH31" s="270"/>
      <c r="AI31" s="273"/>
      <c r="AJ31" s="271"/>
      <c r="AK31" s="270"/>
      <c r="AL31" s="270"/>
      <c r="AM31" s="270"/>
      <c r="AN31" s="273"/>
      <c r="AO31" s="586"/>
    </row>
    <row r="32" spans="1:41" s="264" customFormat="1" ht="25.5" x14ac:dyDescent="0.25">
      <c r="A32" s="695">
        <v>21</v>
      </c>
      <c r="B32" s="699" t="s">
        <v>68</v>
      </c>
      <c r="C32" s="700" t="s">
        <v>64</v>
      </c>
      <c r="D32" s="600">
        <v>2</v>
      </c>
      <c r="E32" s="701">
        <v>3</v>
      </c>
      <c r="F32" s="271"/>
      <c r="G32" s="270"/>
      <c r="H32" s="270"/>
      <c r="I32" s="270"/>
      <c r="J32" s="574"/>
      <c r="K32" s="269">
        <v>2</v>
      </c>
      <c r="L32" s="270">
        <v>0</v>
      </c>
      <c r="M32" s="270">
        <v>0</v>
      </c>
      <c r="N32" s="270" t="s">
        <v>228</v>
      </c>
      <c r="O32" s="574">
        <v>3</v>
      </c>
      <c r="P32" s="584" t="s">
        <v>43</v>
      </c>
      <c r="Q32" s="272"/>
      <c r="R32" s="272"/>
      <c r="S32" s="272"/>
      <c r="T32" s="579"/>
      <c r="U32" s="584"/>
      <c r="V32" s="270"/>
      <c r="W32" s="270"/>
      <c r="X32" s="270"/>
      <c r="Y32" s="273"/>
      <c r="Z32" s="271"/>
      <c r="AA32" s="270"/>
      <c r="AB32" s="270"/>
      <c r="AC32" s="270"/>
      <c r="AD32" s="574"/>
      <c r="AE32" s="269"/>
      <c r="AF32" s="270"/>
      <c r="AG32" s="270"/>
      <c r="AH32" s="270"/>
      <c r="AI32" s="273"/>
      <c r="AJ32" s="271"/>
      <c r="AK32" s="270"/>
      <c r="AL32" s="270"/>
      <c r="AM32" s="270"/>
      <c r="AN32" s="273"/>
      <c r="AO32" s="586"/>
    </row>
    <row r="33" spans="1:41" ht="16.5" thickBot="1" x14ac:dyDescent="0.3">
      <c r="A33" s="702">
        <v>22</v>
      </c>
      <c r="B33" s="703" t="s">
        <v>67</v>
      </c>
      <c r="C33" s="704" t="s">
        <v>65</v>
      </c>
      <c r="D33" s="605">
        <v>2</v>
      </c>
      <c r="E33" s="705">
        <v>4</v>
      </c>
      <c r="F33" s="606"/>
      <c r="G33" s="607"/>
      <c r="H33" s="607"/>
      <c r="I33" s="607"/>
      <c r="J33" s="608"/>
      <c r="K33" s="609"/>
      <c r="L33" s="607"/>
      <c r="M33" s="607"/>
      <c r="N33" s="607"/>
      <c r="O33" s="608"/>
      <c r="P33" s="610"/>
      <c r="Q33" s="611"/>
      <c r="R33" s="611"/>
      <c r="S33" s="611"/>
      <c r="T33" s="612"/>
      <c r="U33" s="610"/>
      <c r="V33" s="607"/>
      <c r="W33" s="607"/>
      <c r="X33" s="607"/>
      <c r="Y33" s="613"/>
      <c r="Z33" s="606">
        <v>0</v>
      </c>
      <c r="AA33" s="607">
        <v>0</v>
      </c>
      <c r="AB33" s="607">
        <v>2</v>
      </c>
      <c r="AC33" s="607" t="s">
        <v>228</v>
      </c>
      <c r="AD33" s="608">
        <v>4</v>
      </c>
      <c r="AE33" s="610" t="s">
        <v>43</v>
      </c>
      <c r="AF33" s="607"/>
      <c r="AG33" s="607"/>
      <c r="AH33" s="607"/>
      <c r="AI33" s="613"/>
      <c r="AJ33" s="606"/>
      <c r="AK33" s="607"/>
      <c r="AL33" s="607"/>
      <c r="AM33" s="607"/>
      <c r="AN33" s="613"/>
      <c r="AO33" s="614" t="s">
        <v>263</v>
      </c>
    </row>
    <row r="34" spans="1:41" ht="15.75" x14ac:dyDescent="0.25">
      <c r="A34" s="587"/>
      <c r="B34" s="36"/>
      <c r="C34" s="588"/>
      <c r="D34" s="589"/>
      <c r="E34" s="589"/>
      <c r="F34" s="590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2"/>
      <c r="AA34" s="591"/>
      <c r="AB34" s="591"/>
      <c r="AC34" s="591"/>
      <c r="AD34" s="593"/>
      <c r="AE34" s="591"/>
      <c r="AF34" s="591"/>
      <c r="AG34" s="591"/>
      <c r="AH34" s="591"/>
      <c r="AI34" s="593"/>
      <c r="AJ34" s="591"/>
      <c r="AK34" s="591"/>
      <c r="AL34" s="591"/>
      <c r="AM34" s="591"/>
      <c r="AN34" s="593"/>
      <c r="AO34" s="594"/>
    </row>
    <row r="35" spans="1:41" x14ac:dyDescent="0.25">
      <c r="A35" s="4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/>
      <c r="AA35" s="1"/>
      <c r="AB35" s="1"/>
      <c r="AC35" s="1"/>
      <c r="AD35" s="274"/>
      <c r="AE35" s="1"/>
      <c r="AF35" s="1"/>
      <c r="AG35" s="1"/>
      <c r="AH35" s="1"/>
      <c r="AI35" s="274"/>
      <c r="AJ35" s="1"/>
      <c r="AK35" s="1"/>
      <c r="AL35" s="1"/>
      <c r="AM35" s="1"/>
      <c r="AN35" s="274"/>
      <c r="AO35" s="208"/>
    </row>
    <row r="36" spans="1:41" x14ac:dyDescent="0.25">
      <c r="A36" s="40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"/>
      <c r="T36" s="2"/>
      <c r="U36" s="2"/>
      <c r="V36" s="2"/>
      <c r="W36" s="2"/>
      <c r="X36" s="2"/>
      <c r="Y36" s="2"/>
      <c r="Z36" s="1"/>
      <c r="AA36" s="1"/>
      <c r="AB36" s="1"/>
      <c r="AC36" s="1"/>
      <c r="AD36" s="274"/>
      <c r="AE36" s="1"/>
      <c r="AF36" s="1"/>
      <c r="AG36" s="1"/>
      <c r="AH36" s="1"/>
      <c r="AI36" s="274"/>
      <c r="AJ36" s="212"/>
      <c r="AK36" s="212"/>
      <c r="AL36" s="212"/>
      <c r="AM36" s="212"/>
      <c r="AN36" s="200"/>
      <c r="AO36" s="208"/>
    </row>
    <row r="37" spans="1:41" x14ac:dyDescent="0.25">
      <c r="A37" s="40"/>
      <c r="B37" s="4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08"/>
    </row>
    <row r="38" spans="1:41" x14ac:dyDescent="0.2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08"/>
    </row>
    <row r="40" spans="1:41" ht="15.75" x14ac:dyDescent="0.25">
      <c r="B40" s="276" t="s">
        <v>301</v>
      </c>
    </row>
    <row r="41" spans="1:41" ht="15.75" x14ac:dyDescent="0.25">
      <c r="B41" s="276" t="s">
        <v>294</v>
      </c>
    </row>
  </sheetData>
  <mergeCells count="10">
    <mergeCell ref="AP12:BB16"/>
    <mergeCell ref="A11:B11"/>
    <mergeCell ref="L1:Q1"/>
    <mergeCell ref="A7:AO7"/>
    <mergeCell ref="D8:D9"/>
    <mergeCell ref="F8:AI8"/>
    <mergeCell ref="AO8:AO9"/>
    <mergeCell ref="A8:A9"/>
    <mergeCell ref="B8:B9"/>
    <mergeCell ref="C8:C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04D15-8C46-4DB0-A9A6-B1921C7497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6C279-C5ED-401A-989F-2D59485474E1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e299f8b0-c8a0-4d09-96f9-01a0a699499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64C158-626E-47A5-8926-AE332D205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ITF</vt:lpstr>
      <vt:lpstr>ITF SPEC 1</vt:lpstr>
      <vt:lpstr>ITF SPEC 2</vt:lpstr>
      <vt:lpstr>Optional subjects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rita</cp:lastModifiedBy>
  <cp:revision/>
  <cp:lastPrinted>2022-09-22T16:03:21Z</cp:lastPrinted>
  <dcterms:created xsi:type="dcterms:W3CDTF">2022-04-01T07:01:07Z</dcterms:created>
  <dcterms:modified xsi:type="dcterms:W3CDTF">2023-07-24T11:31:25Z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