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8_{9C194DF2-E00E-4128-AD54-0F7DE0A0B7C2}" xr6:coauthVersionLast="34" xr6:coauthVersionMax="34" xr10:uidLastSave="{00000000-0000-0000-0000-000000000000}"/>
  <bookViews>
    <workbookView xWindow="11640" yWindow="120" windowWidth="17115" windowHeight="12105" xr2:uid="{00000000-000D-0000-FFFF-FFFF00000000}"/>
  </bookViews>
  <sheets>
    <sheet name="ITF ALAP" sheetId="5" r:id="rId1"/>
    <sheet name="ITF SPEC 1" sheetId="6" r:id="rId2"/>
    <sheet name="ITF SPEC 2" sheetId="7" r:id="rId3"/>
    <sheet name="ITF SPEC 3" sheetId="8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5" l="1"/>
  <c r="E48" i="5"/>
  <c r="AK32" i="8" l="1"/>
  <c r="AF32" i="8"/>
  <c r="AA32" i="8"/>
  <c r="V32" i="8"/>
  <c r="Q32" i="8"/>
  <c r="L32" i="8"/>
  <c r="G32" i="8"/>
  <c r="G32" i="7"/>
  <c r="AK32" i="7"/>
  <c r="AF32" i="7"/>
  <c r="AA32" i="7"/>
  <c r="V32" i="7"/>
  <c r="Q32" i="7"/>
  <c r="L32" i="7"/>
  <c r="G32" i="6"/>
  <c r="AK32" i="6"/>
  <c r="AF32" i="6"/>
  <c r="AA32" i="6"/>
  <c r="V32" i="6"/>
  <c r="Q32" i="6"/>
  <c r="L32" i="6"/>
  <c r="K13" i="6"/>
  <c r="D31" i="6" l="1"/>
  <c r="AN13" i="6"/>
  <c r="AL13" i="6"/>
  <c r="AK13" i="6"/>
  <c r="AJ13" i="6"/>
  <c r="AI13" i="6"/>
  <c r="AG13" i="6"/>
  <c r="AF13" i="6"/>
  <c r="AE13" i="6"/>
  <c r="AD13" i="6"/>
  <c r="AB13" i="6"/>
  <c r="AA13" i="6"/>
  <c r="Z13" i="6"/>
  <c r="Y13" i="6"/>
  <c r="W13" i="6"/>
  <c r="V13" i="6"/>
  <c r="U13" i="6"/>
  <c r="T13" i="6"/>
  <c r="R13" i="6"/>
  <c r="Q13" i="6"/>
  <c r="P13" i="6"/>
  <c r="O13" i="6"/>
  <c r="M13" i="6"/>
  <c r="L13" i="6"/>
  <c r="J13" i="6"/>
  <c r="H13" i="6"/>
  <c r="G13" i="6"/>
  <c r="F13" i="6"/>
  <c r="AE13" i="5" l="1"/>
  <c r="AE24" i="5"/>
  <c r="AE34" i="5"/>
  <c r="AF13" i="5"/>
  <c r="AF24" i="5"/>
  <c r="AF34" i="5"/>
  <c r="AG13" i="5"/>
  <c r="AG24" i="5"/>
  <c r="AG34" i="5"/>
  <c r="AE13" i="7"/>
  <c r="AF13" i="7"/>
  <c r="AG13" i="7"/>
  <c r="Z13" i="5"/>
  <c r="Z24" i="5"/>
  <c r="Z34" i="5"/>
  <c r="AA13" i="5"/>
  <c r="AA24" i="5"/>
  <c r="AA34" i="5"/>
  <c r="AB13" i="5"/>
  <c r="AB24" i="5"/>
  <c r="AB34" i="5"/>
  <c r="Z13" i="7"/>
  <c r="AA13" i="7"/>
  <c r="AB13" i="7"/>
  <c r="U13" i="5"/>
  <c r="U24" i="5"/>
  <c r="U34" i="5"/>
  <c r="V13" i="5"/>
  <c r="V24" i="5"/>
  <c r="V34" i="5"/>
  <c r="W13" i="5"/>
  <c r="W24" i="5"/>
  <c r="W34" i="5"/>
  <c r="U13" i="7"/>
  <c r="V13" i="7"/>
  <c r="W13" i="7"/>
  <c r="P13" i="5"/>
  <c r="P24" i="5"/>
  <c r="P34" i="5"/>
  <c r="Q13" i="5"/>
  <c r="Q24" i="5"/>
  <c r="Q34" i="5"/>
  <c r="R13" i="5"/>
  <c r="R24" i="5"/>
  <c r="R34" i="5"/>
  <c r="P13" i="7"/>
  <c r="Q13" i="7"/>
  <c r="R13" i="7"/>
  <c r="K13" i="5"/>
  <c r="K24" i="5"/>
  <c r="K34" i="5"/>
  <c r="L13" i="5"/>
  <c r="L24" i="5"/>
  <c r="L34" i="5"/>
  <c r="M13" i="5"/>
  <c r="M24" i="5"/>
  <c r="M34" i="5"/>
  <c r="K13" i="7"/>
  <c r="L13" i="7"/>
  <c r="M13" i="7"/>
  <c r="F13" i="5"/>
  <c r="F24" i="5"/>
  <c r="F34" i="5"/>
  <c r="G13" i="5"/>
  <c r="G24" i="5"/>
  <c r="G34" i="5"/>
  <c r="H13" i="5"/>
  <c r="H24" i="5"/>
  <c r="H34" i="5"/>
  <c r="F13" i="7"/>
  <c r="G13" i="7"/>
  <c r="H13" i="7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D36" i="5"/>
  <c r="D37" i="5"/>
  <c r="D38" i="5"/>
  <c r="D39" i="5"/>
  <c r="D40" i="5"/>
  <c r="D41" i="5"/>
  <c r="D42" i="5"/>
  <c r="D43" i="5"/>
  <c r="D44" i="5"/>
  <c r="D45" i="5"/>
  <c r="D46" i="5"/>
  <c r="D47" i="5"/>
  <c r="D49" i="5"/>
  <c r="D51" i="5"/>
  <c r="D52" i="5"/>
  <c r="D53" i="5"/>
  <c r="D54" i="5"/>
  <c r="E30" i="8"/>
  <c r="AI24" i="8"/>
  <c r="AG24" i="8"/>
  <c r="AF24" i="8"/>
  <c r="AE24" i="8"/>
  <c r="AD24" i="8"/>
  <c r="AB24" i="8"/>
  <c r="AA24" i="8"/>
  <c r="Z24" i="8"/>
  <c r="E30" i="7"/>
  <c r="AI24" i="7"/>
  <c r="AG24" i="7"/>
  <c r="AF24" i="7"/>
  <c r="AE24" i="7"/>
  <c r="AD24" i="7"/>
  <c r="AB24" i="7"/>
  <c r="AA24" i="7"/>
  <c r="Z24" i="7"/>
  <c r="AI24" i="6"/>
  <c r="AG24" i="6"/>
  <c r="AF24" i="6"/>
  <c r="AE24" i="6"/>
  <c r="AD24" i="6"/>
  <c r="AB24" i="6"/>
  <c r="AA24" i="6"/>
  <c r="Z24" i="6"/>
  <c r="E30" i="6"/>
  <c r="D15" i="6"/>
  <c r="D16" i="6"/>
  <c r="D17" i="6"/>
  <c r="D18" i="6"/>
  <c r="D19" i="6"/>
  <c r="D20" i="6"/>
  <c r="D21" i="6"/>
  <c r="D22" i="6"/>
  <c r="D23" i="6"/>
  <c r="E49" i="5"/>
  <c r="E59" i="5"/>
  <c r="D59" i="5"/>
  <c r="E54" i="5"/>
  <c r="E47" i="5"/>
  <c r="E43" i="5"/>
  <c r="E39" i="5"/>
  <c r="E33" i="5"/>
  <c r="D33" i="5"/>
  <c r="E29" i="5"/>
  <c r="D29" i="5"/>
  <c r="E26" i="5"/>
  <c r="D26" i="5"/>
  <c r="D22" i="5"/>
  <c r="E18" i="5"/>
  <c r="D18" i="5"/>
  <c r="E22" i="5"/>
  <c r="E17" i="5"/>
  <c r="E21" i="5"/>
  <c r="J24" i="5"/>
  <c r="AD24" i="5"/>
  <c r="E28" i="5"/>
  <c r="E32" i="5"/>
  <c r="E53" i="5"/>
  <c r="E58" i="5"/>
  <c r="D61" i="5"/>
  <c r="D16" i="5"/>
  <c r="E16" i="5"/>
  <c r="D20" i="5"/>
  <c r="E20" i="5"/>
  <c r="D31" i="5"/>
  <c r="E31" i="5"/>
  <c r="E37" i="5"/>
  <c r="E41" i="5"/>
  <c r="E45" i="5"/>
  <c r="E52" i="5"/>
  <c r="D57" i="5"/>
  <c r="E57" i="5"/>
  <c r="D60" i="5"/>
  <c r="E60" i="5"/>
  <c r="D17" i="5"/>
  <c r="D21" i="5"/>
  <c r="AL24" i="5"/>
  <c r="D28" i="5"/>
  <c r="D32" i="5"/>
  <c r="E38" i="5"/>
  <c r="E42" i="5"/>
  <c r="E46" i="5"/>
  <c r="D58" i="5"/>
  <c r="E61" i="5"/>
  <c r="D15" i="5"/>
  <c r="E15" i="5"/>
  <c r="D19" i="5"/>
  <c r="E19" i="5"/>
  <c r="D23" i="5"/>
  <c r="E23" i="5"/>
  <c r="D27" i="5"/>
  <c r="E27" i="5"/>
  <c r="E40" i="5"/>
  <c r="E44" i="5"/>
  <c r="D30" i="5"/>
  <c r="E30" i="5"/>
  <c r="T24" i="5"/>
  <c r="AJ24" i="5"/>
  <c r="AN24" i="5"/>
  <c r="Y24" i="5"/>
  <c r="AI24" i="5"/>
  <c r="AK24" i="5"/>
  <c r="E51" i="5"/>
  <c r="E50" i="5" s="1"/>
  <c r="E56" i="5"/>
  <c r="S63" i="5"/>
  <c r="S64" i="5"/>
  <c r="S36" i="6" s="1"/>
  <c r="AM64" i="5"/>
  <c r="AM63" i="5"/>
  <c r="I63" i="5"/>
  <c r="I35" i="6" s="1"/>
  <c r="I64" i="5"/>
  <c r="I36" i="6" s="1"/>
  <c r="AC63" i="5"/>
  <c r="AC64" i="5"/>
  <c r="N64" i="5"/>
  <c r="N36" i="6" s="1"/>
  <c r="N63" i="5"/>
  <c r="N35" i="6" s="1"/>
  <c r="X63" i="5"/>
  <c r="X64" i="5"/>
  <c r="AH63" i="5"/>
  <c r="AH64" i="5"/>
  <c r="E36" i="5"/>
  <c r="T34" i="5"/>
  <c r="AD34" i="5"/>
  <c r="AJ34" i="5"/>
  <c r="AL34" i="5"/>
  <c r="AN34" i="5"/>
  <c r="D56" i="5"/>
  <c r="AJ13" i="5"/>
  <c r="AJ62" i="5" s="1"/>
  <c r="AK67" i="5" s="1"/>
  <c r="E14" i="5"/>
  <c r="T13" i="5"/>
  <c r="AD13" i="5"/>
  <c r="AL13" i="5"/>
  <c r="AN13" i="5"/>
  <c r="D25" i="5"/>
  <c r="E25" i="5"/>
  <c r="D14" i="5"/>
  <c r="O13" i="5"/>
  <c r="Y13" i="5"/>
  <c r="AI13" i="5"/>
  <c r="AK13" i="5"/>
  <c r="O24" i="5"/>
  <c r="O34" i="5"/>
  <c r="Y34" i="5"/>
  <c r="AI34" i="5"/>
  <c r="AK34" i="5"/>
  <c r="J13" i="5"/>
  <c r="J34" i="5"/>
  <c r="I35" i="7"/>
  <c r="D55" i="5"/>
  <c r="Y13" i="8"/>
  <c r="Y13" i="7"/>
  <c r="T13" i="8"/>
  <c r="T13" i="7"/>
  <c r="AI13" i="8"/>
  <c r="AI13" i="7"/>
  <c r="AN13" i="8"/>
  <c r="AN13" i="7"/>
  <c r="AD13" i="7"/>
  <c r="AD13" i="8"/>
  <c r="O13" i="8"/>
  <c r="O13" i="7"/>
  <c r="J13" i="8"/>
  <c r="J13" i="7"/>
  <c r="E14" i="8"/>
  <c r="E15" i="8"/>
  <c r="E16" i="8"/>
  <c r="E17" i="8"/>
  <c r="E18" i="8"/>
  <c r="E19" i="8"/>
  <c r="E20" i="8"/>
  <c r="E21" i="8"/>
  <c r="E22" i="8"/>
  <c r="E23" i="8"/>
  <c r="E14" i="7"/>
  <c r="E15" i="7"/>
  <c r="E16" i="7"/>
  <c r="E17" i="7"/>
  <c r="E18" i="7"/>
  <c r="E19" i="7"/>
  <c r="E20" i="7"/>
  <c r="E21" i="7"/>
  <c r="E22" i="7"/>
  <c r="E23" i="7"/>
  <c r="E23" i="6"/>
  <c r="D17" i="8"/>
  <c r="D19" i="8"/>
  <c r="D17" i="7"/>
  <c r="D21" i="8"/>
  <c r="D23" i="8"/>
  <c r="D19" i="7"/>
  <c r="AJ13" i="8"/>
  <c r="AL13" i="8"/>
  <c r="AK13" i="7"/>
  <c r="D16" i="7"/>
  <c r="D18" i="7"/>
  <c r="AK13" i="8"/>
  <c r="AJ13" i="7"/>
  <c r="AL13" i="7"/>
  <c r="D14" i="8"/>
  <c r="D16" i="8"/>
  <c r="D18" i="8"/>
  <c r="D20" i="8"/>
  <c r="D22" i="8"/>
  <c r="D14" i="7"/>
  <c r="D23" i="7"/>
  <c r="D15" i="8"/>
  <c r="D15" i="7"/>
  <c r="D21" i="7"/>
  <c r="D22" i="7"/>
  <c r="D20" i="7"/>
  <c r="E15" i="6"/>
  <c r="E22" i="6"/>
  <c r="E17" i="6"/>
  <c r="E19" i="6"/>
  <c r="E21" i="6"/>
  <c r="D14" i="6"/>
  <c r="E14" i="6"/>
  <c r="E16" i="6"/>
  <c r="E18" i="6"/>
  <c r="E20" i="6"/>
  <c r="D13" i="5" l="1"/>
  <c r="AD62" i="5"/>
  <c r="AD31" i="6" s="1"/>
  <c r="E13" i="6"/>
  <c r="O62" i="5"/>
  <c r="O31" i="6" s="1"/>
  <c r="AK62" i="5"/>
  <c r="E55" i="5"/>
  <c r="I36" i="7"/>
  <c r="I36" i="8"/>
  <c r="N35" i="7"/>
  <c r="D24" i="5"/>
  <c r="AN62" i="5"/>
  <c r="AN31" i="6" s="1"/>
  <c r="S36" i="7"/>
  <c r="S36" i="8"/>
  <c r="N35" i="8"/>
  <c r="Y62" i="5"/>
  <c r="Y31" i="6" s="1"/>
  <c r="AI62" i="5"/>
  <c r="AI31" i="6" s="1"/>
  <c r="AH35" i="8"/>
  <c r="AH35" i="7"/>
  <c r="AH35" i="6"/>
  <c r="X35" i="6"/>
  <c r="X35" i="8"/>
  <c r="X35" i="7"/>
  <c r="AC35" i="8"/>
  <c r="AC35" i="7"/>
  <c r="AC35" i="6"/>
  <c r="AM36" i="8"/>
  <c r="AM36" i="7"/>
  <c r="AM36" i="6"/>
  <c r="S35" i="7"/>
  <c r="S35" i="6"/>
  <c r="AH36" i="8"/>
  <c r="AH36" i="7"/>
  <c r="AH36" i="6"/>
  <c r="X36" i="8"/>
  <c r="X36" i="7"/>
  <c r="X36" i="6"/>
  <c r="AC36" i="8"/>
  <c r="AC36" i="7"/>
  <c r="AC36" i="6"/>
  <c r="AM35" i="8"/>
  <c r="AM35" i="7"/>
  <c r="AM35" i="6"/>
  <c r="AD31" i="7"/>
  <c r="E13" i="7"/>
  <c r="AD31" i="8"/>
  <c r="J62" i="5"/>
  <c r="J31" i="6" s="1"/>
  <c r="E35" i="5"/>
  <c r="E34" i="5" s="1"/>
  <c r="E13" i="5"/>
  <c r="S35" i="8"/>
  <c r="N36" i="7"/>
  <c r="D13" i="6"/>
  <c r="D13" i="7"/>
  <c r="I35" i="8"/>
  <c r="T62" i="5"/>
  <c r="E24" i="5"/>
  <c r="N36" i="8"/>
  <c r="E13" i="8"/>
  <c r="D13" i="8"/>
  <c r="D50" i="5"/>
  <c r="D35" i="5"/>
  <c r="AL62" i="5"/>
  <c r="AK65" i="5" s="1"/>
  <c r="AK31" i="6" s="1"/>
  <c r="G62" i="5"/>
  <c r="L62" i="5"/>
  <c r="V62" i="5"/>
  <c r="W62" i="5"/>
  <c r="U62" i="5"/>
  <c r="V67" i="5" s="1"/>
  <c r="AG62" i="5"/>
  <c r="M62" i="5"/>
  <c r="K62" i="5"/>
  <c r="L67" i="5" s="1"/>
  <c r="R62" i="5"/>
  <c r="P62" i="5"/>
  <c r="Q67" i="5" s="1"/>
  <c r="AA62" i="5"/>
  <c r="AF62" i="5"/>
  <c r="J31" i="7"/>
  <c r="T31" i="7"/>
  <c r="H62" i="5"/>
  <c r="F62" i="5"/>
  <c r="Q62" i="5"/>
  <c r="AB62" i="5"/>
  <c r="Z62" i="5"/>
  <c r="AA67" i="5" s="1"/>
  <c r="AE62" i="5"/>
  <c r="AF67" i="5" s="1"/>
  <c r="J31" i="8" l="1"/>
  <c r="O31" i="8"/>
  <c r="Y31" i="7"/>
  <c r="O31" i="7"/>
  <c r="Y31" i="8"/>
  <c r="AN31" i="7"/>
  <c r="AN31" i="8"/>
  <c r="AI31" i="7"/>
  <c r="AO31" i="7" s="1"/>
  <c r="AI31" i="8"/>
  <c r="AK66" i="5"/>
  <c r="AK33" i="6" s="1"/>
  <c r="D34" i="5"/>
  <c r="D62" i="5" s="1"/>
  <c r="T31" i="8"/>
  <c r="T31" i="6"/>
  <c r="AO31" i="6" s="1"/>
  <c r="E62" i="5"/>
  <c r="E31" i="6" s="1"/>
  <c r="G65" i="5"/>
  <c r="G67" i="5"/>
  <c r="Q66" i="5"/>
  <c r="G66" i="5"/>
  <c r="AA66" i="5"/>
  <c r="L66" i="5"/>
  <c r="L65" i="5"/>
  <c r="L31" i="6" s="1"/>
  <c r="E31" i="8"/>
  <c r="AF66" i="5"/>
  <c r="V66" i="5"/>
  <c r="V33" i="6" s="1"/>
  <c r="E31" i="7"/>
  <c r="V65" i="5"/>
  <c r="V31" i="6" s="1"/>
  <c r="Q65" i="5"/>
  <c r="Q31" i="6" s="1"/>
  <c r="AF65" i="5"/>
  <c r="AF31" i="6" s="1"/>
  <c r="AA65" i="5"/>
  <c r="AF33" i="7"/>
  <c r="AK33" i="8"/>
  <c r="AK31" i="8"/>
  <c r="AK31" i="7"/>
  <c r="AO31" i="8" l="1"/>
  <c r="AA31" i="8"/>
  <c r="AA31" i="6"/>
  <c r="L33" i="7"/>
  <c r="L33" i="6"/>
  <c r="Q33" i="7"/>
  <c r="Q33" i="6"/>
  <c r="AK33" i="7"/>
  <c r="AF33" i="8"/>
  <c r="AF33" i="6"/>
  <c r="AA33" i="8"/>
  <c r="AA33" i="6"/>
  <c r="G33" i="7"/>
  <c r="G33" i="6"/>
  <c r="G31" i="8"/>
  <c r="V33" i="8"/>
  <c r="AA31" i="7"/>
  <c r="V33" i="7"/>
  <c r="G31" i="7"/>
  <c r="G33" i="8"/>
  <c r="AA33" i="7"/>
  <c r="L33" i="8"/>
  <c r="Q33" i="8"/>
  <c r="L31" i="8"/>
  <c r="L31" i="7"/>
  <c r="AF31" i="8"/>
  <c r="AF31" i="7"/>
  <c r="V31" i="7"/>
  <c r="V31" i="8"/>
  <c r="Q31" i="7"/>
  <c r="Q31" i="8"/>
  <c r="G31" i="6" l="1"/>
  <c r="D33" i="7"/>
  <c r="D33" i="6"/>
  <c r="D33" i="8"/>
  <c r="D31" i="8"/>
  <c r="D31" i="7"/>
  <c r="D34" i="7" s="1"/>
  <c r="D34" i="6" l="1"/>
  <c r="D34" i="8"/>
</calcChain>
</file>

<file path=xl/sharedStrings.xml><?xml version="1.0" encoding="utf-8"?>
<sst xmlns="http://schemas.openxmlformats.org/spreadsheetml/2006/main" count="764" uniqueCount="266">
  <si>
    <t>1.</t>
  </si>
  <si>
    <t>2.</t>
  </si>
  <si>
    <t>3.</t>
  </si>
  <si>
    <t>4.</t>
  </si>
  <si>
    <t>5.</t>
  </si>
  <si>
    <t>6.</t>
  </si>
  <si>
    <t>7.</t>
  </si>
  <si>
    <t>45.</t>
  </si>
  <si>
    <t>v</t>
  </si>
  <si>
    <t>46.</t>
  </si>
  <si>
    <t>47.</t>
  </si>
  <si>
    <t>é</t>
  </si>
  <si>
    <t>48.</t>
  </si>
  <si>
    <t>49.</t>
  </si>
  <si>
    <t>Szakdolgozat</t>
  </si>
  <si>
    <t>6 hét</t>
  </si>
  <si>
    <t>"</t>
  </si>
  <si>
    <t>50.</t>
  </si>
  <si>
    <t>51.</t>
  </si>
  <si>
    <t>52.</t>
  </si>
  <si>
    <t>8.</t>
  </si>
  <si>
    <t>9.</t>
  </si>
  <si>
    <t>10.</t>
  </si>
  <si>
    <t>11.</t>
  </si>
  <si>
    <t>12.</t>
  </si>
  <si>
    <t>13.</t>
  </si>
  <si>
    <t>14.</t>
  </si>
  <si>
    <t>15.</t>
  </si>
  <si>
    <t>42.</t>
  </si>
  <si>
    <t>17.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</si>
  <si>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</si>
  <si>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</si>
  <si>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</si>
  <si>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</si>
  <si>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</si>
  <si>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</si>
  <si>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</si>
  <si>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</si>
  <si>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</si>
  <si>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 xml:space="preserve">CAD/CAM I. </t>
  </si>
  <si>
    <t>31.</t>
  </si>
  <si>
    <t xml:space="preserve">CAD/CAM II. </t>
  </si>
  <si>
    <t>32.</t>
  </si>
  <si>
    <t>41.</t>
  </si>
  <si>
    <t>16.</t>
  </si>
  <si>
    <t>18.</t>
  </si>
  <si>
    <t>38.</t>
  </si>
  <si>
    <t>33.</t>
  </si>
  <si>
    <t>34.</t>
  </si>
  <si>
    <t>43.</t>
  </si>
  <si>
    <t>36.</t>
  </si>
  <si>
    <t>35.</t>
  </si>
  <si>
    <t>19.</t>
  </si>
  <si>
    <t>20.</t>
  </si>
  <si>
    <t>29.</t>
  </si>
  <si>
    <t>44.</t>
  </si>
  <si>
    <t>37.</t>
  </si>
  <si>
    <t>40.</t>
  </si>
  <si>
    <t>-</t>
  </si>
  <si>
    <t>Mindösszesen:</t>
  </si>
  <si>
    <t>Dékán</t>
  </si>
  <si>
    <t>53.</t>
  </si>
  <si>
    <t>54.</t>
  </si>
  <si>
    <t>55.</t>
  </si>
  <si>
    <t>56.</t>
  </si>
  <si>
    <t>a</t>
  </si>
  <si>
    <t>e</t>
  </si>
  <si>
    <t>–</t>
  </si>
  <si>
    <t>NMXAN1HBNE</t>
  </si>
  <si>
    <t>Óbuda University</t>
  </si>
  <si>
    <t>Sándor Rejtő Faculty of Light Industry and Environmental Engineering</t>
  </si>
  <si>
    <t>Curriculum</t>
  </si>
  <si>
    <t>full time</t>
  </si>
  <si>
    <t>BSc</t>
  </si>
  <si>
    <t>Semester, weekly hours (Wh)*, requirements (req)**, credits (Cr)</t>
  </si>
  <si>
    <t>*   lecture (lec), group seminar (gs), lab</t>
  </si>
  <si>
    <t>** v – examination, é – practice mark,  s – course examination, e - acceptance</t>
  </si>
  <si>
    <t>Code</t>
  </si>
  <si>
    <t>Subject</t>
  </si>
  <si>
    <t>Wh</t>
  </si>
  <si>
    <t>Cr</t>
  </si>
  <si>
    <t>semester</t>
  </si>
  <si>
    <t>Prerequisite</t>
  </si>
  <si>
    <t>Course coordinator</t>
  </si>
  <si>
    <t>lec</t>
  </si>
  <si>
    <t>gs</t>
  </si>
  <si>
    <t>lab</t>
  </si>
  <si>
    <t>reg</t>
  </si>
  <si>
    <t>Natural science basics                        (35-50 kr.)                                     Total:</t>
  </si>
  <si>
    <t>Mathematics I.</t>
  </si>
  <si>
    <t>Mathematics II.</t>
  </si>
  <si>
    <t>Chemistry</t>
  </si>
  <si>
    <t>Physics I.</t>
  </si>
  <si>
    <t>Physics II.</t>
  </si>
  <si>
    <t>Technical mechanics I.</t>
  </si>
  <si>
    <t>Technical mechanics II.</t>
  </si>
  <si>
    <t>Electrotechnics</t>
  </si>
  <si>
    <t>Discriptive geometry</t>
  </si>
  <si>
    <t>Economy and humanities basics           (14-30 kr.)                                  Total:</t>
  </si>
  <si>
    <t>Macroeconomics</t>
  </si>
  <si>
    <t>Microeconomics</t>
  </si>
  <si>
    <t>Enterprise Economics I.</t>
  </si>
  <si>
    <t>Enterprise Economics II.</t>
  </si>
  <si>
    <t>Basics of Management</t>
  </si>
  <si>
    <t>Design                                              (online4)</t>
  </si>
  <si>
    <t>Consumer protection</t>
  </si>
  <si>
    <t xml:space="preserve">Engineering legal basics </t>
  </si>
  <si>
    <t>Art studies</t>
  </si>
  <si>
    <t>Professional subjects                            (70-105 kr.)                                 Total:</t>
  </si>
  <si>
    <t>Technical design skills             50-65 kr</t>
  </si>
  <si>
    <t>Structures of materials I.</t>
  </si>
  <si>
    <t>Structures of materials II.</t>
  </si>
  <si>
    <t>Machines of industrial technologies I.               (online3)</t>
  </si>
  <si>
    <t>Machines of industrial technologies II.</t>
  </si>
  <si>
    <t>Technical drawing and documentation         (online1)</t>
  </si>
  <si>
    <t>Machine elements</t>
  </si>
  <si>
    <t>Informatics I.                                       (online2)</t>
  </si>
  <si>
    <t>Informatics II.</t>
  </si>
  <si>
    <t>Colour theory and colorimetry I.</t>
  </si>
  <si>
    <t>Methodology of product design</t>
  </si>
  <si>
    <t>Integrated product design I.</t>
  </si>
  <si>
    <t>Environmental protection               (online6)</t>
  </si>
  <si>
    <t xml:space="preserve">Ergonomics </t>
  </si>
  <si>
    <t>Marketing and trade</t>
  </si>
  <si>
    <t>Integrated management systems              (online5)</t>
  </si>
  <si>
    <t>Projectmanagement                         (online7)</t>
  </si>
  <si>
    <t>Form design I.</t>
  </si>
  <si>
    <t>Form design II.</t>
  </si>
  <si>
    <t>Freehand drawing I.</t>
  </si>
  <si>
    <t>Freehand drawing II.</t>
  </si>
  <si>
    <t>Visual communication</t>
  </si>
  <si>
    <t>Modelling</t>
  </si>
  <si>
    <t>Subjects of Specialization        25-45kr</t>
  </si>
  <si>
    <t>Optional subjects **                                                                  Total:</t>
  </si>
  <si>
    <t>Optional subjects I.</t>
  </si>
  <si>
    <t>Optional subjects II.</t>
  </si>
  <si>
    <t>Optional subjects III.</t>
  </si>
  <si>
    <t>Optional subjects IV.</t>
  </si>
  <si>
    <t>Optional subjects V.</t>
  </si>
  <si>
    <t>Basic + specialization</t>
  </si>
  <si>
    <t>Total weekly hours:</t>
  </si>
  <si>
    <t>Total practical hours</t>
  </si>
  <si>
    <t>Rate of practical hours (%)</t>
  </si>
  <si>
    <t>Examination (v)</t>
  </si>
  <si>
    <t>Practice mark (é)</t>
  </si>
  <si>
    <t>Criteria requirement</t>
  </si>
  <si>
    <t>Physical education I.</t>
  </si>
  <si>
    <t>Physical education II.</t>
  </si>
  <si>
    <t>Criteria subjects I.</t>
  </si>
  <si>
    <t>Criteria subjects II.</t>
  </si>
  <si>
    <t>Internship</t>
  </si>
  <si>
    <t>Integrated product design II. (fashion)</t>
  </si>
  <si>
    <t>Integrated product design III. (fashion)</t>
  </si>
  <si>
    <t>Fashion design I.</t>
  </si>
  <si>
    <t>Fashion design II.</t>
  </si>
  <si>
    <t>Technology of specialization I.</t>
  </si>
  <si>
    <t>Technology of specialization II.</t>
  </si>
  <si>
    <t>Technology of specialization III.</t>
  </si>
  <si>
    <t>Product construction</t>
  </si>
  <si>
    <t>Design visualization</t>
  </si>
  <si>
    <t>Projectwork</t>
  </si>
  <si>
    <t>Integrated product design II. (interior)</t>
  </si>
  <si>
    <t>Integrated product design III. (interior)</t>
  </si>
  <si>
    <t>Interior and textile design I.</t>
  </si>
  <si>
    <t>Interior and textile design II.</t>
  </si>
  <si>
    <t>Types and compositions of textiles</t>
  </si>
  <si>
    <t>Integrated product design II. (packaging)</t>
  </si>
  <si>
    <t>Integrated product design III. (packaging)</t>
  </si>
  <si>
    <t>Packaging design I.</t>
  </si>
  <si>
    <t>Packaging design II.</t>
  </si>
  <si>
    <t>Packaging and paper technology I.</t>
  </si>
  <si>
    <t>Packaging and paper technology II.</t>
  </si>
  <si>
    <t>Packaging and paper technology III.</t>
  </si>
  <si>
    <t>Material knowledge of paper  packaging</t>
  </si>
  <si>
    <t>ECO Frendly Packaging Materials</t>
  </si>
  <si>
    <t>Packaging design</t>
  </si>
  <si>
    <t>Course coordinator: Dr. Koltai László</t>
  </si>
  <si>
    <t>Interior design and textile</t>
  </si>
  <si>
    <t>Course coordinator: Papp-Vid Dóra DLA</t>
  </si>
  <si>
    <t>Course coordinator: Dr. Hottó Éva</t>
  </si>
  <si>
    <t>RTXAG1BBNE</t>
  </si>
  <si>
    <t>RTEDE1BBNE</t>
  </si>
  <si>
    <t>RTXFV1BBNE</t>
  </si>
  <si>
    <t>RTXMJ1BBNE</t>
  </si>
  <si>
    <t>RTXMT1BBNE</t>
  </si>
  <si>
    <t>RTEIT1BBNE</t>
  </si>
  <si>
    <t>RTXIT2BBNE</t>
  </si>
  <si>
    <t>RTXSZ1BBNE</t>
  </si>
  <si>
    <t>RTXCC2BBNE</t>
  </si>
  <si>
    <t>RTXTM1BBNE</t>
  </si>
  <si>
    <t>RTXIT1BBNE</t>
  </si>
  <si>
    <t>RTESK1BBNE</t>
  </si>
  <si>
    <t>RTXER1BBNE</t>
  </si>
  <si>
    <t>RTXMK1BBNE</t>
  </si>
  <si>
    <t>RTXFO1BBNE</t>
  </si>
  <si>
    <t>RTXFO2BBNE</t>
  </si>
  <si>
    <t>RTXSR1BBNE</t>
  </si>
  <si>
    <t>RTXSR2BBNE</t>
  </si>
  <si>
    <t>RTXVK1BBNE</t>
  </si>
  <si>
    <t>RTXMO1BBNE</t>
  </si>
  <si>
    <t>RTWIT2FBNE</t>
  </si>
  <si>
    <t>RTWIT3FBNE</t>
  </si>
  <si>
    <t>RTWOT1FBNE</t>
  </si>
  <si>
    <t>RTWOT2FBNE</t>
  </si>
  <si>
    <t>RTWST1FBNE</t>
  </si>
  <si>
    <t>RTWST2FBNE</t>
  </si>
  <si>
    <t>RTWST3FBNE</t>
  </si>
  <si>
    <t>RTWTK1FBNE</t>
  </si>
  <si>
    <t>RTWMT1FBNE</t>
  </si>
  <si>
    <t>RTPPM1FBNE</t>
  </si>
  <si>
    <t>RTWIT2IBNE</t>
  </si>
  <si>
    <t>RTWIT3IBNE</t>
  </si>
  <si>
    <t>RTWET1IBNE</t>
  </si>
  <si>
    <t>RTWET2IBNE</t>
  </si>
  <si>
    <t>RTWST1IBNE</t>
  </si>
  <si>
    <t>RTWST2IBNE</t>
  </si>
  <si>
    <t>RTWST3IBNE</t>
  </si>
  <si>
    <t>RTWAA1IBNE</t>
  </si>
  <si>
    <t>RTWMT1IBNE</t>
  </si>
  <si>
    <t>RTPPM1IBNE</t>
  </si>
  <si>
    <t>RTWIT2PBNE</t>
  </si>
  <si>
    <t>RTWIT3PBNE</t>
  </si>
  <si>
    <t>RTPPM1PBNE</t>
  </si>
  <si>
    <t>Management and ergonomic knowledge      (10-20 kr)</t>
  </si>
  <si>
    <t>Design skills              (15-25 kr)</t>
  </si>
  <si>
    <t>RKXMA2ABNE</t>
  </si>
  <si>
    <t>RKEKT1ABNE</t>
  </si>
  <si>
    <t>RKXME1ABNE</t>
  </si>
  <si>
    <t>RKXME2ABNE</t>
  </si>
  <si>
    <t>RKXEL1ABNE</t>
  </si>
  <si>
    <t>RKXFI1ABNE</t>
  </si>
  <si>
    <t>RKXFI2ABNE</t>
  </si>
  <si>
    <r>
      <t>GGXKG1E</t>
    </r>
    <r>
      <rPr>
        <sz val="11"/>
        <color rgb="FF000000"/>
        <rFont val="Arial"/>
        <family val="2"/>
        <charset val="238"/>
      </rPr>
      <t>BNE</t>
    </r>
  </si>
  <si>
    <r>
      <t>GGXKG2E</t>
    </r>
    <r>
      <rPr>
        <sz val="11"/>
        <color rgb="FF000000"/>
        <rFont val="Arial"/>
        <family val="2"/>
        <charset val="238"/>
      </rPr>
      <t>BNE</t>
    </r>
  </si>
  <si>
    <r>
      <t>GSXVG1E</t>
    </r>
    <r>
      <rPr>
        <sz val="11"/>
        <color rgb="FF000000"/>
        <rFont val="Arial"/>
        <family val="2"/>
        <charset val="238"/>
      </rPr>
      <t>BNE</t>
    </r>
  </si>
  <si>
    <r>
      <t>GSXVG2E</t>
    </r>
    <r>
      <rPr>
        <sz val="11"/>
        <color rgb="FF000000"/>
        <rFont val="Arial"/>
        <family val="2"/>
        <charset val="238"/>
      </rPr>
      <t>BNE</t>
    </r>
  </si>
  <si>
    <r>
      <t>GVXME1E</t>
    </r>
    <r>
      <rPr>
        <sz val="11"/>
        <color rgb="FF000000"/>
        <rFont val="Arial"/>
        <family val="2"/>
        <charset val="238"/>
      </rPr>
      <t>BNE</t>
    </r>
  </si>
  <si>
    <t xml:space="preserve">Ecology                                  </t>
  </si>
  <si>
    <t>RMXCA1BBNE</t>
  </si>
  <si>
    <t>RMXAT1BBNE</t>
  </si>
  <si>
    <t>RMXAT2BBNE</t>
  </si>
  <si>
    <t>RMXCC1BBNE</t>
  </si>
  <si>
    <t>RMEIR1BBNE</t>
  </si>
  <si>
    <t>RMWCT1EBNE</t>
  </si>
  <si>
    <t>RMWCT2EBNE</t>
  </si>
  <si>
    <t>RMWPT1EBNE</t>
  </si>
  <si>
    <t>RMWPT2EBNE</t>
  </si>
  <si>
    <t>RMWPT3EBNE</t>
  </si>
  <si>
    <t>RMWPA1EBNE</t>
  </si>
  <si>
    <t>RMWKC1EBNE</t>
  </si>
  <si>
    <t xml:space="preserve"> Total lecture</t>
  </si>
  <si>
    <t xml:space="preserve">1.  Methodology of product design, Design,  Ergonomics </t>
  </si>
  <si>
    <t>2. Professional technology and design skills</t>
  </si>
  <si>
    <t>Subject of the final exam:</t>
  </si>
  <si>
    <t>RMXIN1KBNE</t>
  </si>
  <si>
    <t>RMXIN2KBNE</t>
  </si>
  <si>
    <t>GSXVG1PBNE</t>
  </si>
  <si>
    <t>RKEGS1ABNE</t>
  </si>
  <si>
    <t>RKXMR1ABNE</t>
  </si>
  <si>
    <t xml:space="preserve">Industrial Design Engineering </t>
  </si>
  <si>
    <t xml:space="preserve">                                                                                                                                                                            Fashion design</t>
  </si>
  <si>
    <t>NMXAN1HBNE, sign</t>
  </si>
  <si>
    <t>RTEPR1BBNE</t>
  </si>
  <si>
    <t>Dr. habil Koltai László</t>
  </si>
  <si>
    <t>Valid on september 2018.</t>
  </si>
  <si>
    <t>Decision number: RKK-KT-LXV/39/2018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</si>
</sst>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sz val="12"/>
      <color theme="1"/>
      <name val="Arial CE"/>
      <family val="2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.5"/>
      <name val="Times New Roman"/>
      <family val="1"/>
      <charset val="238"/>
    </font>
    <font>
      <sz val="9"/>
      <name val="Times New Roman"/>
      <family val="1"/>
      <charset val="238"/>
    </font>
    <font>
      <sz val="9.5"/>
      <name val="Arial"/>
      <family val="2"/>
      <charset val="238"/>
    </font>
    <font>
      <b/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2" fillId="0" borderId="0"/>
  </cellStyleXfs>
  <cellXfs count="33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center" vertical="center"/>
    </xf>
    <xf numFmtId="1" fontId="1" fillId="2" borderId="22" xfId="0" applyNumberFormat="1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3" fillId="2" borderId="2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0" fillId="0" borderId="0" xfId="0" applyProtection="1">
      <protection locked="0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3" fillId="2" borderId="24" xfId="0" applyFont="1" applyFill="1" applyBorder="1" applyAlignment="1" applyProtection="1">
      <alignment horizontal="center" vertical="center"/>
    </xf>
    <xf numFmtId="0" fontId="17" fillId="0" borderId="0" xfId="0" applyFont="1" applyFill="1" applyProtection="1">
      <protection locked="0"/>
    </xf>
    <xf numFmtId="0" fontId="17" fillId="0" borderId="0" xfId="0" applyFont="1" applyFill="1" applyProtection="1"/>
    <xf numFmtId="0" fontId="12" fillId="0" borderId="0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49" fontId="10" fillId="0" borderId="5" xfId="0" applyNumberFormat="1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" fontId="25" fillId="0" borderId="29" xfId="0" applyNumberFormat="1" applyFont="1" applyFill="1" applyBorder="1" applyAlignment="1" applyProtection="1">
      <alignment vertical="center"/>
    </xf>
    <xf numFmtId="1" fontId="25" fillId="0" borderId="29" xfId="0" applyNumberFormat="1" applyFont="1" applyFill="1" applyBorder="1" applyAlignment="1" applyProtection="1">
      <alignment horizontal="center" vertical="center"/>
    </xf>
    <xf numFmtId="1" fontId="26" fillId="0" borderId="29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1" fontId="24" fillId="0" borderId="24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Fill="1" applyProtection="1"/>
    <xf numFmtId="0" fontId="0" fillId="0" borderId="0" xfId="0" applyFont="1" applyProtection="1"/>
    <xf numFmtId="0" fontId="11" fillId="0" borderId="34" xfId="0" applyFont="1" applyBorder="1" applyAlignment="1" applyProtection="1">
      <alignment horizontal="center" vertical="center"/>
    </xf>
    <xf numFmtId="49" fontId="12" fillId="0" borderId="34" xfId="0" applyNumberFormat="1" applyFont="1" applyBorder="1" applyAlignment="1" applyProtection="1">
      <alignment horizontal="left" vertical="center"/>
    </xf>
    <xf numFmtId="0" fontId="12" fillId="0" borderId="34" xfId="0" applyFont="1" applyBorder="1" applyAlignment="1" applyProtection="1">
      <alignment vertical="center" wrapText="1"/>
    </xf>
    <xf numFmtId="0" fontId="12" fillId="0" borderId="34" xfId="0" applyFont="1" applyBorder="1" applyAlignment="1" applyProtection="1">
      <alignment vertical="center"/>
    </xf>
    <xf numFmtId="0" fontId="0" fillId="0" borderId="34" xfId="0" applyBorder="1" applyProtection="1"/>
    <xf numFmtId="0" fontId="0" fillId="0" borderId="34" xfId="0" applyBorder="1" applyProtection="1">
      <protection locked="0"/>
    </xf>
    <xf numFmtId="49" fontId="16" fillId="0" borderId="34" xfId="0" applyNumberFormat="1" applyFont="1" applyBorder="1" applyAlignment="1">
      <alignment horizontal="left" vertical="center"/>
    </xf>
    <xf numFmtId="0" fontId="16" fillId="0" borderId="34" xfId="0" applyFont="1" applyBorder="1" applyAlignment="1">
      <alignment vertical="center" wrapText="1"/>
    </xf>
    <xf numFmtId="0" fontId="16" fillId="0" borderId="34" xfId="0" applyFont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16" fillId="0" borderId="34" xfId="0" applyFont="1" applyFill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1" fontId="10" fillId="2" borderId="32" xfId="0" applyNumberFormat="1" applyFont="1" applyFill="1" applyBorder="1" applyAlignment="1" applyProtection="1">
      <alignment horizontal="center" vertical="center"/>
    </xf>
    <xf numFmtId="1" fontId="13" fillId="2" borderId="33" xfId="0" applyNumberFormat="1" applyFont="1" applyFill="1" applyBorder="1" applyAlignment="1" applyProtection="1">
      <alignment horizontal="center" vertical="center"/>
    </xf>
    <xf numFmtId="1" fontId="10" fillId="2" borderId="40" xfId="0" applyNumberFormat="1" applyFont="1" applyFill="1" applyBorder="1" applyAlignment="1" applyProtection="1">
      <alignment horizontal="center" vertical="center"/>
    </xf>
    <xf numFmtId="1" fontId="25" fillId="4" borderId="29" xfId="0" applyNumberFormat="1" applyFont="1" applyFill="1" applyBorder="1" applyAlignment="1" applyProtection="1">
      <alignment vertical="center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3" fillId="2" borderId="41" xfId="0" applyFont="1" applyFill="1" applyBorder="1" applyAlignment="1" applyProtection="1">
      <alignment horizontal="right" vertical="center"/>
      <protection locked="0"/>
    </xf>
    <xf numFmtId="0" fontId="1" fillId="2" borderId="41" xfId="0" applyFont="1" applyFill="1" applyBorder="1" applyAlignment="1" applyProtection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13" fillId="2" borderId="38" xfId="0" applyFont="1" applyFill="1" applyBorder="1" applyAlignment="1" applyProtection="1">
      <alignment horizontal="right" vertical="center"/>
      <protection locked="0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6" fillId="0" borderId="36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35" xfId="0" applyFont="1" applyFill="1" applyBorder="1" applyAlignment="1">
      <alignment vertical="center"/>
    </xf>
    <xf numFmtId="0" fontId="16" fillId="0" borderId="36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49" fontId="16" fillId="0" borderId="36" xfId="0" applyNumberFormat="1" applyFont="1" applyBorder="1" applyAlignment="1">
      <alignment horizontal="left" vertical="center"/>
    </xf>
    <xf numFmtId="0" fontId="16" fillId="0" borderId="36" xfId="0" applyFont="1" applyBorder="1" applyAlignment="1">
      <alignment vertical="center" wrapText="1"/>
    </xf>
    <xf numFmtId="0" fontId="31" fillId="0" borderId="0" xfId="0" applyFont="1" applyFill="1" applyAlignment="1"/>
    <xf numFmtId="0" fontId="22" fillId="0" borderId="0" xfId="0" applyFont="1" applyFill="1" applyAlignme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/>
    <xf numFmtId="0" fontId="0" fillId="0" borderId="0" xfId="0" applyFill="1" applyAlignment="1"/>
    <xf numFmtId="0" fontId="36" fillId="0" borderId="0" xfId="0" applyFont="1" applyFill="1" applyAlignment="1">
      <alignment horizontal="center"/>
    </xf>
    <xf numFmtId="0" fontId="11" fillId="0" borderId="0" xfId="0" applyFont="1" applyFill="1" applyAlignment="1"/>
    <xf numFmtId="0" fontId="37" fillId="0" borderId="0" xfId="0" applyFont="1" applyFill="1" applyAlignment="1"/>
    <xf numFmtId="0" fontId="10" fillId="0" borderId="0" xfId="0" applyFont="1" applyFill="1" applyAlignment="1"/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5" fillId="0" borderId="18" xfId="0" applyFont="1" applyFill="1" applyBorder="1" applyAlignment="1">
      <alignment horizontal="center" vertical="center"/>
    </xf>
    <xf numFmtId="1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" fontId="14" fillId="0" borderId="0" xfId="0" applyNumberFormat="1" applyFont="1" applyAlignment="1" applyProtection="1">
      <alignment vertical="center"/>
    </xf>
    <xf numFmtId="1" fontId="37" fillId="0" borderId="0" xfId="0" applyNumberFormat="1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1" fontId="25" fillId="0" borderId="43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0" fillId="4" borderId="0" xfId="0" applyFill="1" applyProtection="1"/>
    <xf numFmtId="0" fontId="10" fillId="0" borderId="22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vertical="center"/>
    </xf>
    <xf numFmtId="1" fontId="8" fillId="0" borderId="24" xfId="0" applyNumberFormat="1" applyFont="1" applyFill="1" applyBorder="1" applyAlignment="1" applyProtection="1">
      <alignment horizontal="center" vertical="center"/>
    </xf>
    <xf numFmtId="1" fontId="7" fillId="0" borderId="24" xfId="0" applyNumberFormat="1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>
      <alignment horizontal="left" vertical="center"/>
    </xf>
    <xf numFmtId="0" fontId="8" fillId="4" borderId="24" xfId="0" applyFont="1" applyFill="1" applyBorder="1" applyAlignment="1" applyProtection="1">
      <alignment horizontal="left" vertical="center"/>
      <protection locked="0"/>
    </xf>
    <xf numFmtId="1" fontId="8" fillId="4" borderId="24" xfId="0" applyNumberFormat="1" applyFont="1" applyFill="1" applyBorder="1" applyAlignment="1" applyProtection="1">
      <alignment horizontal="center" vertical="center"/>
    </xf>
    <xf numFmtId="1" fontId="7" fillId="4" borderId="24" xfId="0" applyNumberFormat="1" applyFont="1" applyFill="1" applyBorder="1" applyAlignment="1" applyProtection="1">
      <alignment horizontal="center" vertical="center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left" vertical="center"/>
    </xf>
    <xf numFmtId="0" fontId="8" fillId="4" borderId="24" xfId="0" applyFont="1" applyFill="1" applyBorder="1" applyAlignment="1" applyProtection="1">
      <alignment vertical="center"/>
      <protection locked="0"/>
    </xf>
    <xf numFmtId="0" fontId="39" fillId="4" borderId="24" xfId="0" applyFont="1" applyFill="1" applyBorder="1" applyAlignment="1">
      <alignment horizontal="left" vertical="center"/>
    </xf>
    <xf numFmtId="0" fontId="8" fillId="0" borderId="24" xfId="0" applyFont="1" applyFill="1" applyBorder="1" applyAlignment="1" applyProtection="1">
      <alignment vertical="center"/>
      <protection locked="0"/>
    </xf>
    <xf numFmtId="1" fontId="10" fillId="2" borderId="24" xfId="0" applyNumberFormat="1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29" fillId="4" borderId="24" xfId="0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vertical="center"/>
    </xf>
    <xf numFmtId="0" fontId="8" fillId="4" borderId="24" xfId="0" applyFont="1" applyFill="1" applyBorder="1" applyAlignment="1">
      <alignment vertical="center"/>
    </xf>
    <xf numFmtId="0" fontId="29" fillId="4" borderId="24" xfId="0" applyFont="1" applyFill="1" applyBorder="1" applyAlignment="1">
      <alignment horizontal="left" vertical="center"/>
    </xf>
    <xf numFmtId="0" fontId="14" fillId="0" borderId="24" xfId="0" applyFont="1" applyFill="1" applyBorder="1" applyAlignment="1" applyProtection="1">
      <alignment horizontal="left" vertical="center"/>
    </xf>
    <xf numFmtId="49" fontId="10" fillId="2" borderId="22" xfId="0" applyNumberFormat="1" applyFont="1" applyFill="1" applyBorder="1" applyAlignment="1" applyProtection="1">
      <alignment horizontal="left" vertical="center"/>
    </xf>
    <xf numFmtId="49" fontId="10" fillId="2" borderId="24" xfId="0" applyNumberFormat="1" applyFont="1" applyFill="1" applyBorder="1" applyAlignment="1" applyProtection="1">
      <alignment horizontal="left" vertical="center"/>
    </xf>
    <xf numFmtId="49" fontId="10" fillId="2" borderId="24" xfId="0" applyNumberFormat="1" applyFont="1" applyFill="1" applyBorder="1" applyAlignment="1" applyProtection="1">
      <alignment horizontal="right" vertical="center"/>
    </xf>
    <xf numFmtId="1" fontId="10" fillId="3" borderId="24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left" vertical="center"/>
    </xf>
    <xf numFmtId="49" fontId="14" fillId="0" borderId="24" xfId="0" applyNumberFormat="1" applyFont="1" applyFill="1" applyBorder="1" applyAlignment="1" applyProtection="1">
      <alignment horizontal="left" vertical="center"/>
      <protection locked="0"/>
    </xf>
    <xf numFmtId="0" fontId="14" fillId="0" borderId="23" xfId="0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vertical="center"/>
      <protection locked="0"/>
    </xf>
    <xf numFmtId="1" fontId="8" fillId="0" borderId="47" xfId="0" applyNumberFormat="1" applyFont="1" applyFill="1" applyBorder="1" applyAlignment="1" applyProtection="1">
      <alignment horizontal="center" vertical="center"/>
    </xf>
    <xf numFmtId="1" fontId="7" fillId="0" borderId="47" xfId="0" applyNumberFormat="1" applyFont="1" applyFill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/>
    </xf>
    <xf numFmtId="1" fontId="7" fillId="0" borderId="48" xfId="0" applyNumberFormat="1" applyFont="1" applyFill="1" applyBorder="1" applyAlignment="1" applyProtection="1">
      <alignment horizontal="center" vertical="center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  <protection locked="0"/>
    </xf>
    <xf numFmtId="1" fontId="8" fillId="0" borderId="23" xfId="0" applyNumberFormat="1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vertical="center" wrapText="1"/>
      <protection locked="0"/>
    </xf>
    <xf numFmtId="49" fontId="5" fillId="0" borderId="24" xfId="0" applyNumberFormat="1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 applyProtection="1">
      <alignment horizontal="center" vertical="center"/>
    </xf>
    <xf numFmtId="1" fontId="13" fillId="0" borderId="24" xfId="0" applyNumberFormat="1" applyFont="1" applyFill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right" vertical="center" wrapText="1"/>
    </xf>
    <xf numFmtId="1" fontId="10" fillId="2" borderId="24" xfId="0" applyNumberFormat="1" applyFont="1" applyFill="1" applyBorder="1" applyAlignment="1">
      <alignment horizontal="center" vertical="center"/>
    </xf>
    <xf numFmtId="1" fontId="13" fillId="2" borderId="24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1" fontId="10" fillId="2" borderId="24" xfId="0" applyNumberFormat="1" applyFont="1" applyFill="1" applyBorder="1" applyAlignment="1">
      <alignment vertical="center"/>
    </xf>
    <xf numFmtId="1" fontId="13" fillId="2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vertical="center" wrapText="1"/>
    </xf>
    <xf numFmtId="1" fontId="1" fillId="0" borderId="24" xfId="0" applyNumberFormat="1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0" fontId="1" fillId="0" borderId="2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1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 applyProtection="1">
      <alignment horizontal="right" vertical="center"/>
      <protection locked="0"/>
    </xf>
    <xf numFmtId="0" fontId="10" fillId="0" borderId="24" xfId="0" applyFont="1" applyBorder="1" applyAlignment="1">
      <alignment horizontal="left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17" fillId="0" borderId="24" xfId="0" applyFont="1" applyFill="1" applyBorder="1" applyProtection="1"/>
    <xf numFmtId="0" fontId="10" fillId="0" borderId="24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17" fillId="0" borderId="23" xfId="0" applyFont="1" applyFill="1" applyBorder="1" applyProtection="1"/>
    <xf numFmtId="49" fontId="1" fillId="0" borderId="52" xfId="0" applyNumberFormat="1" applyFont="1" applyFill="1" applyBorder="1" applyAlignment="1" applyProtection="1">
      <alignment horizontal="left" vertical="center"/>
    </xf>
    <xf numFmtId="0" fontId="10" fillId="0" borderId="52" xfId="0" applyFont="1" applyFill="1" applyBorder="1" applyAlignment="1" applyProtection="1">
      <alignment horizontal="left" vertical="center" wrapText="1"/>
    </xf>
    <xf numFmtId="0" fontId="4" fillId="0" borderId="52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1" fontId="10" fillId="0" borderId="50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14" fillId="0" borderId="53" xfId="0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41" xfId="0" applyNumberFormat="1" applyFont="1" applyFill="1" applyBorder="1" applyAlignment="1">
      <alignment horizontal="left" vertical="center"/>
    </xf>
    <xf numFmtId="0" fontId="28" fillId="4" borderId="0" xfId="0" applyFont="1" applyFill="1" applyAlignment="1">
      <alignment vertical="center"/>
    </xf>
    <xf numFmtId="49" fontId="10" fillId="2" borderId="22" xfId="0" applyNumberFormat="1" applyFont="1" applyFill="1" applyBorder="1" applyAlignment="1" applyProtection="1">
      <alignment horizontal="left" vertical="center"/>
    </xf>
    <xf numFmtId="49" fontId="10" fillId="2" borderId="24" xfId="0" applyNumberFormat="1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49" fontId="10" fillId="2" borderId="30" xfId="0" applyNumberFormat="1" applyFont="1" applyFill="1" applyBorder="1" applyAlignment="1" applyProtection="1">
      <alignment horizontal="left" vertical="center"/>
    </xf>
    <xf numFmtId="49" fontId="10" fillId="2" borderId="31" xfId="0" applyNumberFormat="1" applyFont="1" applyFill="1" applyBorder="1" applyAlignment="1" applyProtection="1">
      <alignment horizontal="left" vertical="center"/>
    </xf>
    <xf numFmtId="49" fontId="10" fillId="2" borderId="39" xfId="0" applyNumberFormat="1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16" fillId="0" borderId="0" xfId="0" applyFont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 textRotation="90" wrapText="1"/>
    </xf>
    <xf numFmtId="0" fontId="38" fillId="0" borderId="51" xfId="0" applyNumberFormat="1" applyFont="1" applyFill="1" applyBorder="1" applyAlignment="1">
      <alignment horizontal="center" vertical="center" textRotation="90" wrapText="1"/>
    </xf>
    <xf numFmtId="0" fontId="4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1" fillId="2" borderId="22" xfId="0" applyNumberFormat="1" applyFont="1" applyFill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left" vertical="center"/>
    </xf>
    <xf numFmtId="0" fontId="38" fillId="0" borderId="22" xfId="0" applyFont="1" applyFill="1" applyBorder="1" applyAlignment="1">
      <alignment horizontal="center" vertical="center" textRotation="90" wrapText="1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49" fontId="1" fillId="2" borderId="20" xfId="0" applyNumberFormat="1" applyFont="1" applyFill="1" applyBorder="1" applyAlignment="1" applyProtection="1">
      <alignment horizontal="left" vertical="center"/>
    </xf>
    <xf numFmtId="49" fontId="1" fillId="2" borderId="21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10" fillId="4" borderId="44" xfId="0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vertical="center"/>
    </xf>
    <xf numFmtId="1" fontId="8" fillId="4" borderId="29" xfId="0" applyNumberFormat="1" applyFont="1" applyFill="1" applyBorder="1" applyAlignment="1" applyProtection="1">
      <alignment horizontal="center" vertical="center"/>
    </xf>
    <xf numFmtId="1" fontId="7" fillId="4" borderId="29" xfId="0" applyNumberFormat="1" applyFont="1" applyFill="1" applyBorder="1" applyAlignment="1" applyProtection="1">
      <alignment horizontal="center" vertical="center"/>
    </xf>
    <xf numFmtId="0" fontId="14" fillId="4" borderId="45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vertical="center"/>
    </xf>
    <xf numFmtId="0" fontId="1" fillId="4" borderId="22" xfId="0" applyFont="1" applyFill="1" applyBorder="1" applyAlignment="1" applyProtection="1">
      <alignment horizontal="center" vertical="center"/>
    </xf>
    <xf numFmtId="49" fontId="5" fillId="4" borderId="24" xfId="0" applyNumberFormat="1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vertical="center" wrapText="1"/>
      <protection locked="0"/>
    </xf>
    <xf numFmtId="1" fontId="8" fillId="4" borderId="23" xfId="0" applyNumberFormat="1" applyFont="1" applyFill="1" applyBorder="1" applyAlignment="1" applyProtection="1">
      <alignment horizontal="center" vertical="center"/>
    </xf>
    <xf numFmtId="49" fontId="5" fillId="4" borderId="41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</xf>
    <xf numFmtId="0" fontId="8" fillId="4" borderId="24" xfId="0" applyFont="1" applyFill="1" applyBorder="1" applyAlignment="1" applyProtection="1">
      <alignment horizontal="center" vertical="center"/>
    </xf>
    <xf numFmtId="1" fontId="7" fillId="4" borderId="23" xfId="0" applyNumberFormat="1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49" fontId="5" fillId="4" borderId="41" xfId="0" applyNumberFormat="1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</xf>
  </cellXfs>
  <cellStyles count="2">
    <cellStyle name="Normál" xfId="0" builtinId="0"/>
    <cellStyle name="Normál 2" xfId="1" xr:uid="{00000000-0005-0000-0000-000001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99FF"/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81"/>
  <sheetViews>
    <sheetView showGridLines="0" tabSelected="1" zoomScale="60" zoomScaleNormal="60" zoomScalePageLayoutView="80" workbookViewId="0">
      <selection activeCell="AL2" sqref="AL2"/>
    </sheetView>
  </sheetViews>
  <sheetFormatPr defaultColWidth="9.140625" defaultRowHeight="15" outlineLevelCol="1" x14ac:dyDescent="0.25"/>
  <cols>
    <col min="1" max="1" width="6.42578125" style="12" customWidth="1"/>
    <col min="2" max="2" width="18.140625" style="13" customWidth="1"/>
    <col min="3" max="3" width="64" style="8" customWidth="1"/>
    <col min="4" max="4" width="7.85546875" style="9" customWidth="1"/>
    <col min="5" max="5" width="11.42578125" style="9" customWidth="1"/>
    <col min="6" max="6" width="7" style="9" customWidth="1"/>
    <col min="7" max="9" width="3.42578125" style="9" customWidth="1"/>
    <col min="10" max="10" width="5.140625" style="9" customWidth="1"/>
    <col min="11" max="14" width="3.42578125" style="9" customWidth="1"/>
    <col min="15" max="15" width="4.7109375" style="9" customWidth="1"/>
    <col min="16" max="19" width="3.42578125" style="9" customWidth="1"/>
    <col min="20" max="20" width="4.42578125" style="9" customWidth="1"/>
    <col min="21" max="24" width="3.42578125" style="9" customWidth="1"/>
    <col min="25" max="25" width="4.42578125" style="9" customWidth="1"/>
    <col min="26" max="29" width="3.42578125" style="9" customWidth="1"/>
    <col min="30" max="30" width="4.42578125" style="9" customWidth="1"/>
    <col min="31" max="34" width="3.42578125" style="9" customWidth="1"/>
    <col min="35" max="35" width="4.42578125" style="9" customWidth="1"/>
    <col min="36" max="39" width="3.42578125" style="9" customWidth="1"/>
    <col min="40" max="40" width="4.42578125" style="9" customWidth="1"/>
    <col min="41" max="41" width="36.85546875" style="9" customWidth="1"/>
    <col min="42" max="42" width="28.7109375" style="9" hidden="1" customWidth="1" outlineLevel="1"/>
    <col min="43" max="43" width="9.140625" style="14" collapsed="1"/>
    <col min="44" max="16384" width="9.140625" style="10"/>
  </cols>
  <sheetData>
    <row r="1" spans="1:46" s="78" customFormat="1" ht="18" x14ac:dyDescent="0.25">
      <c r="A1" s="74"/>
      <c r="B1" s="75"/>
      <c r="C1" s="76"/>
      <c r="D1" s="77"/>
      <c r="E1" s="77"/>
      <c r="F1" s="77"/>
      <c r="G1" s="77"/>
      <c r="H1" s="77"/>
      <c r="I1" s="15"/>
      <c r="J1" s="15"/>
      <c r="K1" s="15"/>
      <c r="L1" s="15"/>
      <c r="M1" s="288" t="s">
        <v>71</v>
      </c>
      <c r="N1" s="288"/>
      <c r="O1" s="288"/>
      <c r="P1" s="288"/>
      <c r="Q1" s="288"/>
      <c r="R1" s="288"/>
      <c r="S1" s="288"/>
      <c r="T1" s="119"/>
      <c r="U1" s="119"/>
      <c r="V1" s="119"/>
      <c r="W1" s="119"/>
      <c r="X1" s="119"/>
      <c r="Y1" s="77"/>
      <c r="Z1" s="77"/>
      <c r="AA1" s="77"/>
      <c r="AB1" s="77"/>
      <c r="AP1" s="77"/>
      <c r="AQ1" s="77"/>
      <c r="AR1" s="77"/>
      <c r="AS1" s="77"/>
      <c r="AT1" s="79"/>
    </row>
    <row r="2" spans="1:46" s="82" customFormat="1" ht="18" x14ac:dyDescent="0.25">
      <c r="A2" s="17" t="s">
        <v>69</v>
      </c>
      <c r="B2" s="80"/>
      <c r="C2" s="81"/>
      <c r="I2" s="15"/>
      <c r="J2" s="15"/>
      <c r="K2" s="15"/>
      <c r="L2" s="15"/>
      <c r="M2" s="288" t="s">
        <v>72</v>
      </c>
      <c r="N2" s="288"/>
      <c r="O2" s="288"/>
      <c r="P2" s="288"/>
      <c r="Q2" s="288"/>
      <c r="R2" s="288"/>
      <c r="S2" s="288"/>
      <c r="T2" s="119"/>
      <c r="U2" s="119"/>
      <c r="V2" s="119"/>
      <c r="W2" s="119"/>
      <c r="X2" s="119"/>
      <c r="AD2" s="83"/>
      <c r="AE2" s="83"/>
      <c r="AF2" s="83"/>
      <c r="AG2" s="83"/>
      <c r="AH2" s="83"/>
      <c r="AJ2" s="83"/>
      <c r="AK2" s="83"/>
      <c r="AL2" s="17" t="s">
        <v>265</v>
      </c>
      <c r="AM2" s="17"/>
      <c r="AN2" s="17"/>
      <c r="AO2" s="17"/>
      <c r="AP2" s="17"/>
      <c r="AQ2" s="17"/>
      <c r="AR2" s="17"/>
      <c r="AS2" s="17"/>
      <c r="AT2" s="17"/>
    </row>
    <row r="3" spans="1:46" s="82" customFormat="1" ht="18" x14ac:dyDescent="0.25">
      <c r="A3" s="17" t="s">
        <v>70</v>
      </c>
      <c r="B3" s="80"/>
      <c r="C3" s="81"/>
      <c r="I3" s="288" t="s">
        <v>259</v>
      </c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AD3" s="84"/>
      <c r="AE3" s="84"/>
      <c r="AF3" s="84"/>
      <c r="AG3" s="84"/>
      <c r="AH3" s="84"/>
      <c r="AJ3" s="84"/>
      <c r="AK3" s="121"/>
      <c r="AL3" s="17" t="s">
        <v>264</v>
      </c>
      <c r="AM3" s="17"/>
      <c r="AN3" s="17"/>
      <c r="AO3" s="17"/>
      <c r="AP3" s="17"/>
      <c r="AQ3" s="17"/>
      <c r="AR3" s="17"/>
      <c r="AS3" s="17"/>
      <c r="AT3" s="17"/>
    </row>
    <row r="4" spans="1:46" s="82" customFormat="1" ht="18" x14ac:dyDescent="0.25">
      <c r="A4" s="17"/>
      <c r="B4" s="124"/>
      <c r="C4" s="125"/>
      <c r="D4" s="89"/>
      <c r="E4" s="89"/>
      <c r="F4" s="89"/>
      <c r="G4" s="89"/>
      <c r="H4" s="89"/>
      <c r="I4" s="119"/>
      <c r="J4" s="119"/>
      <c r="K4" s="119"/>
      <c r="L4" s="119"/>
      <c r="M4" s="119"/>
      <c r="N4" s="119"/>
      <c r="O4" s="119"/>
      <c r="P4" s="119" t="s">
        <v>73</v>
      </c>
      <c r="Q4" s="119"/>
      <c r="R4" s="119"/>
      <c r="S4" s="119"/>
      <c r="T4" s="119"/>
      <c r="U4" s="119"/>
      <c r="V4" s="119"/>
      <c r="W4" s="119"/>
      <c r="X4" s="119"/>
      <c r="Y4" s="89"/>
      <c r="Z4" s="89"/>
      <c r="AA4" s="89"/>
      <c r="AB4" s="89"/>
      <c r="AC4" s="89"/>
      <c r="AD4" s="115"/>
      <c r="AE4" s="115"/>
      <c r="AF4" s="115"/>
      <c r="AG4" s="115"/>
      <c r="AH4" s="115"/>
      <c r="AI4" s="89"/>
      <c r="AJ4" s="115"/>
      <c r="AK4" s="114"/>
      <c r="AL4" s="115"/>
      <c r="AM4" s="115"/>
      <c r="AN4" s="115"/>
      <c r="AO4" s="115"/>
      <c r="AP4" s="115"/>
      <c r="AQ4" s="115"/>
      <c r="AR4" s="115"/>
      <c r="AS4" s="116"/>
    </row>
    <row r="5" spans="1:46" s="82" customFormat="1" ht="18" x14ac:dyDescent="0.2">
      <c r="A5" s="88"/>
      <c r="B5" s="89"/>
      <c r="C5" s="89"/>
      <c r="D5" s="89"/>
      <c r="E5" s="89"/>
      <c r="F5" s="89"/>
      <c r="G5" s="89"/>
      <c r="H5" s="89"/>
      <c r="I5" s="126"/>
      <c r="J5" s="126"/>
      <c r="K5" s="127"/>
      <c r="L5" s="126"/>
      <c r="M5" s="126"/>
      <c r="N5" s="126"/>
      <c r="O5" s="127"/>
      <c r="P5" s="128" t="s">
        <v>74</v>
      </c>
      <c r="Q5" s="126"/>
      <c r="R5" s="129"/>
      <c r="S5" s="126"/>
      <c r="T5" s="126"/>
      <c r="U5" s="126"/>
      <c r="V5" s="126"/>
      <c r="W5" s="126"/>
      <c r="X5" s="126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121"/>
      <c r="AL5" s="122"/>
      <c r="AM5" s="122"/>
      <c r="AN5" s="122"/>
      <c r="AO5" s="122"/>
      <c r="AP5" s="122"/>
      <c r="AQ5" s="122"/>
      <c r="AR5" s="122"/>
      <c r="AS5" s="123"/>
    </row>
    <row r="6" spans="1:46" s="82" customFormat="1" ht="18" x14ac:dyDescent="0.2">
      <c r="A6" s="88"/>
      <c r="B6" s="89"/>
      <c r="C6" s="89"/>
      <c r="D6" s="89"/>
      <c r="E6" s="89"/>
      <c r="F6" s="89"/>
      <c r="G6" s="89"/>
      <c r="H6" s="89"/>
      <c r="I6" s="126"/>
      <c r="J6" s="126"/>
      <c r="K6" s="127"/>
      <c r="L6" s="126"/>
      <c r="M6" s="126"/>
      <c r="N6" s="126"/>
      <c r="O6" s="127"/>
      <c r="P6" s="128" t="s">
        <v>75</v>
      </c>
      <c r="Q6" s="126"/>
      <c r="R6" s="130"/>
      <c r="S6" s="126"/>
      <c r="T6" s="126"/>
      <c r="U6" s="126"/>
      <c r="V6" s="126"/>
      <c r="W6" s="126"/>
      <c r="X6" s="126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117"/>
      <c r="AL6" s="117"/>
      <c r="AM6" s="117"/>
      <c r="AN6" s="117"/>
      <c r="AO6" s="117"/>
      <c r="AP6" s="117"/>
      <c r="AQ6" s="117"/>
      <c r="AR6" s="117"/>
      <c r="AS6" s="90"/>
    </row>
    <row r="7" spans="1:46" s="85" customFormat="1" ht="12.75" customHeight="1" x14ac:dyDescent="0.25">
      <c r="A7" s="113"/>
      <c r="B7" s="113"/>
      <c r="C7" s="113"/>
      <c r="D7" s="113"/>
      <c r="E7" s="113"/>
      <c r="F7" s="113"/>
      <c r="G7" s="113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</row>
    <row r="8" spans="1:46" s="85" customFormat="1" ht="12.75" customHeight="1" x14ac:dyDescent="0.2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</row>
    <row r="9" spans="1:46" customFormat="1" ht="16.5" thickBot="1" x14ac:dyDescent="0.3">
      <c r="A9" s="131"/>
      <c r="B9" s="132"/>
      <c r="C9" s="133"/>
      <c r="D9" s="133"/>
      <c r="E9" s="134"/>
      <c r="F9" s="127"/>
      <c r="G9" s="135"/>
      <c r="H9" s="136"/>
      <c r="I9" s="136"/>
      <c r="J9" s="136"/>
      <c r="K9" s="136"/>
      <c r="L9" s="127"/>
      <c r="M9" s="136"/>
      <c r="N9" s="136"/>
      <c r="O9" s="137"/>
      <c r="P9" s="127"/>
      <c r="Q9" s="135" t="s">
        <v>76</v>
      </c>
      <c r="R9" s="126"/>
      <c r="S9" s="138"/>
      <c r="T9" s="136"/>
      <c r="U9" s="136"/>
      <c r="V9" s="136"/>
      <c r="W9" s="136"/>
      <c r="X9" s="136"/>
      <c r="Y9" s="136"/>
      <c r="Z9" s="136"/>
      <c r="AA9" s="136"/>
      <c r="AB9" s="136"/>
      <c r="AC9" s="126"/>
      <c r="AD9" s="136"/>
      <c r="AE9" s="136"/>
      <c r="AF9" s="139"/>
      <c r="AG9" s="126"/>
      <c r="AH9" s="136"/>
      <c r="AI9" s="136"/>
      <c r="AJ9" s="136"/>
      <c r="AK9" s="126"/>
      <c r="AL9" s="140"/>
      <c r="AM9" s="140"/>
      <c r="AN9" s="136"/>
      <c r="AO9" s="135"/>
      <c r="AP9" s="136"/>
      <c r="AQ9" s="141"/>
      <c r="AR9" s="127"/>
      <c r="AS9" s="127"/>
    </row>
    <row r="10" spans="1:46" s="47" customFormat="1" ht="20.25" customHeight="1" x14ac:dyDescent="0.25">
      <c r="A10" s="282"/>
      <c r="B10" s="284" t="s">
        <v>77</v>
      </c>
      <c r="C10" s="286" t="s">
        <v>78</v>
      </c>
      <c r="D10" s="278" t="s">
        <v>79</v>
      </c>
      <c r="E10" s="278" t="s">
        <v>80</v>
      </c>
      <c r="F10" s="290" t="s">
        <v>81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54"/>
      <c r="AK10" s="54"/>
      <c r="AL10" s="54"/>
      <c r="AM10" s="55"/>
      <c r="AN10" s="56"/>
      <c r="AO10" s="280" t="s">
        <v>82</v>
      </c>
      <c r="AP10" s="280" t="s">
        <v>83</v>
      </c>
    </row>
    <row r="11" spans="1:46" s="47" customFormat="1" ht="20.25" customHeight="1" thickBot="1" x14ac:dyDescent="0.3">
      <c r="A11" s="283"/>
      <c r="B11" s="285"/>
      <c r="C11" s="287"/>
      <c r="D11" s="279"/>
      <c r="E11" s="279"/>
      <c r="F11" s="272" t="s">
        <v>0</v>
      </c>
      <c r="G11" s="273"/>
      <c r="H11" s="273"/>
      <c r="I11" s="273"/>
      <c r="J11" s="274"/>
      <c r="K11" s="272" t="s">
        <v>1</v>
      </c>
      <c r="L11" s="273"/>
      <c r="M11" s="273"/>
      <c r="N11" s="273"/>
      <c r="O11" s="274"/>
      <c r="P11" s="272" t="s">
        <v>2</v>
      </c>
      <c r="Q11" s="273"/>
      <c r="R11" s="273"/>
      <c r="S11" s="273"/>
      <c r="T11" s="274"/>
      <c r="U11" s="272" t="s">
        <v>3</v>
      </c>
      <c r="V11" s="273"/>
      <c r="W11" s="273"/>
      <c r="X11" s="273"/>
      <c r="Y11" s="274"/>
      <c r="Z11" s="272" t="s">
        <v>4</v>
      </c>
      <c r="AA11" s="273"/>
      <c r="AB11" s="273"/>
      <c r="AC11" s="273"/>
      <c r="AD11" s="274"/>
      <c r="AE11" s="272" t="s">
        <v>5</v>
      </c>
      <c r="AF11" s="273"/>
      <c r="AG11" s="273"/>
      <c r="AH11" s="273"/>
      <c r="AI11" s="274"/>
      <c r="AJ11" s="272" t="s">
        <v>6</v>
      </c>
      <c r="AK11" s="273"/>
      <c r="AL11" s="273"/>
      <c r="AM11" s="273"/>
      <c r="AN11" s="274"/>
      <c r="AO11" s="281"/>
      <c r="AP11" s="281"/>
    </row>
    <row r="12" spans="1:46" s="47" customFormat="1" ht="19.5" customHeight="1" thickBot="1" x14ac:dyDescent="0.3">
      <c r="A12" s="118"/>
      <c r="B12" s="51"/>
      <c r="C12" s="52"/>
      <c r="D12" s="118"/>
      <c r="E12" s="53"/>
      <c r="F12" s="142" t="s">
        <v>84</v>
      </c>
      <c r="G12" s="143" t="s">
        <v>85</v>
      </c>
      <c r="H12" s="143" t="s">
        <v>86</v>
      </c>
      <c r="I12" s="143" t="s">
        <v>87</v>
      </c>
      <c r="J12" s="144" t="s">
        <v>80</v>
      </c>
      <c r="K12" s="142" t="s">
        <v>84</v>
      </c>
      <c r="L12" s="143" t="s">
        <v>85</v>
      </c>
      <c r="M12" s="143" t="s">
        <v>86</v>
      </c>
      <c r="N12" s="143" t="s">
        <v>87</v>
      </c>
      <c r="O12" s="144" t="s">
        <v>80</v>
      </c>
      <c r="P12" s="142" t="s">
        <v>84</v>
      </c>
      <c r="Q12" s="143" t="s">
        <v>85</v>
      </c>
      <c r="R12" s="143" t="s">
        <v>86</v>
      </c>
      <c r="S12" s="143" t="s">
        <v>87</v>
      </c>
      <c r="T12" s="144" t="s">
        <v>80</v>
      </c>
      <c r="U12" s="142" t="s">
        <v>84</v>
      </c>
      <c r="V12" s="143" t="s">
        <v>85</v>
      </c>
      <c r="W12" s="143" t="s">
        <v>86</v>
      </c>
      <c r="X12" s="143" t="s">
        <v>87</v>
      </c>
      <c r="Y12" s="144" t="s">
        <v>80</v>
      </c>
      <c r="Z12" s="142" t="s">
        <v>84</v>
      </c>
      <c r="AA12" s="143" t="s">
        <v>85</v>
      </c>
      <c r="AB12" s="143" t="s">
        <v>86</v>
      </c>
      <c r="AC12" s="143" t="s">
        <v>87</v>
      </c>
      <c r="AD12" s="144" t="s">
        <v>80</v>
      </c>
      <c r="AE12" s="142" t="s">
        <v>84</v>
      </c>
      <c r="AF12" s="143" t="s">
        <v>85</v>
      </c>
      <c r="AG12" s="143" t="s">
        <v>86</v>
      </c>
      <c r="AH12" s="143" t="s">
        <v>87</v>
      </c>
      <c r="AI12" s="144" t="s">
        <v>80</v>
      </c>
      <c r="AJ12" s="142" t="s">
        <v>84</v>
      </c>
      <c r="AK12" s="143" t="s">
        <v>85</v>
      </c>
      <c r="AL12" s="143" t="s">
        <v>86</v>
      </c>
      <c r="AM12" s="143" t="s">
        <v>87</v>
      </c>
      <c r="AN12" s="144" t="s">
        <v>80</v>
      </c>
      <c r="AO12" s="145" t="s">
        <v>77</v>
      </c>
      <c r="AP12" s="145"/>
    </row>
    <row r="13" spans="1:46" ht="16.5" thickBot="1" x14ac:dyDescent="0.3">
      <c r="A13" s="275" t="s">
        <v>88</v>
      </c>
      <c r="B13" s="276"/>
      <c r="C13" s="277"/>
      <c r="D13" s="91">
        <f>SUM(D14:D23)</f>
        <v>32</v>
      </c>
      <c r="E13" s="92">
        <f>SUM(E14:E23)</f>
        <v>38</v>
      </c>
      <c r="F13" s="91">
        <f>SUM(F14:F23)</f>
        <v>7</v>
      </c>
      <c r="G13" s="93">
        <f>SUM(G14:G23)</f>
        <v>4</v>
      </c>
      <c r="H13" s="93">
        <f>SUM(H14:H23)</f>
        <v>4</v>
      </c>
      <c r="I13" s="93"/>
      <c r="J13" s="92">
        <f>SUM(J14:J23)</f>
        <v>17</v>
      </c>
      <c r="K13" s="91">
        <f>SUM(K14:K23)</f>
        <v>5</v>
      </c>
      <c r="L13" s="93">
        <f>SUM(L14:L23)</f>
        <v>6</v>
      </c>
      <c r="M13" s="93">
        <f>SUM(M14:M23)</f>
        <v>0</v>
      </c>
      <c r="N13" s="93"/>
      <c r="O13" s="92">
        <f>SUM(O14:O23)</f>
        <v>12</v>
      </c>
      <c r="P13" s="91">
        <f>SUM(P14:P23)</f>
        <v>4</v>
      </c>
      <c r="Q13" s="93">
        <f>SUM(Q14:Q23)</f>
        <v>2</v>
      </c>
      <c r="R13" s="93">
        <f>SUM(R14:R23)</f>
        <v>0</v>
      </c>
      <c r="S13" s="93"/>
      <c r="T13" s="92">
        <f>SUM(T14:T23)</f>
        <v>9</v>
      </c>
      <c r="U13" s="91">
        <f>SUM(U14:U23)</f>
        <v>0</v>
      </c>
      <c r="V13" s="93">
        <f>SUM(V14:V23)</f>
        <v>0</v>
      </c>
      <c r="W13" s="93">
        <f>SUM(W14:W23)</f>
        <v>0</v>
      </c>
      <c r="X13" s="93"/>
      <c r="Y13" s="92">
        <f>SUM(Y14:Y23)</f>
        <v>0</v>
      </c>
      <c r="Z13" s="91">
        <f>SUM(Z14:Z23)</f>
        <v>0</v>
      </c>
      <c r="AA13" s="93">
        <f>SUM(AA14:AA23)</f>
        <v>0</v>
      </c>
      <c r="AB13" s="93">
        <f>SUM(AB14:AB23)</f>
        <v>0</v>
      </c>
      <c r="AC13" s="93"/>
      <c r="AD13" s="92">
        <f>SUM(AD14:AD23)</f>
        <v>0</v>
      </c>
      <c r="AE13" s="91">
        <f>SUM(AE14:AE23)</f>
        <v>0</v>
      </c>
      <c r="AF13" s="93">
        <f>SUM(AF14:AF23)</f>
        <v>0</v>
      </c>
      <c r="AG13" s="93">
        <f>SUM(AG14:AG23)</f>
        <v>0</v>
      </c>
      <c r="AH13" s="93"/>
      <c r="AI13" s="92">
        <f>SUM(AI14:AI23)</f>
        <v>0</v>
      </c>
      <c r="AJ13" s="91">
        <f>SUM(AJ14:AJ23)</f>
        <v>0</v>
      </c>
      <c r="AK13" s="93">
        <f>SUM(AK14:AK23)</f>
        <v>0</v>
      </c>
      <c r="AL13" s="93">
        <f>SUM(AL14:AL23)</f>
        <v>0</v>
      </c>
      <c r="AM13" s="93"/>
      <c r="AN13" s="92">
        <f>SUM(AN14:AN23)</f>
        <v>0</v>
      </c>
      <c r="AO13" s="112"/>
      <c r="AP13" s="100"/>
      <c r="AQ13" s="10"/>
    </row>
    <row r="14" spans="1:46" s="157" customFormat="1" ht="15.75" x14ac:dyDescent="0.25">
      <c r="A14" s="310" t="s">
        <v>0</v>
      </c>
      <c r="B14" s="311" t="s">
        <v>68</v>
      </c>
      <c r="C14" s="312" t="s">
        <v>89</v>
      </c>
      <c r="D14" s="313">
        <f t="shared" ref="D14:D23" si="0">SUM(F14,G14,H14,K14,L14,M14,P14,Q14,R14,U14,V14,W14,Z14,AA14,AB14,AE14,AF14,AG14,AJ14,AK14,AL14)</f>
        <v>6</v>
      </c>
      <c r="E14" s="313">
        <f t="shared" ref="E14:E23" si="1">SUM(J14,O14,T14,Y14,AD14,AI14,AN14)</f>
        <v>6</v>
      </c>
      <c r="F14" s="313">
        <v>3</v>
      </c>
      <c r="G14" s="313">
        <v>3</v>
      </c>
      <c r="H14" s="313">
        <v>0</v>
      </c>
      <c r="I14" s="313" t="s">
        <v>8</v>
      </c>
      <c r="J14" s="314">
        <v>6</v>
      </c>
      <c r="K14" s="313"/>
      <c r="L14" s="313"/>
      <c r="M14" s="313"/>
      <c r="N14" s="313"/>
      <c r="O14" s="314"/>
      <c r="P14" s="313"/>
      <c r="Q14" s="313"/>
      <c r="R14" s="313"/>
      <c r="S14" s="313"/>
      <c r="T14" s="314"/>
      <c r="U14" s="313"/>
      <c r="V14" s="313"/>
      <c r="W14" s="313"/>
      <c r="X14" s="313"/>
      <c r="Y14" s="314"/>
      <c r="Z14" s="313"/>
      <c r="AA14" s="313"/>
      <c r="AB14" s="313"/>
      <c r="AC14" s="313"/>
      <c r="AD14" s="314"/>
      <c r="AE14" s="313"/>
      <c r="AF14" s="313"/>
      <c r="AG14" s="313"/>
      <c r="AH14" s="313"/>
      <c r="AI14" s="314"/>
      <c r="AJ14" s="313"/>
      <c r="AK14" s="313"/>
      <c r="AL14" s="313"/>
      <c r="AM14" s="313"/>
      <c r="AN14" s="314"/>
      <c r="AO14" s="315" t="s">
        <v>58</v>
      </c>
      <c r="AP14" s="101"/>
    </row>
    <row r="15" spans="1:46" s="157" customFormat="1" ht="15.75" x14ac:dyDescent="0.25">
      <c r="A15" s="164" t="s">
        <v>1</v>
      </c>
      <c r="B15" s="165" t="s">
        <v>225</v>
      </c>
      <c r="C15" s="178" t="s">
        <v>90</v>
      </c>
      <c r="D15" s="167">
        <f t="shared" si="0"/>
        <v>6</v>
      </c>
      <c r="E15" s="167">
        <f t="shared" si="1"/>
        <v>6</v>
      </c>
      <c r="F15" s="167"/>
      <c r="G15" s="167"/>
      <c r="H15" s="167"/>
      <c r="I15" s="167"/>
      <c r="J15" s="168"/>
      <c r="K15" s="167">
        <v>3</v>
      </c>
      <c r="L15" s="167">
        <v>3</v>
      </c>
      <c r="M15" s="167">
        <v>0</v>
      </c>
      <c r="N15" s="167" t="s">
        <v>8</v>
      </c>
      <c r="O15" s="168">
        <v>6</v>
      </c>
      <c r="P15" s="167"/>
      <c r="Q15" s="167"/>
      <c r="R15" s="167"/>
      <c r="S15" s="167"/>
      <c r="T15" s="168"/>
      <c r="U15" s="167"/>
      <c r="V15" s="167"/>
      <c r="W15" s="167"/>
      <c r="X15" s="167"/>
      <c r="Y15" s="168"/>
      <c r="Z15" s="167"/>
      <c r="AA15" s="167"/>
      <c r="AB15" s="167"/>
      <c r="AC15" s="167"/>
      <c r="AD15" s="168"/>
      <c r="AE15" s="167"/>
      <c r="AF15" s="167"/>
      <c r="AG15" s="167"/>
      <c r="AH15" s="167"/>
      <c r="AI15" s="168"/>
      <c r="AJ15" s="167"/>
      <c r="AK15" s="167"/>
      <c r="AL15" s="167"/>
      <c r="AM15" s="167"/>
      <c r="AN15" s="168"/>
      <c r="AO15" s="169" t="s">
        <v>261</v>
      </c>
      <c r="AP15" s="101"/>
    </row>
    <row r="16" spans="1:46" s="157" customFormat="1" ht="15.75" x14ac:dyDescent="0.25">
      <c r="A16" s="164" t="s">
        <v>2</v>
      </c>
      <c r="B16" s="165" t="s">
        <v>226</v>
      </c>
      <c r="C16" s="166" t="s">
        <v>237</v>
      </c>
      <c r="D16" s="167">
        <f t="shared" si="0"/>
        <v>2</v>
      </c>
      <c r="E16" s="167">
        <f t="shared" si="1"/>
        <v>3</v>
      </c>
      <c r="F16" s="167"/>
      <c r="G16" s="167"/>
      <c r="H16" s="167"/>
      <c r="I16" s="167"/>
      <c r="J16" s="168"/>
      <c r="K16" s="167"/>
      <c r="L16" s="167"/>
      <c r="M16" s="167"/>
      <c r="N16" s="167"/>
      <c r="O16" s="168"/>
      <c r="P16" s="167">
        <v>2</v>
      </c>
      <c r="Q16" s="167">
        <v>0</v>
      </c>
      <c r="R16" s="167">
        <v>0</v>
      </c>
      <c r="S16" s="167" t="s">
        <v>8</v>
      </c>
      <c r="T16" s="168">
        <v>3</v>
      </c>
      <c r="U16" s="167"/>
      <c r="V16" s="167"/>
      <c r="W16" s="167"/>
      <c r="X16" s="167"/>
      <c r="Y16" s="168"/>
      <c r="Z16" s="167"/>
      <c r="AA16" s="167"/>
      <c r="AB16" s="167"/>
      <c r="AC16" s="167"/>
      <c r="AD16" s="168"/>
      <c r="AE16" s="167"/>
      <c r="AF16" s="167"/>
      <c r="AG16" s="167"/>
      <c r="AH16" s="167"/>
      <c r="AI16" s="168"/>
      <c r="AJ16" s="167"/>
      <c r="AK16" s="167"/>
      <c r="AL16" s="167"/>
      <c r="AM16" s="167"/>
      <c r="AN16" s="168"/>
      <c r="AO16" s="169" t="s">
        <v>67</v>
      </c>
      <c r="AP16" s="102"/>
    </row>
    <row r="17" spans="1:42" s="157" customFormat="1" ht="15.75" x14ac:dyDescent="0.25">
      <c r="A17" s="164" t="s">
        <v>3</v>
      </c>
      <c r="B17" s="170" t="s">
        <v>238</v>
      </c>
      <c r="C17" s="171" t="s">
        <v>91</v>
      </c>
      <c r="D17" s="167">
        <f t="shared" si="0"/>
        <v>4</v>
      </c>
      <c r="E17" s="167">
        <f t="shared" si="1"/>
        <v>5</v>
      </c>
      <c r="F17" s="167">
        <v>2</v>
      </c>
      <c r="G17" s="167">
        <v>0</v>
      </c>
      <c r="H17" s="167">
        <v>2</v>
      </c>
      <c r="I17" s="167" t="s">
        <v>8</v>
      </c>
      <c r="J17" s="168">
        <v>5</v>
      </c>
      <c r="K17" s="167"/>
      <c r="L17" s="167"/>
      <c r="M17" s="167"/>
      <c r="N17" s="167"/>
      <c r="O17" s="168"/>
      <c r="P17" s="167"/>
      <c r="Q17" s="167"/>
      <c r="R17" s="167"/>
      <c r="S17" s="167"/>
      <c r="T17" s="168"/>
      <c r="U17" s="167"/>
      <c r="V17" s="167"/>
      <c r="W17" s="167"/>
      <c r="X17" s="167"/>
      <c r="Y17" s="168"/>
      <c r="Z17" s="167"/>
      <c r="AA17" s="167"/>
      <c r="AB17" s="167"/>
      <c r="AC17" s="167"/>
      <c r="AD17" s="168"/>
      <c r="AE17" s="167"/>
      <c r="AF17" s="167"/>
      <c r="AG17" s="167"/>
      <c r="AH17" s="167"/>
      <c r="AI17" s="168"/>
      <c r="AJ17" s="167"/>
      <c r="AK17" s="167"/>
      <c r="AL17" s="167"/>
      <c r="AM17" s="167"/>
      <c r="AN17" s="168"/>
      <c r="AO17" s="169" t="s">
        <v>67</v>
      </c>
      <c r="AP17" s="103"/>
    </row>
    <row r="18" spans="1:42" s="72" customFormat="1" ht="15.75" x14ac:dyDescent="0.25">
      <c r="A18" s="158" t="s">
        <v>4</v>
      </c>
      <c r="B18" s="159" t="s">
        <v>230</v>
      </c>
      <c r="C18" s="160" t="s">
        <v>92</v>
      </c>
      <c r="D18" s="161">
        <f t="shared" si="0"/>
        <v>2</v>
      </c>
      <c r="E18" s="161">
        <f t="shared" si="1"/>
        <v>3</v>
      </c>
      <c r="F18" s="161">
        <v>1</v>
      </c>
      <c r="G18" s="161">
        <v>1</v>
      </c>
      <c r="H18" s="161">
        <v>0</v>
      </c>
      <c r="I18" s="161" t="s">
        <v>11</v>
      </c>
      <c r="J18" s="162">
        <v>3</v>
      </c>
      <c r="K18" s="161"/>
      <c r="L18" s="161"/>
      <c r="M18" s="161"/>
      <c r="N18" s="161"/>
      <c r="O18" s="162"/>
      <c r="P18" s="161"/>
      <c r="Q18" s="161"/>
      <c r="R18" s="161"/>
      <c r="S18" s="161"/>
      <c r="T18" s="162"/>
      <c r="U18" s="161"/>
      <c r="V18" s="161"/>
      <c r="W18" s="161"/>
      <c r="X18" s="161"/>
      <c r="Y18" s="162"/>
      <c r="Z18" s="161"/>
      <c r="AA18" s="161"/>
      <c r="AB18" s="161"/>
      <c r="AC18" s="161"/>
      <c r="AD18" s="162"/>
      <c r="AE18" s="161"/>
      <c r="AF18" s="161"/>
      <c r="AG18" s="161"/>
      <c r="AH18" s="161"/>
      <c r="AI18" s="162"/>
      <c r="AJ18" s="161"/>
      <c r="AK18" s="161"/>
      <c r="AL18" s="161"/>
      <c r="AM18" s="161"/>
      <c r="AN18" s="162"/>
      <c r="AO18" s="163" t="s">
        <v>67</v>
      </c>
      <c r="AP18" s="102"/>
    </row>
    <row r="19" spans="1:42" s="72" customFormat="1" ht="15.75" x14ac:dyDescent="0.25">
      <c r="A19" s="158" t="s">
        <v>5</v>
      </c>
      <c r="B19" s="165" t="s">
        <v>231</v>
      </c>
      <c r="C19" s="160" t="s">
        <v>93</v>
      </c>
      <c r="D19" s="161">
        <f t="shared" si="0"/>
        <v>2</v>
      </c>
      <c r="E19" s="161">
        <f t="shared" si="1"/>
        <v>3</v>
      </c>
      <c r="F19" s="161"/>
      <c r="G19" s="161"/>
      <c r="H19" s="161"/>
      <c r="I19" s="161"/>
      <c r="J19" s="162"/>
      <c r="K19" s="161">
        <v>1</v>
      </c>
      <c r="L19" s="161">
        <v>1</v>
      </c>
      <c r="M19" s="161">
        <v>0</v>
      </c>
      <c r="N19" s="161" t="s">
        <v>8</v>
      </c>
      <c r="O19" s="162">
        <v>3</v>
      </c>
      <c r="P19" s="161"/>
      <c r="Q19" s="161"/>
      <c r="R19" s="161"/>
      <c r="S19" s="161"/>
      <c r="T19" s="162"/>
      <c r="U19" s="161"/>
      <c r="V19" s="161"/>
      <c r="W19" s="161"/>
      <c r="X19" s="161"/>
      <c r="Y19" s="162"/>
      <c r="Z19" s="161"/>
      <c r="AA19" s="161"/>
      <c r="AB19" s="161"/>
      <c r="AC19" s="161"/>
      <c r="AD19" s="162"/>
      <c r="AE19" s="161"/>
      <c r="AF19" s="161"/>
      <c r="AG19" s="161"/>
      <c r="AH19" s="161"/>
      <c r="AI19" s="162"/>
      <c r="AJ19" s="161"/>
      <c r="AK19" s="161"/>
      <c r="AL19" s="161"/>
      <c r="AM19" s="161"/>
      <c r="AN19" s="162"/>
      <c r="AO19" s="163" t="s">
        <v>230</v>
      </c>
      <c r="AP19" s="103"/>
    </row>
    <row r="20" spans="1:42" s="72" customFormat="1" ht="15.75" x14ac:dyDescent="0.25">
      <c r="A20" s="158" t="s">
        <v>6</v>
      </c>
      <c r="B20" s="172" t="s">
        <v>227</v>
      </c>
      <c r="C20" s="160" t="s">
        <v>94</v>
      </c>
      <c r="D20" s="161">
        <f t="shared" si="0"/>
        <v>3</v>
      </c>
      <c r="E20" s="161">
        <f t="shared" si="1"/>
        <v>3</v>
      </c>
      <c r="F20" s="161"/>
      <c r="G20" s="161"/>
      <c r="H20" s="161"/>
      <c r="I20" s="161"/>
      <c r="J20" s="162"/>
      <c r="K20" s="161">
        <v>1</v>
      </c>
      <c r="L20" s="161">
        <v>2</v>
      </c>
      <c r="M20" s="161">
        <v>0</v>
      </c>
      <c r="N20" s="161" t="s">
        <v>11</v>
      </c>
      <c r="O20" s="162">
        <v>3</v>
      </c>
      <c r="P20" s="161"/>
      <c r="Q20" s="161"/>
      <c r="R20" s="161"/>
      <c r="S20" s="161"/>
      <c r="T20" s="162"/>
      <c r="U20" s="161"/>
      <c r="V20" s="161"/>
      <c r="W20" s="161"/>
      <c r="X20" s="161"/>
      <c r="Y20" s="162"/>
      <c r="Z20" s="161"/>
      <c r="AA20" s="161"/>
      <c r="AB20" s="161"/>
      <c r="AC20" s="161"/>
      <c r="AD20" s="162"/>
      <c r="AE20" s="161"/>
      <c r="AF20" s="161"/>
      <c r="AG20" s="161"/>
      <c r="AH20" s="161"/>
      <c r="AI20" s="162"/>
      <c r="AJ20" s="161"/>
      <c r="AK20" s="161"/>
      <c r="AL20" s="161"/>
      <c r="AM20" s="161"/>
      <c r="AN20" s="162"/>
      <c r="AO20" s="163" t="s">
        <v>67</v>
      </c>
      <c r="AP20" s="103"/>
    </row>
    <row r="21" spans="1:42" s="72" customFormat="1" ht="15.75" collapsed="1" x14ac:dyDescent="0.25">
      <c r="A21" s="158" t="s">
        <v>20</v>
      </c>
      <c r="B21" s="165" t="s">
        <v>228</v>
      </c>
      <c r="C21" s="160" t="s">
        <v>95</v>
      </c>
      <c r="D21" s="161">
        <f t="shared" si="0"/>
        <v>2</v>
      </c>
      <c r="E21" s="161">
        <f t="shared" si="1"/>
        <v>3</v>
      </c>
      <c r="F21" s="161"/>
      <c r="G21" s="161"/>
      <c r="H21" s="161"/>
      <c r="I21" s="161"/>
      <c r="J21" s="162"/>
      <c r="K21" s="161"/>
      <c r="L21" s="161"/>
      <c r="M21" s="161"/>
      <c r="N21" s="161"/>
      <c r="O21" s="162"/>
      <c r="P21" s="161">
        <v>1</v>
      </c>
      <c r="Q21" s="161">
        <v>1</v>
      </c>
      <c r="R21" s="161">
        <v>0</v>
      </c>
      <c r="S21" s="161" t="s">
        <v>8</v>
      </c>
      <c r="T21" s="162">
        <v>3</v>
      </c>
      <c r="U21" s="161"/>
      <c r="V21" s="161"/>
      <c r="W21" s="161"/>
      <c r="X21" s="161"/>
      <c r="Y21" s="162"/>
      <c r="Z21" s="161"/>
      <c r="AA21" s="161"/>
      <c r="AB21" s="161"/>
      <c r="AC21" s="161"/>
      <c r="AD21" s="162"/>
      <c r="AE21" s="161"/>
      <c r="AF21" s="161"/>
      <c r="AG21" s="161"/>
      <c r="AH21" s="161"/>
      <c r="AI21" s="162"/>
      <c r="AJ21" s="161"/>
      <c r="AK21" s="161"/>
      <c r="AL21" s="161"/>
      <c r="AM21" s="161"/>
      <c r="AN21" s="162"/>
      <c r="AO21" s="163" t="s">
        <v>227</v>
      </c>
      <c r="AP21" s="103"/>
    </row>
    <row r="22" spans="1:42" s="72" customFormat="1" ht="15.75" x14ac:dyDescent="0.25">
      <c r="A22" s="158" t="s">
        <v>21</v>
      </c>
      <c r="B22" s="165" t="s">
        <v>229</v>
      </c>
      <c r="C22" s="160" t="s">
        <v>96</v>
      </c>
      <c r="D22" s="161">
        <f t="shared" si="0"/>
        <v>2</v>
      </c>
      <c r="E22" s="161">
        <f t="shared" si="1"/>
        <v>3</v>
      </c>
      <c r="F22" s="161"/>
      <c r="G22" s="161"/>
      <c r="H22" s="161"/>
      <c r="I22" s="161"/>
      <c r="J22" s="162"/>
      <c r="K22" s="161"/>
      <c r="L22" s="161"/>
      <c r="M22" s="161"/>
      <c r="N22" s="161"/>
      <c r="O22" s="162"/>
      <c r="P22" s="161">
        <v>1</v>
      </c>
      <c r="Q22" s="161">
        <v>1</v>
      </c>
      <c r="R22" s="161">
        <v>0</v>
      </c>
      <c r="S22" s="161" t="s">
        <v>11</v>
      </c>
      <c r="T22" s="162">
        <v>3</v>
      </c>
      <c r="U22" s="161"/>
      <c r="V22" s="161"/>
      <c r="W22" s="161"/>
      <c r="X22" s="161"/>
      <c r="Y22" s="162"/>
      <c r="Z22" s="161"/>
      <c r="AA22" s="161"/>
      <c r="AB22" s="161"/>
      <c r="AC22" s="161"/>
      <c r="AD22" s="162"/>
      <c r="AE22" s="161"/>
      <c r="AF22" s="161"/>
      <c r="AG22" s="161"/>
      <c r="AH22" s="161"/>
      <c r="AI22" s="162"/>
      <c r="AJ22" s="161"/>
      <c r="AK22" s="161"/>
      <c r="AL22" s="161"/>
      <c r="AM22" s="161"/>
      <c r="AN22" s="162"/>
      <c r="AO22" s="163"/>
      <c r="AP22" s="102"/>
    </row>
    <row r="23" spans="1:42" s="72" customFormat="1" ht="15.75" x14ac:dyDescent="0.25">
      <c r="A23" s="158" t="s">
        <v>22</v>
      </c>
      <c r="B23" s="159" t="s">
        <v>180</v>
      </c>
      <c r="C23" s="173" t="s">
        <v>97</v>
      </c>
      <c r="D23" s="161">
        <f t="shared" si="0"/>
        <v>3</v>
      </c>
      <c r="E23" s="161">
        <f t="shared" si="1"/>
        <v>3</v>
      </c>
      <c r="F23" s="161">
        <v>1</v>
      </c>
      <c r="G23" s="161">
        <v>0</v>
      </c>
      <c r="H23" s="161">
        <v>2</v>
      </c>
      <c r="I23" s="161" t="s">
        <v>11</v>
      </c>
      <c r="J23" s="162">
        <v>3</v>
      </c>
      <c r="K23" s="161"/>
      <c r="L23" s="161"/>
      <c r="M23" s="161"/>
      <c r="N23" s="161"/>
      <c r="O23" s="162"/>
      <c r="P23" s="161"/>
      <c r="Q23" s="161"/>
      <c r="R23" s="161"/>
      <c r="S23" s="161"/>
      <c r="T23" s="162"/>
      <c r="U23" s="161"/>
      <c r="V23" s="161"/>
      <c r="W23" s="161"/>
      <c r="X23" s="161"/>
      <c r="Y23" s="162"/>
      <c r="Z23" s="161"/>
      <c r="AA23" s="161"/>
      <c r="AB23" s="161"/>
      <c r="AC23" s="161"/>
      <c r="AD23" s="162"/>
      <c r="AE23" s="161"/>
      <c r="AF23" s="161"/>
      <c r="AG23" s="161"/>
      <c r="AH23" s="161"/>
      <c r="AI23" s="162"/>
      <c r="AJ23" s="161"/>
      <c r="AK23" s="161"/>
      <c r="AL23" s="161"/>
      <c r="AM23" s="161"/>
      <c r="AN23" s="162"/>
      <c r="AO23" s="163" t="s">
        <v>67</v>
      </c>
      <c r="AP23" s="110"/>
    </row>
    <row r="24" spans="1:42" s="73" customFormat="1" ht="15.75" x14ac:dyDescent="0.25">
      <c r="A24" s="270" t="s">
        <v>98</v>
      </c>
      <c r="B24" s="271"/>
      <c r="C24" s="271"/>
      <c r="D24" s="174">
        <f>SUM(D25:D33)</f>
        <v>19</v>
      </c>
      <c r="E24" s="174">
        <f>SUM(E25:E33)</f>
        <v>20</v>
      </c>
      <c r="F24" s="174">
        <f>SUM(F25:F33)</f>
        <v>2</v>
      </c>
      <c r="G24" s="174">
        <f>SUM(G25:G33)</f>
        <v>0</v>
      </c>
      <c r="H24" s="174">
        <f>SUM(H25:H33)</f>
        <v>0</v>
      </c>
      <c r="I24" s="174"/>
      <c r="J24" s="174">
        <f>SUM(J25:J33)</f>
        <v>2</v>
      </c>
      <c r="K24" s="174">
        <f>SUM(K25:K33)</f>
        <v>1</v>
      </c>
      <c r="L24" s="174">
        <f>SUM(L25:L33)</f>
        <v>1</v>
      </c>
      <c r="M24" s="174">
        <f>SUM(M25:M33)</f>
        <v>0</v>
      </c>
      <c r="N24" s="174"/>
      <c r="O24" s="174">
        <f>SUM(O25:O33)</f>
        <v>2</v>
      </c>
      <c r="P24" s="174">
        <f>SUM(P25:P33)</f>
        <v>4</v>
      </c>
      <c r="Q24" s="174">
        <f>SUM(Q25:Q33)</f>
        <v>1</v>
      </c>
      <c r="R24" s="174">
        <f>SUM(R25:R33)</f>
        <v>0</v>
      </c>
      <c r="S24" s="174"/>
      <c r="T24" s="174">
        <f>SUM(T25:T33)</f>
        <v>5</v>
      </c>
      <c r="U24" s="174">
        <f>SUM(U25:U33)</f>
        <v>5</v>
      </c>
      <c r="V24" s="174">
        <f>SUM(V25:V33)</f>
        <v>1</v>
      </c>
      <c r="W24" s="174">
        <f>SUM(W25:W33)</f>
        <v>0</v>
      </c>
      <c r="X24" s="174"/>
      <c r="Y24" s="174">
        <f>SUM(Y25:Y33)</f>
        <v>6</v>
      </c>
      <c r="Z24" s="174">
        <f>SUM(Z25:Z33)</f>
        <v>3</v>
      </c>
      <c r="AA24" s="174">
        <f>SUM(AA25:AA33)</f>
        <v>1</v>
      </c>
      <c r="AB24" s="174">
        <f>SUM(AB25:AB33)</f>
        <v>0</v>
      </c>
      <c r="AC24" s="174"/>
      <c r="AD24" s="174">
        <f>SUM(AD25:AD33)</f>
        <v>5</v>
      </c>
      <c r="AE24" s="174">
        <f>SUM(AE25:AE33)</f>
        <v>0</v>
      </c>
      <c r="AF24" s="174">
        <f>SUM(AF25:AF33)</f>
        <v>0</v>
      </c>
      <c r="AG24" s="174">
        <f>SUM(AG25:AG33)</f>
        <v>0</v>
      </c>
      <c r="AH24" s="174"/>
      <c r="AI24" s="174">
        <f>SUM(AI25:AI33)</f>
        <v>0</v>
      </c>
      <c r="AJ24" s="174">
        <f>SUM(AJ25:AJ33)</f>
        <v>0</v>
      </c>
      <c r="AK24" s="174">
        <f>SUM(AK25:AK33)</f>
        <v>0</v>
      </c>
      <c r="AL24" s="174">
        <f>SUM(AL25:AL33)</f>
        <v>0</v>
      </c>
      <c r="AM24" s="174"/>
      <c r="AN24" s="174">
        <f>SUM(AN25:AN33)</f>
        <v>0</v>
      </c>
      <c r="AO24" s="175"/>
      <c r="AP24" s="111"/>
    </row>
    <row r="25" spans="1:42" s="72" customFormat="1" ht="15.75" collapsed="1" x14ac:dyDescent="0.25">
      <c r="A25" s="158" t="s">
        <v>23</v>
      </c>
      <c r="B25" s="176" t="s">
        <v>232</v>
      </c>
      <c r="C25" s="177" t="s">
        <v>99</v>
      </c>
      <c r="D25" s="161">
        <f t="shared" ref="D25:D33" si="2">SUM(F25,G25,H25,K25,L25,M25,P25,Q25,R25,U25,V25,W25,Z25,AA25,AB25,AE25,AF25,AG25,AJ25,AK25,AL25)</f>
        <v>2</v>
      </c>
      <c r="E25" s="161">
        <f t="shared" ref="E25:E33" si="3">SUM(J25,O25,T25,Y25,AD25,AI25,AN25)</f>
        <v>2</v>
      </c>
      <c r="F25" s="161">
        <v>2</v>
      </c>
      <c r="G25" s="161">
        <v>0</v>
      </c>
      <c r="H25" s="161">
        <v>0</v>
      </c>
      <c r="I25" s="161" t="s">
        <v>11</v>
      </c>
      <c r="J25" s="162">
        <v>2</v>
      </c>
      <c r="K25" s="161"/>
      <c r="L25" s="161"/>
      <c r="M25" s="161"/>
      <c r="N25" s="161"/>
      <c r="O25" s="162"/>
      <c r="P25" s="161"/>
      <c r="Q25" s="161"/>
      <c r="R25" s="161"/>
      <c r="S25" s="161"/>
      <c r="T25" s="162"/>
      <c r="U25" s="161"/>
      <c r="V25" s="161"/>
      <c r="W25" s="161"/>
      <c r="X25" s="161"/>
      <c r="Y25" s="162"/>
      <c r="Z25" s="161"/>
      <c r="AA25" s="161"/>
      <c r="AB25" s="161"/>
      <c r="AC25" s="161"/>
      <c r="AD25" s="162"/>
      <c r="AE25" s="161"/>
      <c r="AF25" s="161"/>
      <c r="AG25" s="161"/>
      <c r="AH25" s="161"/>
      <c r="AI25" s="162"/>
      <c r="AJ25" s="161"/>
      <c r="AK25" s="161"/>
      <c r="AL25" s="161"/>
      <c r="AM25" s="161"/>
      <c r="AN25" s="162"/>
      <c r="AO25" s="163" t="s">
        <v>67</v>
      </c>
      <c r="AP25" s="103"/>
    </row>
    <row r="26" spans="1:42" s="157" customFormat="1" ht="17.25" customHeight="1" x14ac:dyDescent="0.25">
      <c r="A26" s="164" t="s">
        <v>24</v>
      </c>
      <c r="B26" s="176" t="s">
        <v>233</v>
      </c>
      <c r="C26" s="316" t="s">
        <v>100</v>
      </c>
      <c r="D26" s="167">
        <f t="shared" si="2"/>
        <v>2</v>
      </c>
      <c r="E26" s="167">
        <f t="shared" si="3"/>
        <v>2</v>
      </c>
      <c r="F26" s="167"/>
      <c r="G26" s="167"/>
      <c r="H26" s="167"/>
      <c r="I26" s="167"/>
      <c r="J26" s="168"/>
      <c r="K26" s="167">
        <v>1</v>
      </c>
      <c r="L26" s="167">
        <v>1</v>
      </c>
      <c r="M26" s="167">
        <v>0</v>
      </c>
      <c r="N26" s="167" t="s">
        <v>11</v>
      </c>
      <c r="O26" s="168">
        <v>2</v>
      </c>
      <c r="P26" s="167"/>
      <c r="Q26" s="167"/>
      <c r="R26" s="167"/>
      <c r="S26" s="167"/>
      <c r="T26" s="168"/>
      <c r="U26" s="167"/>
      <c r="V26" s="167"/>
      <c r="W26" s="167"/>
      <c r="X26" s="167"/>
      <c r="Y26" s="168"/>
      <c r="Z26" s="167"/>
      <c r="AA26" s="167"/>
      <c r="AB26" s="167"/>
      <c r="AC26" s="167"/>
      <c r="AD26" s="168"/>
      <c r="AE26" s="167"/>
      <c r="AF26" s="167"/>
      <c r="AG26" s="167"/>
      <c r="AH26" s="167"/>
      <c r="AI26" s="168"/>
      <c r="AJ26" s="167"/>
      <c r="AK26" s="167"/>
      <c r="AL26" s="167"/>
      <c r="AM26" s="167"/>
      <c r="AN26" s="168"/>
      <c r="AO26" s="169"/>
      <c r="AP26" s="103"/>
    </row>
    <row r="27" spans="1:42" s="157" customFormat="1" ht="15.75" collapsed="1" x14ac:dyDescent="0.25">
      <c r="A27" s="164" t="s">
        <v>25</v>
      </c>
      <c r="B27" s="176" t="s">
        <v>234</v>
      </c>
      <c r="C27" s="178" t="s">
        <v>101</v>
      </c>
      <c r="D27" s="167">
        <f t="shared" si="2"/>
        <v>2</v>
      </c>
      <c r="E27" s="167">
        <f t="shared" si="3"/>
        <v>2</v>
      </c>
      <c r="F27" s="167"/>
      <c r="G27" s="167"/>
      <c r="H27" s="167"/>
      <c r="I27" s="167"/>
      <c r="J27" s="168"/>
      <c r="K27" s="167"/>
      <c r="L27" s="167"/>
      <c r="M27" s="167"/>
      <c r="N27" s="167"/>
      <c r="O27" s="168"/>
      <c r="P27" s="167">
        <v>2</v>
      </c>
      <c r="Q27" s="167">
        <v>0</v>
      </c>
      <c r="R27" s="167">
        <v>0</v>
      </c>
      <c r="S27" s="167" t="s">
        <v>11</v>
      </c>
      <c r="T27" s="168">
        <v>2</v>
      </c>
      <c r="U27" s="167"/>
      <c r="V27" s="167"/>
      <c r="W27" s="167"/>
      <c r="X27" s="167"/>
      <c r="Y27" s="168"/>
      <c r="Z27" s="167"/>
      <c r="AA27" s="167"/>
      <c r="AB27" s="167"/>
      <c r="AC27" s="167"/>
      <c r="AD27" s="168"/>
      <c r="AE27" s="167"/>
      <c r="AF27" s="167"/>
      <c r="AG27" s="167"/>
      <c r="AH27" s="167"/>
      <c r="AI27" s="168"/>
      <c r="AJ27" s="167"/>
      <c r="AK27" s="167"/>
      <c r="AL27" s="167"/>
      <c r="AM27" s="167"/>
      <c r="AN27" s="168"/>
      <c r="AO27" s="169" t="s">
        <v>67</v>
      </c>
      <c r="AP27" s="102"/>
    </row>
    <row r="28" spans="1:42" s="157" customFormat="1" ht="15.75" x14ac:dyDescent="0.25">
      <c r="A28" s="164" t="s">
        <v>26</v>
      </c>
      <c r="B28" s="179" t="s">
        <v>235</v>
      </c>
      <c r="C28" s="178" t="s">
        <v>102</v>
      </c>
      <c r="D28" s="167">
        <f t="shared" si="2"/>
        <v>2</v>
      </c>
      <c r="E28" s="167">
        <f t="shared" si="3"/>
        <v>2</v>
      </c>
      <c r="F28" s="167"/>
      <c r="G28" s="167"/>
      <c r="H28" s="167"/>
      <c r="I28" s="167"/>
      <c r="J28" s="168"/>
      <c r="K28" s="167"/>
      <c r="L28" s="167"/>
      <c r="M28" s="167"/>
      <c r="N28" s="167"/>
      <c r="O28" s="168"/>
      <c r="P28" s="167"/>
      <c r="Q28" s="167"/>
      <c r="R28" s="167"/>
      <c r="S28" s="167"/>
      <c r="T28" s="168"/>
      <c r="U28" s="167">
        <v>1</v>
      </c>
      <c r="V28" s="167">
        <v>1</v>
      </c>
      <c r="W28" s="167">
        <v>0</v>
      </c>
      <c r="X28" s="167" t="s">
        <v>11</v>
      </c>
      <c r="Y28" s="168">
        <v>2</v>
      </c>
      <c r="Z28" s="167"/>
      <c r="AA28" s="167"/>
      <c r="AB28" s="167"/>
      <c r="AC28" s="167"/>
      <c r="AD28" s="168"/>
      <c r="AE28" s="167"/>
      <c r="AF28" s="167"/>
      <c r="AG28" s="167"/>
      <c r="AH28" s="167"/>
      <c r="AI28" s="168"/>
      <c r="AJ28" s="167"/>
      <c r="AK28" s="167"/>
      <c r="AL28" s="167"/>
      <c r="AM28" s="167"/>
      <c r="AN28" s="168"/>
      <c r="AO28" s="169" t="s">
        <v>256</v>
      </c>
      <c r="AP28" s="102"/>
    </row>
    <row r="29" spans="1:42" s="157" customFormat="1" ht="15.75" collapsed="1" x14ac:dyDescent="0.25">
      <c r="A29" s="164" t="s">
        <v>27</v>
      </c>
      <c r="B29" s="176" t="s">
        <v>236</v>
      </c>
      <c r="C29" s="178" t="s">
        <v>103</v>
      </c>
      <c r="D29" s="167">
        <f t="shared" si="2"/>
        <v>2</v>
      </c>
      <c r="E29" s="167">
        <f t="shared" si="3"/>
        <v>3</v>
      </c>
      <c r="F29" s="167"/>
      <c r="G29" s="167"/>
      <c r="H29" s="167"/>
      <c r="I29" s="167"/>
      <c r="J29" s="168"/>
      <c r="K29" s="167"/>
      <c r="L29" s="167"/>
      <c r="M29" s="167"/>
      <c r="N29" s="167"/>
      <c r="O29" s="168"/>
      <c r="P29" s="167"/>
      <c r="Q29" s="167"/>
      <c r="R29" s="167"/>
      <c r="S29" s="167"/>
      <c r="T29" s="168"/>
      <c r="U29" s="167"/>
      <c r="V29" s="167"/>
      <c r="W29" s="167"/>
      <c r="X29" s="167"/>
      <c r="Y29" s="168"/>
      <c r="Z29" s="167">
        <v>1</v>
      </c>
      <c r="AA29" s="167">
        <v>1</v>
      </c>
      <c r="AB29" s="167">
        <v>0</v>
      </c>
      <c r="AC29" s="167" t="s">
        <v>11</v>
      </c>
      <c r="AD29" s="168">
        <v>3</v>
      </c>
      <c r="AE29" s="167"/>
      <c r="AF29" s="167"/>
      <c r="AG29" s="167"/>
      <c r="AH29" s="167"/>
      <c r="AI29" s="168"/>
      <c r="AJ29" s="167"/>
      <c r="AK29" s="167"/>
      <c r="AL29" s="167"/>
      <c r="AM29" s="167"/>
      <c r="AN29" s="168"/>
      <c r="AO29" s="169" t="s">
        <v>67</v>
      </c>
      <c r="AP29" s="104"/>
    </row>
    <row r="30" spans="1:42" s="72" customFormat="1" ht="15.75" collapsed="1" x14ac:dyDescent="0.25">
      <c r="A30" s="158" t="s">
        <v>44</v>
      </c>
      <c r="B30" s="180" t="s">
        <v>181</v>
      </c>
      <c r="C30" s="177" t="s">
        <v>104</v>
      </c>
      <c r="D30" s="161">
        <f t="shared" si="2"/>
        <v>2</v>
      </c>
      <c r="E30" s="161">
        <f t="shared" si="3"/>
        <v>2</v>
      </c>
      <c r="F30" s="161"/>
      <c r="G30" s="161"/>
      <c r="H30" s="161"/>
      <c r="I30" s="161"/>
      <c r="J30" s="162"/>
      <c r="K30" s="161"/>
      <c r="L30" s="161"/>
      <c r="M30" s="161"/>
      <c r="N30" s="161"/>
      <c r="O30" s="162"/>
      <c r="P30" s="161"/>
      <c r="Q30" s="161"/>
      <c r="R30" s="161"/>
      <c r="S30" s="161"/>
      <c r="T30" s="162"/>
      <c r="U30" s="161">
        <v>2</v>
      </c>
      <c r="V30" s="161">
        <v>0</v>
      </c>
      <c r="W30" s="161">
        <v>0</v>
      </c>
      <c r="X30" s="161" t="s">
        <v>11</v>
      </c>
      <c r="Y30" s="162">
        <v>2</v>
      </c>
      <c r="Z30" s="161"/>
      <c r="AA30" s="161"/>
      <c r="AB30" s="161"/>
      <c r="AC30" s="161"/>
      <c r="AD30" s="162"/>
      <c r="AE30" s="161"/>
      <c r="AF30" s="161"/>
      <c r="AG30" s="161"/>
      <c r="AH30" s="161"/>
      <c r="AI30" s="162"/>
      <c r="AJ30" s="161"/>
      <c r="AK30" s="161"/>
      <c r="AL30" s="161"/>
      <c r="AM30" s="161"/>
      <c r="AN30" s="162"/>
      <c r="AO30" s="163" t="s">
        <v>184</v>
      </c>
      <c r="AP30" s="104"/>
    </row>
    <row r="31" spans="1:42" s="72" customFormat="1" ht="15.75" x14ac:dyDescent="0.25">
      <c r="A31" s="158" t="s">
        <v>29</v>
      </c>
      <c r="B31" s="180" t="s">
        <v>182</v>
      </c>
      <c r="C31" s="173" t="s">
        <v>105</v>
      </c>
      <c r="D31" s="161">
        <f t="shared" si="2"/>
        <v>2</v>
      </c>
      <c r="E31" s="161">
        <f t="shared" si="3"/>
        <v>2</v>
      </c>
      <c r="F31" s="161"/>
      <c r="G31" s="161"/>
      <c r="H31" s="161"/>
      <c r="I31" s="161"/>
      <c r="J31" s="162"/>
      <c r="K31" s="161"/>
      <c r="L31" s="161"/>
      <c r="M31" s="161"/>
      <c r="N31" s="161"/>
      <c r="O31" s="162"/>
      <c r="P31" s="161"/>
      <c r="Q31" s="161"/>
      <c r="R31" s="161"/>
      <c r="S31" s="161"/>
      <c r="T31" s="162"/>
      <c r="U31" s="161">
        <v>2</v>
      </c>
      <c r="V31" s="161">
        <v>0</v>
      </c>
      <c r="W31" s="161">
        <v>0</v>
      </c>
      <c r="X31" s="161" t="s">
        <v>8</v>
      </c>
      <c r="Y31" s="162">
        <v>2</v>
      </c>
      <c r="Z31" s="161"/>
      <c r="AA31" s="161"/>
      <c r="AB31" s="161"/>
      <c r="AC31" s="161"/>
      <c r="AD31" s="162"/>
      <c r="AE31" s="161"/>
      <c r="AF31" s="161"/>
      <c r="AG31" s="161"/>
      <c r="AH31" s="161"/>
      <c r="AI31" s="162"/>
      <c r="AJ31" s="161"/>
      <c r="AK31" s="161"/>
      <c r="AL31" s="161"/>
      <c r="AM31" s="161"/>
      <c r="AN31" s="162"/>
      <c r="AO31" s="163" t="s">
        <v>67</v>
      </c>
      <c r="AP31" s="104"/>
    </row>
    <row r="32" spans="1:42" s="72" customFormat="1" ht="15.75" collapsed="1" x14ac:dyDescent="0.25">
      <c r="A32" s="158" t="s">
        <v>45</v>
      </c>
      <c r="B32" s="180" t="s">
        <v>183</v>
      </c>
      <c r="C32" s="160" t="s">
        <v>106</v>
      </c>
      <c r="D32" s="161">
        <f t="shared" si="2"/>
        <v>2</v>
      </c>
      <c r="E32" s="161">
        <f t="shared" si="3"/>
        <v>2</v>
      </c>
      <c r="F32" s="161"/>
      <c r="G32" s="161"/>
      <c r="H32" s="161"/>
      <c r="I32" s="161"/>
      <c r="J32" s="162"/>
      <c r="K32" s="161"/>
      <c r="L32" s="161"/>
      <c r="M32" s="161"/>
      <c r="N32" s="161"/>
      <c r="O32" s="162"/>
      <c r="P32" s="161"/>
      <c r="Q32" s="161"/>
      <c r="R32" s="161"/>
      <c r="S32" s="161"/>
      <c r="T32" s="162"/>
      <c r="U32" s="161"/>
      <c r="V32" s="161"/>
      <c r="W32" s="161"/>
      <c r="X32" s="161"/>
      <c r="Y32" s="162"/>
      <c r="Z32" s="161">
        <v>2</v>
      </c>
      <c r="AA32" s="161">
        <v>0</v>
      </c>
      <c r="AB32" s="161">
        <v>0</v>
      </c>
      <c r="AC32" s="161" t="s">
        <v>8</v>
      </c>
      <c r="AD32" s="162">
        <v>2</v>
      </c>
      <c r="AE32" s="161"/>
      <c r="AF32" s="161"/>
      <c r="AG32" s="161"/>
      <c r="AH32" s="161"/>
      <c r="AI32" s="162"/>
      <c r="AJ32" s="161"/>
      <c r="AK32" s="161"/>
      <c r="AL32" s="161"/>
      <c r="AM32" s="161"/>
      <c r="AN32" s="162"/>
      <c r="AO32" s="163" t="s">
        <v>67</v>
      </c>
      <c r="AP32" s="104"/>
    </row>
    <row r="33" spans="1:43" s="72" customFormat="1" ht="15.75" x14ac:dyDescent="0.25">
      <c r="A33" s="158" t="s">
        <v>52</v>
      </c>
      <c r="B33" s="159" t="s">
        <v>184</v>
      </c>
      <c r="C33" s="173" t="s">
        <v>107</v>
      </c>
      <c r="D33" s="161">
        <f t="shared" si="2"/>
        <v>3</v>
      </c>
      <c r="E33" s="161">
        <f t="shared" si="3"/>
        <v>3</v>
      </c>
      <c r="F33" s="161"/>
      <c r="G33" s="161"/>
      <c r="H33" s="161"/>
      <c r="I33" s="161"/>
      <c r="J33" s="162"/>
      <c r="K33" s="161"/>
      <c r="L33" s="161"/>
      <c r="M33" s="161"/>
      <c r="N33" s="161"/>
      <c r="O33" s="162"/>
      <c r="P33" s="161">
        <v>2</v>
      </c>
      <c r="Q33" s="161">
        <v>1</v>
      </c>
      <c r="R33" s="161">
        <v>0</v>
      </c>
      <c r="S33" s="161" t="s">
        <v>11</v>
      </c>
      <c r="T33" s="162">
        <v>3</v>
      </c>
      <c r="U33" s="161"/>
      <c r="V33" s="161"/>
      <c r="W33" s="161"/>
      <c r="X33" s="161"/>
      <c r="Y33" s="162"/>
      <c r="Z33" s="161"/>
      <c r="AA33" s="161"/>
      <c r="AB33" s="161"/>
      <c r="AC33" s="161"/>
      <c r="AD33" s="162"/>
      <c r="AE33" s="161"/>
      <c r="AF33" s="161"/>
      <c r="AG33" s="161"/>
      <c r="AH33" s="161"/>
      <c r="AI33" s="162"/>
      <c r="AJ33" s="161"/>
      <c r="AK33" s="161"/>
      <c r="AL33" s="161"/>
      <c r="AM33" s="161"/>
      <c r="AN33" s="162"/>
      <c r="AO33" s="163" t="s">
        <v>67</v>
      </c>
      <c r="AP33" s="104"/>
    </row>
    <row r="34" spans="1:43" s="73" customFormat="1" ht="15.75" x14ac:dyDescent="0.25">
      <c r="A34" s="270" t="s">
        <v>108</v>
      </c>
      <c r="B34" s="271"/>
      <c r="C34" s="271"/>
      <c r="D34" s="174">
        <f>D35+D50+D55</f>
        <v>73</v>
      </c>
      <c r="E34" s="174">
        <f>E35+E50+E55</f>
        <v>88</v>
      </c>
      <c r="F34" s="174">
        <f>SUM(F36:F61)</f>
        <v>3</v>
      </c>
      <c r="G34" s="174">
        <f>SUM(G36:G61)</f>
        <v>0</v>
      </c>
      <c r="H34" s="174">
        <f>SUM(H36:H61)</f>
        <v>7</v>
      </c>
      <c r="I34" s="174"/>
      <c r="J34" s="174">
        <f>SUM(J36:J61)</f>
        <v>11</v>
      </c>
      <c r="K34" s="174">
        <f>SUM(K36:K61)</f>
        <v>3</v>
      </c>
      <c r="L34" s="174">
        <f>SUM(L36:L61)</f>
        <v>0</v>
      </c>
      <c r="M34" s="174">
        <f>SUM(M36:M61)</f>
        <v>13</v>
      </c>
      <c r="N34" s="174"/>
      <c r="O34" s="174">
        <f>SUM(O36:O61)</f>
        <v>18</v>
      </c>
      <c r="P34" s="174">
        <f>SUM(P36:P61)</f>
        <v>6</v>
      </c>
      <c r="Q34" s="174">
        <f>SUM(Q36:Q61)</f>
        <v>1</v>
      </c>
      <c r="R34" s="174">
        <f>SUM(R36:R61)</f>
        <v>9</v>
      </c>
      <c r="S34" s="174"/>
      <c r="T34" s="174">
        <f>SUM(T36:T61)</f>
        <v>19</v>
      </c>
      <c r="U34" s="174">
        <f>SUM(U36:U61)</f>
        <v>4</v>
      </c>
      <c r="V34" s="174">
        <f>SUM(V36:V61)</f>
        <v>5</v>
      </c>
      <c r="W34" s="174">
        <f>SUM(W36:W61)</f>
        <v>5</v>
      </c>
      <c r="X34" s="174"/>
      <c r="Y34" s="174">
        <f>SUM(Y36:Y61)</f>
        <v>18</v>
      </c>
      <c r="Z34" s="174">
        <f>SUM(Z36:Z61)</f>
        <v>1</v>
      </c>
      <c r="AA34" s="174">
        <f>SUM(AA36:AA61)</f>
        <v>2</v>
      </c>
      <c r="AB34" s="174">
        <f>SUM(AB36:AB61)</f>
        <v>3</v>
      </c>
      <c r="AC34" s="174"/>
      <c r="AD34" s="174">
        <f>SUM(AD36:AD61)</f>
        <v>7</v>
      </c>
      <c r="AE34" s="174">
        <f>SUM(AE36:AE61)</f>
        <v>1</v>
      </c>
      <c r="AF34" s="174">
        <f>SUM(AF36:AF61)</f>
        <v>2</v>
      </c>
      <c r="AG34" s="174">
        <f>SUM(AG36:AG61)</f>
        <v>3</v>
      </c>
      <c r="AH34" s="174"/>
      <c r="AI34" s="174">
        <f>SUM(AI36:AI61)</f>
        <v>8</v>
      </c>
      <c r="AJ34" s="174">
        <f>SUM(AJ36:AJ61)</f>
        <v>2</v>
      </c>
      <c r="AK34" s="174">
        <f>SUM(AK36:AK61)</f>
        <v>1</v>
      </c>
      <c r="AL34" s="174">
        <f>SUM(AL36:AL61)</f>
        <v>2</v>
      </c>
      <c r="AM34" s="174"/>
      <c r="AN34" s="174">
        <f>SUM(AN36:AN61)</f>
        <v>7</v>
      </c>
      <c r="AO34" s="175"/>
      <c r="AP34" s="111"/>
    </row>
    <row r="35" spans="1:43" ht="15.75" x14ac:dyDescent="0.25">
      <c r="A35" s="181" t="s">
        <v>109</v>
      </c>
      <c r="B35" s="182"/>
      <c r="C35" s="183"/>
      <c r="D35" s="184">
        <f>SUM(D36:D49)</f>
        <v>46</v>
      </c>
      <c r="E35" s="184">
        <f>SUM(E36:E49)</f>
        <v>56</v>
      </c>
      <c r="F35" s="174"/>
      <c r="G35" s="174"/>
      <c r="H35" s="174"/>
      <c r="I35" s="174"/>
      <c r="J35" s="185"/>
      <c r="K35" s="174"/>
      <c r="L35" s="174"/>
      <c r="M35" s="174"/>
      <c r="N35" s="174"/>
      <c r="O35" s="185"/>
      <c r="P35" s="174"/>
      <c r="Q35" s="174"/>
      <c r="R35" s="174"/>
      <c r="S35" s="174"/>
      <c r="T35" s="185"/>
      <c r="U35" s="174"/>
      <c r="V35" s="174"/>
      <c r="W35" s="174"/>
      <c r="X35" s="174"/>
      <c r="Y35" s="185"/>
      <c r="Z35" s="174"/>
      <c r="AA35" s="174"/>
      <c r="AB35" s="174"/>
      <c r="AC35" s="174"/>
      <c r="AD35" s="185"/>
      <c r="AE35" s="174"/>
      <c r="AF35" s="174"/>
      <c r="AG35" s="174"/>
      <c r="AH35" s="174"/>
      <c r="AI35" s="185"/>
      <c r="AJ35" s="174"/>
      <c r="AK35" s="174"/>
      <c r="AL35" s="174"/>
      <c r="AM35" s="174"/>
      <c r="AN35" s="185"/>
      <c r="AO35" s="186"/>
      <c r="AP35" s="100"/>
      <c r="AQ35" s="10"/>
    </row>
    <row r="36" spans="1:43" s="72" customFormat="1" ht="15.75" x14ac:dyDescent="0.25">
      <c r="A36" s="158" t="s">
        <v>53</v>
      </c>
      <c r="B36" s="187" t="s">
        <v>239</v>
      </c>
      <c r="C36" s="160" t="s">
        <v>110</v>
      </c>
      <c r="D36" s="161">
        <f t="shared" ref="D36:D49" si="4">SUM(F36,G36,H36,K36,L36,M36,P36,Q36,R36,U36,V36,W36,Z36,AA36,AB36,AE36,AF36,AG36,AJ36,AK36,AL36)</f>
        <v>4</v>
      </c>
      <c r="E36" s="162">
        <f t="shared" ref="E36:E49" si="5">SUM(J36,O36,T36,Y36,AD36,AI36,AN36)</f>
        <v>5</v>
      </c>
      <c r="F36" s="161"/>
      <c r="G36" s="161"/>
      <c r="H36" s="161"/>
      <c r="I36" s="161"/>
      <c r="J36" s="162"/>
      <c r="K36" s="161">
        <v>2</v>
      </c>
      <c r="L36" s="161">
        <v>0</v>
      </c>
      <c r="M36" s="161">
        <v>2</v>
      </c>
      <c r="N36" s="161" t="s">
        <v>11</v>
      </c>
      <c r="O36" s="162">
        <v>5</v>
      </c>
      <c r="P36" s="161"/>
      <c r="Q36" s="161"/>
      <c r="R36" s="161"/>
      <c r="S36" s="161"/>
      <c r="T36" s="162"/>
      <c r="U36" s="161"/>
      <c r="V36" s="161"/>
      <c r="W36" s="161"/>
      <c r="X36" s="161"/>
      <c r="Y36" s="162"/>
      <c r="Z36" s="161"/>
      <c r="AA36" s="161"/>
      <c r="AB36" s="161"/>
      <c r="AC36" s="161"/>
      <c r="AD36" s="162"/>
      <c r="AE36" s="161"/>
      <c r="AF36" s="161"/>
      <c r="AG36" s="161"/>
      <c r="AH36" s="161"/>
      <c r="AI36" s="162"/>
      <c r="AJ36" s="161"/>
      <c r="AK36" s="161"/>
      <c r="AL36" s="161"/>
      <c r="AM36" s="161"/>
      <c r="AN36" s="162"/>
      <c r="AO36" s="163" t="s">
        <v>67</v>
      </c>
      <c r="AP36" s="104"/>
    </row>
    <row r="37" spans="1:43" s="72" customFormat="1" ht="15.75" x14ac:dyDescent="0.25">
      <c r="A37" s="158" t="s">
        <v>30</v>
      </c>
      <c r="B37" s="187" t="s">
        <v>240</v>
      </c>
      <c r="C37" s="160" t="s">
        <v>111</v>
      </c>
      <c r="D37" s="161">
        <f t="shared" si="4"/>
        <v>4</v>
      </c>
      <c r="E37" s="162">
        <f t="shared" si="5"/>
        <v>5</v>
      </c>
      <c r="F37" s="161"/>
      <c r="G37" s="161"/>
      <c r="H37" s="161"/>
      <c r="I37" s="161"/>
      <c r="J37" s="162"/>
      <c r="K37" s="161"/>
      <c r="L37" s="161"/>
      <c r="M37" s="161"/>
      <c r="N37" s="161"/>
      <c r="O37" s="162"/>
      <c r="P37" s="161">
        <v>2</v>
      </c>
      <c r="Q37" s="161">
        <v>0</v>
      </c>
      <c r="R37" s="161">
        <v>2</v>
      </c>
      <c r="S37" s="161" t="s">
        <v>8</v>
      </c>
      <c r="T37" s="162">
        <v>5</v>
      </c>
      <c r="U37" s="161"/>
      <c r="V37" s="161"/>
      <c r="W37" s="161"/>
      <c r="X37" s="161"/>
      <c r="Y37" s="162"/>
      <c r="Z37" s="161"/>
      <c r="AA37" s="161"/>
      <c r="AB37" s="161"/>
      <c r="AC37" s="161"/>
      <c r="AD37" s="162"/>
      <c r="AE37" s="161"/>
      <c r="AF37" s="161"/>
      <c r="AG37" s="161"/>
      <c r="AH37" s="161"/>
      <c r="AI37" s="162"/>
      <c r="AJ37" s="161"/>
      <c r="AK37" s="161"/>
      <c r="AL37" s="161"/>
      <c r="AM37" s="161"/>
      <c r="AN37" s="162"/>
      <c r="AO37" s="163" t="s">
        <v>239</v>
      </c>
      <c r="AP37" s="104"/>
    </row>
    <row r="38" spans="1:43" s="72" customFormat="1" ht="15.75" collapsed="1" x14ac:dyDescent="0.25">
      <c r="A38" s="158" t="s">
        <v>31</v>
      </c>
      <c r="B38" s="159" t="s">
        <v>185</v>
      </c>
      <c r="C38" s="160" t="s">
        <v>112</v>
      </c>
      <c r="D38" s="161">
        <f t="shared" si="4"/>
        <v>2</v>
      </c>
      <c r="E38" s="162">
        <f t="shared" si="5"/>
        <v>3</v>
      </c>
      <c r="F38" s="161"/>
      <c r="G38" s="161"/>
      <c r="H38" s="161"/>
      <c r="I38" s="161"/>
      <c r="J38" s="162"/>
      <c r="K38" s="161"/>
      <c r="L38" s="161"/>
      <c r="M38" s="161"/>
      <c r="N38" s="161"/>
      <c r="O38" s="162"/>
      <c r="P38" s="161">
        <v>1</v>
      </c>
      <c r="Q38" s="161">
        <v>0</v>
      </c>
      <c r="R38" s="161">
        <v>1</v>
      </c>
      <c r="S38" s="161" t="s">
        <v>11</v>
      </c>
      <c r="T38" s="162">
        <v>3</v>
      </c>
      <c r="U38" s="161"/>
      <c r="V38" s="161"/>
      <c r="W38" s="161"/>
      <c r="X38" s="161"/>
      <c r="Y38" s="162"/>
      <c r="Z38" s="161"/>
      <c r="AA38" s="161"/>
      <c r="AB38" s="161"/>
      <c r="AC38" s="161"/>
      <c r="AD38" s="162"/>
      <c r="AE38" s="161"/>
      <c r="AF38" s="161"/>
      <c r="AG38" s="161"/>
      <c r="AH38" s="161"/>
      <c r="AI38" s="162"/>
      <c r="AJ38" s="161"/>
      <c r="AK38" s="161"/>
      <c r="AL38" s="161"/>
      <c r="AM38" s="161"/>
      <c r="AN38" s="162"/>
      <c r="AO38" s="163" t="s">
        <v>67</v>
      </c>
      <c r="AP38" s="104"/>
    </row>
    <row r="39" spans="1:43" s="72" customFormat="1" ht="15.75" x14ac:dyDescent="0.25">
      <c r="A39" s="158" t="s">
        <v>32</v>
      </c>
      <c r="B39" s="159" t="s">
        <v>186</v>
      </c>
      <c r="C39" s="160" t="s">
        <v>113</v>
      </c>
      <c r="D39" s="161">
        <f t="shared" si="4"/>
        <v>2</v>
      </c>
      <c r="E39" s="162">
        <f t="shared" si="5"/>
        <v>3</v>
      </c>
      <c r="F39" s="161"/>
      <c r="G39" s="161"/>
      <c r="H39" s="161"/>
      <c r="I39" s="161"/>
      <c r="J39" s="162"/>
      <c r="K39" s="161"/>
      <c r="L39" s="161"/>
      <c r="M39" s="161"/>
      <c r="N39" s="161"/>
      <c r="O39" s="162"/>
      <c r="P39" s="161"/>
      <c r="Q39" s="161"/>
      <c r="R39" s="161"/>
      <c r="S39" s="161"/>
      <c r="T39" s="162"/>
      <c r="U39" s="161">
        <v>1</v>
      </c>
      <c r="V39" s="161">
        <v>0</v>
      </c>
      <c r="W39" s="161">
        <v>1</v>
      </c>
      <c r="X39" s="161" t="s">
        <v>8</v>
      </c>
      <c r="Y39" s="162">
        <v>3</v>
      </c>
      <c r="Z39" s="161"/>
      <c r="AA39" s="161"/>
      <c r="AB39" s="161"/>
      <c r="AC39" s="161"/>
      <c r="AD39" s="162"/>
      <c r="AE39" s="161"/>
      <c r="AF39" s="161"/>
      <c r="AG39" s="161"/>
      <c r="AH39" s="161"/>
      <c r="AI39" s="162"/>
      <c r="AJ39" s="161"/>
      <c r="AK39" s="161"/>
      <c r="AL39" s="161"/>
      <c r="AM39" s="161"/>
      <c r="AN39" s="162"/>
      <c r="AO39" s="163" t="s">
        <v>185</v>
      </c>
      <c r="AP39" s="104"/>
    </row>
    <row r="40" spans="1:43" s="72" customFormat="1" ht="15.75" collapsed="1" x14ac:dyDescent="0.25">
      <c r="A40" s="158" t="s">
        <v>33</v>
      </c>
      <c r="B40" s="159" t="s">
        <v>258</v>
      </c>
      <c r="C40" s="160" t="s">
        <v>114</v>
      </c>
      <c r="D40" s="161">
        <f t="shared" si="4"/>
        <v>3</v>
      </c>
      <c r="E40" s="162">
        <f t="shared" si="5"/>
        <v>4</v>
      </c>
      <c r="F40" s="161">
        <v>1</v>
      </c>
      <c r="G40" s="161">
        <v>0</v>
      </c>
      <c r="H40" s="161">
        <v>2</v>
      </c>
      <c r="I40" s="161" t="s">
        <v>11</v>
      </c>
      <c r="J40" s="162">
        <v>4</v>
      </c>
      <c r="K40" s="161"/>
      <c r="L40" s="161"/>
      <c r="M40" s="161"/>
      <c r="N40" s="161"/>
      <c r="O40" s="162"/>
      <c r="P40" s="161"/>
      <c r="Q40" s="161"/>
      <c r="R40" s="161"/>
      <c r="S40" s="161"/>
      <c r="T40" s="162"/>
      <c r="U40" s="161"/>
      <c r="V40" s="161"/>
      <c r="W40" s="161"/>
      <c r="X40" s="161"/>
      <c r="Y40" s="162"/>
      <c r="Z40" s="161"/>
      <c r="AA40" s="161"/>
      <c r="AB40" s="161"/>
      <c r="AC40" s="161"/>
      <c r="AD40" s="162"/>
      <c r="AE40" s="161"/>
      <c r="AF40" s="161"/>
      <c r="AG40" s="161"/>
      <c r="AH40" s="161"/>
      <c r="AI40" s="162"/>
      <c r="AJ40" s="161"/>
      <c r="AK40" s="161"/>
      <c r="AL40" s="161"/>
      <c r="AM40" s="161"/>
      <c r="AN40" s="162"/>
      <c r="AO40" s="163" t="s">
        <v>67</v>
      </c>
      <c r="AP40" s="104"/>
    </row>
    <row r="41" spans="1:43" s="157" customFormat="1" ht="15.75" x14ac:dyDescent="0.25">
      <c r="A41" s="164" t="s">
        <v>34</v>
      </c>
      <c r="B41" s="165" t="s">
        <v>257</v>
      </c>
      <c r="C41" s="178" t="s">
        <v>115</v>
      </c>
      <c r="D41" s="167">
        <f t="shared" si="4"/>
        <v>3</v>
      </c>
      <c r="E41" s="168">
        <f t="shared" si="5"/>
        <v>4</v>
      </c>
      <c r="F41" s="167"/>
      <c r="G41" s="167"/>
      <c r="H41" s="167"/>
      <c r="I41" s="167"/>
      <c r="J41" s="168"/>
      <c r="K41" s="167"/>
      <c r="L41" s="167"/>
      <c r="M41" s="167"/>
      <c r="N41" s="167"/>
      <c r="O41" s="168"/>
      <c r="P41" s="167"/>
      <c r="Q41" s="167"/>
      <c r="R41" s="167"/>
      <c r="S41" s="167"/>
      <c r="T41" s="168"/>
      <c r="U41" s="167">
        <v>1</v>
      </c>
      <c r="V41" s="167">
        <v>2</v>
      </c>
      <c r="W41" s="167">
        <v>0</v>
      </c>
      <c r="X41" s="167" t="s">
        <v>11</v>
      </c>
      <c r="Y41" s="168">
        <v>4</v>
      </c>
      <c r="Z41" s="167"/>
      <c r="AA41" s="167"/>
      <c r="AB41" s="167"/>
      <c r="AC41" s="167"/>
      <c r="AD41" s="168"/>
      <c r="AE41" s="167"/>
      <c r="AF41" s="167"/>
      <c r="AG41" s="167"/>
      <c r="AH41" s="167"/>
      <c r="AI41" s="168"/>
      <c r="AJ41" s="167"/>
      <c r="AK41" s="167"/>
      <c r="AL41" s="167"/>
      <c r="AM41" s="167"/>
      <c r="AN41" s="168"/>
      <c r="AO41" s="169" t="s">
        <v>258</v>
      </c>
      <c r="AP41" s="104"/>
    </row>
    <row r="42" spans="1:43" s="72" customFormat="1" ht="15.75" collapsed="1" x14ac:dyDescent="0.25">
      <c r="A42" s="158" t="s">
        <v>35</v>
      </c>
      <c r="B42" s="187" t="s">
        <v>254</v>
      </c>
      <c r="C42" s="160" t="s">
        <v>116</v>
      </c>
      <c r="D42" s="161">
        <f t="shared" si="4"/>
        <v>4</v>
      </c>
      <c r="E42" s="162">
        <f t="shared" si="5"/>
        <v>4</v>
      </c>
      <c r="F42" s="161"/>
      <c r="G42" s="161"/>
      <c r="H42" s="161"/>
      <c r="I42" s="161"/>
      <c r="J42" s="162"/>
      <c r="K42" s="161">
        <v>1</v>
      </c>
      <c r="L42" s="161">
        <v>0</v>
      </c>
      <c r="M42" s="161">
        <v>3</v>
      </c>
      <c r="N42" s="161" t="s">
        <v>11</v>
      </c>
      <c r="O42" s="162">
        <v>4</v>
      </c>
      <c r="P42" s="161"/>
      <c r="Q42" s="161"/>
      <c r="R42" s="161"/>
      <c r="S42" s="161"/>
      <c r="T42" s="162"/>
      <c r="U42" s="161"/>
      <c r="V42" s="161"/>
      <c r="W42" s="161"/>
      <c r="X42" s="161"/>
      <c r="Y42" s="162"/>
      <c r="Z42" s="161"/>
      <c r="AA42" s="161"/>
      <c r="AB42" s="161"/>
      <c r="AC42" s="161"/>
      <c r="AD42" s="162"/>
      <c r="AE42" s="161"/>
      <c r="AF42" s="161"/>
      <c r="AG42" s="161"/>
      <c r="AH42" s="161"/>
      <c r="AI42" s="162"/>
      <c r="AJ42" s="161"/>
      <c r="AK42" s="161"/>
      <c r="AL42" s="161"/>
      <c r="AM42" s="161"/>
      <c r="AN42" s="162"/>
      <c r="AO42" s="163" t="s">
        <v>67</v>
      </c>
      <c r="AP42" s="104"/>
    </row>
    <row r="43" spans="1:43" s="72" customFormat="1" ht="15.75" x14ac:dyDescent="0.25">
      <c r="A43" s="158" t="s">
        <v>36</v>
      </c>
      <c r="B43" s="187" t="s">
        <v>255</v>
      </c>
      <c r="C43" s="160" t="s">
        <v>117</v>
      </c>
      <c r="D43" s="161">
        <f t="shared" si="4"/>
        <v>4</v>
      </c>
      <c r="E43" s="162">
        <f t="shared" si="5"/>
        <v>4</v>
      </c>
      <c r="F43" s="161"/>
      <c r="G43" s="161"/>
      <c r="H43" s="161"/>
      <c r="I43" s="161"/>
      <c r="J43" s="162"/>
      <c r="K43" s="161"/>
      <c r="L43" s="161"/>
      <c r="M43" s="161"/>
      <c r="N43" s="161"/>
      <c r="O43" s="162"/>
      <c r="P43" s="161">
        <v>1</v>
      </c>
      <c r="Q43" s="161">
        <v>0</v>
      </c>
      <c r="R43" s="161">
        <v>3</v>
      </c>
      <c r="S43" s="161" t="s">
        <v>8</v>
      </c>
      <c r="T43" s="162">
        <v>4</v>
      </c>
      <c r="U43" s="161"/>
      <c r="V43" s="161"/>
      <c r="W43" s="161"/>
      <c r="X43" s="161"/>
      <c r="Y43" s="162"/>
      <c r="Z43" s="161"/>
      <c r="AA43" s="161"/>
      <c r="AB43" s="161"/>
      <c r="AC43" s="161"/>
      <c r="AD43" s="162"/>
      <c r="AE43" s="161"/>
      <c r="AF43" s="161"/>
      <c r="AG43" s="161"/>
      <c r="AH43" s="161"/>
      <c r="AI43" s="162"/>
      <c r="AJ43" s="161"/>
      <c r="AK43" s="161"/>
      <c r="AL43" s="161"/>
      <c r="AM43" s="161"/>
      <c r="AN43" s="162"/>
      <c r="AO43" s="163" t="s">
        <v>254</v>
      </c>
      <c r="AP43" s="104"/>
    </row>
    <row r="44" spans="1:43" s="72" customFormat="1" ht="15.75" collapsed="1" x14ac:dyDescent="0.25">
      <c r="A44" s="158" t="s">
        <v>37</v>
      </c>
      <c r="B44" s="159" t="s">
        <v>187</v>
      </c>
      <c r="C44" s="173" t="s">
        <v>118</v>
      </c>
      <c r="D44" s="161">
        <f t="shared" si="4"/>
        <v>4</v>
      </c>
      <c r="E44" s="162">
        <f t="shared" si="5"/>
        <v>4</v>
      </c>
      <c r="F44" s="161">
        <v>2</v>
      </c>
      <c r="G44" s="161">
        <v>0</v>
      </c>
      <c r="H44" s="161">
        <v>2</v>
      </c>
      <c r="I44" s="161" t="s">
        <v>11</v>
      </c>
      <c r="J44" s="162">
        <v>4</v>
      </c>
      <c r="K44" s="161"/>
      <c r="L44" s="161"/>
      <c r="M44" s="161"/>
      <c r="N44" s="161"/>
      <c r="O44" s="162"/>
      <c r="P44" s="161"/>
      <c r="Q44" s="161"/>
      <c r="R44" s="161"/>
      <c r="S44" s="161"/>
      <c r="T44" s="162"/>
      <c r="U44" s="161"/>
      <c r="V44" s="161"/>
      <c r="W44" s="161"/>
      <c r="X44" s="161"/>
      <c r="Y44" s="162"/>
      <c r="Z44" s="161"/>
      <c r="AA44" s="161"/>
      <c r="AB44" s="161"/>
      <c r="AC44" s="161"/>
      <c r="AD44" s="162"/>
      <c r="AE44" s="161"/>
      <c r="AF44" s="161"/>
      <c r="AG44" s="161"/>
      <c r="AH44" s="161"/>
      <c r="AI44" s="162"/>
      <c r="AJ44" s="161"/>
      <c r="AK44" s="161"/>
      <c r="AL44" s="161"/>
      <c r="AM44" s="161"/>
      <c r="AN44" s="162"/>
      <c r="AO44" s="163" t="s">
        <v>67</v>
      </c>
      <c r="AP44" s="104"/>
    </row>
    <row r="45" spans="1:43" s="72" customFormat="1" ht="15.75" collapsed="1" x14ac:dyDescent="0.25">
      <c r="A45" s="158" t="s">
        <v>54</v>
      </c>
      <c r="B45" s="187" t="s">
        <v>241</v>
      </c>
      <c r="C45" s="173" t="s">
        <v>39</v>
      </c>
      <c r="D45" s="161">
        <f t="shared" si="4"/>
        <v>3</v>
      </c>
      <c r="E45" s="162">
        <f t="shared" si="5"/>
        <v>4</v>
      </c>
      <c r="F45" s="161"/>
      <c r="G45" s="161"/>
      <c r="H45" s="161"/>
      <c r="I45" s="161"/>
      <c r="J45" s="162"/>
      <c r="K45" s="161"/>
      <c r="L45" s="161"/>
      <c r="M45" s="161"/>
      <c r="N45" s="161"/>
      <c r="O45" s="162"/>
      <c r="P45" s="161"/>
      <c r="Q45" s="161"/>
      <c r="R45" s="161"/>
      <c r="S45" s="161"/>
      <c r="T45" s="162"/>
      <c r="U45" s="161"/>
      <c r="V45" s="161"/>
      <c r="W45" s="161"/>
      <c r="X45" s="161"/>
      <c r="Y45" s="162"/>
      <c r="Z45" s="161">
        <v>0</v>
      </c>
      <c r="AA45" s="161">
        <v>0</v>
      </c>
      <c r="AB45" s="161">
        <v>3</v>
      </c>
      <c r="AC45" s="161" t="s">
        <v>11</v>
      </c>
      <c r="AD45" s="162">
        <v>4</v>
      </c>
      <c r="AE45" s="161"/>
      <c r="AF45" s="161"/>
      <c r="AG45" s="161"/>
      <c r="AH45" s="161"/>
      <c r="AI45" s="162"/>
      <c r="AJ45" s="161"/>
      <c r="AK45" s="161"/>
      <c r="AL45" s="161"/>
      <c r="AM45" s="161"/>
      <c r="AN45" s="162"/>
      <c r="AO45" s="163" t="s">
        <v>190</v>
      </c>
      <c r="AP45" s="104"/>
    </row>
    <row r="46" spans="1:43" s="72" customFormat="1" ht="15.75" x14ac:dyDescent="0.25">
      <c r="A46" s="158" t="s">
        <v>38</v>
      </c>
      <c r="B46" s="159" t="s">
        <v>188</v>
      </c>
      <c r="C46" s="173" t="s">
        <v>41</v>
      </c>
      <c r="D46" s="161">
        <f t="shared" si="4"/>
        <v>3</v>
      </c>
      <c r="E46" s="162">
        <f t="shared" si="5"/>
        <v>4</v>
      </c>
      <c r="F46" s="161"/>
      <c r="G46" s="161"/>
      <c r="H46" s="161"/>
      <c r="I46" s="161"/>
      <c r="J46" s="162"/>
      <c r="K46" s="161"/>
      <c r="L46" s="161"/>
      <c r="M46" s="161"/>
      <c r="N46" s="161"/>
      <c r="O46" s="162"/>
      <c r="P46" s="161"/>
      <c r="Q46" s="161"/>
      <c r="R46" s="161"/>
      <c r="S46" s="161"/>
      <c r="T46" s="162"/>
      <c r="U46" s="161"/>
      <c r="V46" s="161"/>
      <c r="W46" s="161"/>
      <c r="X46" s="161"/>
      <c r="Y46" s="162"/>
      <c r="Z46" s="161"/>
      <c r="AA46" s="161"/>
      <c r="AB46" s="161"/>
      <c r="AC46" s="161"/>
      <c r="AD46" s="162"/>
      <c r="AE46" s="161">
        <v>0</v>
      </c>
      <c r="AF46" s="161">
        <v>0</v>
      </c>
      <c r="AG46" s="161">
        <v>3</v>
      </c>
      <c r="AH46" s="161" t="s">
        <v>11</v>
      </c>
      <c r="AI46" s="162">
        <v>4</v>
      </c>
      <c r="AJ46" s="161"/>
      <c r="AK46" s="161"/>
      <c r="AL46" s="161"/>
      <c r="AM46" s="161"/>
      <c r="AN46" s="162"/>
      <c r="AO46" s="163" t="s">
        <v>241</v>
      </c>
      <c r="AP46" s="104"/>
    </row>
    <row r="47" spans="1:43" s="72" customFormat="1" ht="15.75" collapsed="1" x14ac:dyDescent="0.25">
      <c r="A47" s="158" t="s">
        <v>40</v>
      </c>
      <c r="B47" s="159" t="s">
        <v>189</v>
      </c>
      <c r="C47" s="173" t="s">
        <v>119</v>
      </c>
      <c r="D47" s="161">
        <f t="shared" si="4"/>
        <v>3</v>
      </c>
      <c r="E47" s="162">
        <f t="shared" si="5"/>
        <v>3</v>
      </c>
      <c r="F47" s="161"/>
      <c r="G47" s="161"/>
      <c r="H47" s="161"/>
      <c r="I47" s="161"/>
      <c r="J47" s="162"/>
      <c r="K47" s="161"/>
      <c r="L47" s="161"/>
      <c r="M47" s="161"/>
      <c r="N47" s="161"/>
      <c r="O47" s="162"/>
      <c r="P47" s="161">
        <v>2</v>
      </c>
      <c r="Q47" s="161">
        <v>1</v>
      </c>
      <c r="R47" s="161">
        <v>0</v>
      </c>
      <c r="S47" s="161" t="s">
        <v>11</v>
      </c>
      <c r="T47" s="162">
        <v>3</v>
      </c>
      <c r="U47" s="161"/>
      <c r="V47" s="161"/>
      <c r="W47" s="161"/>
      <c r="X47" s="161"/>
      <c r="Y47" s="162"/>
      <c r="Z47" s="161"/>
      <c r="AA47" s="161"/>
      <c r="AB47" s="161"/>
      <c r="AC47" s="161"/>
      <c r="AD47" s="162"/>
      <c r="AE47" s="161"/>
      <c r="AF47" s="161"/>
      <c r="AG47" s="161"/>
      <c r="AH47" s="161"/>
      <c r="AI47" s="162"/>
      <c r="AJ47" s="161"/>
      <c r="AK47" s="161"/>
      <c r="AL47" s="161"/>
      <c r="AM47" s="161"/>
      <c r="AN47" s="162"/>
      <c r="AO47" s="163" t="s">
        <v>194</v>
      </c>
      <c r="AP47" s="104"/>
    </row>
    <row r="48" spans="1:43" s="157" customFormat="1" ht="15.75" collapsed="1" x14ac:dyDescent="0.25">
      <c r="A48" s="164" t="s">
        <v>42</v>
      </c>
      <c r="B48" s="165" t="s">
        <v>190</v>
      </c>
      <c r="C48" s="171" t="s">
        <v>120</v>
      </c>
      <c r="D48" s="167">
        <f t="shared" si="4"/>
        <v>4</v>
      </c>
      <c r="E48" s="168">
        <f t="shared" si="5"/>
        <v>5</v>
      </c>
      <c r="F48" s="167"/>
      <c r="G48" s="167"/>
      <c r="H48" s="167"/>
      <c r="I48" s="167"/>
      <c r="J48" s="168"/>
      <c r="K48" s="167"/>
      <c r="L48" s="167"/>
      <c r="M48" s="167"/>
      <c r="N48" s="167"/>
      <c r="O48" s="168"/>
      <c r="P48" s="167"/>
      <c r="Q48" s="167"/>
      <c r="R48" s="167"/>
      <c r="S48" s="167"/>
      <c r="T48" s="168"/>
      <c r="U48" s="167">
        <v>0</v>
      </c>
      <c r="V48" s="167">
        <v>0</v>
      </c>
      <c r="W48" s="167">
        <v>4</v>
      </c>
      <c r="X48" s="167" t="s">
        <v>11</v>
      </c>
      <c r="Y48" s="168">
        <v>5</v>
      </c>
      <c r="Z48" s="167"/>
      <c r="AA48" s="167"/>
      <c r="AB48" s="167"/>
      <c r="AC48" s="167"/>
      <c r="AD48" s="168"/>
      <c r="AE48" s="167"/>
      <c r="AF48" s="167"/>
      <c r="AG48" s="167"/>
      <c r="AH48" s="167"/>
      <c r="AI48" s="168"/>
      <c r="AJ48" s="167"/>
      <c r="AK48" s="167"/>
      <c r="AL48" s="167"/>
      <c r="AM48" s="167"/>
      <c r="AN48" s="168"/>
      <c r="AO48" s="169" t="s">
        <v>194</v>
      </c>
      <c r="AP48" s="104"/>
    </row>
    <row r="49" spans="1:43" s="72" customFormat="1" ht="15.75" x14ac:dyDescent="0.25">
      <c r="A49" s="158" t="s">
        <v>47</v>
      </c>
      <c r="B49" s="188" t="s">
        <v>191</v>
      </c>
      <c r="C49" s="173" t="s">
        <v>121</v>
      </c>
      <c r="D49" s="161">
        <f t="shared" si="4"/>
        <v>3</v>
      </c>
      <c r="E49" s="162">
        <f t="shared" si="5"/>
        <v>4</v>
      </c>
      <c r="F49" s="161"/>
      <c r="G49" s="161"/>
      <c r="H49" s="161"/>
      <c r="I49" s="161"/>
      <c r="J49" s="162"/>
      <c r="K49" s="161"/>
      <c r="L49" s="161"/>
      <c r="M49" s="161"/>
      <c r="N49" s="161"/>
      <c r="O49" s="162"/>
      <c r="P49" s="161"/>
      <c r="Q49" s="161"/>
      <c r="R49" s="161"/>
      <c r="S49" s="161"/>
      <c r="T49" s="162"/>
      <c r="U49" s="161"/>
      <c r="V49" s="161"/>
      <c r="W49" s="161"/>
      <c r="X49" s="161"/>
      <c r="Y49" s="162"/>
      <c r="Z49" s="161"/>
      <c r="AA49" s="161"/>
      <c r="AB49" s="161"/>
      <c r="AC49" s="161"/>
      <c r="AD49" s="162"/>
      <c r="AE49" s="161">
        <v>1</v>
      </c>
      <c r="AF49" s="161">
        <v>2</v>
      </c>
      <c r="AG49" s="161">
        <v>0</v>
      </c>
      <c r="AH49" s="161" t="s">
        <v>11</v>
      </c>
      <c r="AI49" s="162">
        <v>4</v>
      </c>
      <c r="AJ49" s="161"/>
      <c r="AK49" s="161"/>
      <c r="AL49" s="161"/>
      <c r="AM49" s="161"/>
      <c r="AN49" s="162"/>
      <c r="AO49" s="189"/>
      <c r="AP49" s="104"/>
    </row>
    <row r="50" spans="1:43" ht="15.75" x14ac:dyDescent="0.25">
      <c r="A50" s="181" t="s">
        <v>223</v>
      </c>
      <c r="B50" s="182"/>
      <c r="C50" s="183"/>
      <c r="D50" s="190">
        <f>SUM(D51:D54)</f>
        <v>10</v>
      </c>
      <c r="E50" s="190">
        <f>SUM(E51:E54)</f>
        <v>12</v>
      </c>
      <c r="F50" s="174"/>
      <c r="G50" s="174"/>
      <c r="H50" s="174"/>
      <c r="I50" s="174"/>
      <c r="J50" s="185"/>
      <c r="K50" s="174"/>
      <c r="L50" s="174"/>
      <c r="M50" s="174"/>
      <c r="N50" s="174"/>
      <c r="O50" s="185"/>
      <c r="P50" s="174"/>
      <c r="Q50" s="174"/>
      <c r="R50" s="174"/>
      <c r="S50" s="174"/>
      <c r="T50" s="185"/>
      <c r="U50" s="174"/>
      <c r="V50" s="174"/>
      <c r="W50" s="174"/>
      <c r="X50" s="174"/>
      <c r="Y50" s="185"/>
      <c r="Z50" s="174"/>
      <c r="AA50" s="174"/>
      <c r="AB50" s="174"/>
      <c r="AC50" s="174"/>
      <c r="AD50" s="185"/>
      <c r="AE50" s="174"/>
      <c r="AF50" s="174"/>
      <c r="AG50" s="174"/>
      <c r="AH50" s="174"/>
      <c r="AI50" s="185"/>
      <c r="AJ50" s="174"/>
      <c r="AK50" s="174"/>
      <c r="AL50" s="174"/>
      <c r="AM50" s="174"/>
      <c r="AN50" s="185"/>
      <c r="AO50" s="186"/>
      <c r="AP50" s="100"/>
      <c r="AQ50" s="10"/>
    </row>
    <row r="51" spans="1:43" s="72" customFormat="1" ht="15.75" collapsed="1" x14ac:dyDescent="0.25">
      <c r="A51" s="158" t="s">
        <v>40</v>
      </c>
      <c r="B51" s="180" t="s">
        <v>192</v>
      </c>
      <c r="C51" s="173" t="s">
        <v>122</v>
      </c>
      <c r="D51" s="161">
        <f>SUM(F51,G51,H51,K51,L51,M51,P51,Q51,R51,U51,V51,W51,Z51,AA51,AB51,AE51,AF51,AG51,AJ51,AK51,AL51)</f>
        <v>2</v>
      </c>
      <c r="E51" s="162">
        <f>SUM(J51,O51,T51,Y51,AD51,AI51,AN51)</f>
        <v>3</v>
      </c>
      <c r="F51" s="161"/>
      <c r="G51" s="161"/>
      <c r="H51" s="161"/>
      <c r="I51" s="161"/>
      <c r="J51" s="162"/>
      <c r="K51" s="161"/>
      <c r="L51" s="161"/>
      <c r="M51" s="161"/>
      <c r="N51" s="161"/>
      <c r="O51" s="162"/>
      <c r="P51" s="161"/>
      <c r="Q51" s="161"/>
      <c r="R51" s="161"/>
      <c r="S51" s="161"/>
      <c r="T51" s="162"/>
      <c r="U51" s="161">
        <v>1</v>
      </c>
      <c r="V51" s="161">
        <v>1</v>
      </c>
      <c r="W51" s="161">
        <v>0</v>
      </c>
      <c r="X51" s="161" t="s">
        <v>11</v>
      </c>
      <c r="Y51" s="162">
        <v>3</v>
      </c>
      <c r="Z51" s="161"/>
      <c r="AA51" s="161"/>
      <c r="AB51" s="161"/>
      <c r="AC51" s="161"/>
      <c r="AD51" s="162"/>
      <c r="AE51" s="161"/>
      <c r="AF51" s="161"/>
      <c r="AG51" s="161"/>
      <c r="AH51" s="161"/>
      <c r="AI51" s="162"/>
      <c r="AJ51" s="161"/>
      <c r="AK51" s="161"/>
      <c r="AL51" s="161"/>
      <c r="AM51" s="161"/>
      <c r="AN51" s="162"/>
      <c r="AO51" s="163" t="s">
        <v>194</v>
      </c>
      <c r="AP51" s="104"/>
    </row>
    <row r="52" spans="1:43" s="72" customFormat="1" ht="15.75" x14ac:dyDescent="0.25">
      <c r="A52" s="158" t="s">
        <v>42</v>
      </c>
      <c r="B52" s="180" t="s">
        <v>193</v>
      </c>
      <c r="C52" s="173" t="s">
        <v>123</v>
      </c>
      <c r="D52" s="161">
        <f t="shared" ref="D52:D54" si="6">SUM(F52,G52,H52,K52,L52,M52,P52,Q52,R52,U52,V52,W52,Z52,AA52,AB52,AE52,AF52,AG52,AJ52,AK52,AL52)</f>
        <v>3</v>
      </c>
      <c r="E52" s="162">
        <f t="shared" ref="E52:E54" si="7">SUM(J52,O52,T52,Y52,AD52,AI52,AN52)</f>
        <v>3</v>
      </c>
      <c r="F52" s="161"/>
      <c r="G52" s="161"/>
      <c r="H52" s="161"/>
      <c r="I52" s="161"/>
      <c r="J52" s="162"/>
      <c r="K52" s="161"/>
      <c r="L52" s="161"/>
      <c r="M52" s="161"/>
      <c r="N52" s="161"/>
      <c r="O52" s="162"/>
      <c r="P52" s="161"/>
      <c r="Q52" s="161"/>
      <c r="R52" s="161"/>
      <c r="S52" s="161"/>
      <c r="T52" s="162"/>
      <c r="U52" s="161">
        <v>1</v>
      </c>
      <c r="V52" s="161">
        <v>2</v>
      </c>
      <c r="W52" s="161">
        <v>0</v>
      </c>
      <c r="X52" s="161" t="s">
        <v>11</v>
      </c>
      <c r="Y52" s="162">
        <v>3</v>
      </c>
      <c r="Z52" s="161"/>
      <c r="AA52" s="161"/>
      <c r="AB52" s="161"/>
      <c r="AC52" s="161"/>
      <c r="AD52" s="162"/>
      <c r="AE52" s="161"/>
      <c r="AF52" s="161"/>
      <c r="AG52" s="161"/>
      <c r="AH52" s="161"/>
      <c r="AI52" s="162"/>
      <c r="AJ52" s="161"/>
      <c r="AK52" s="161"/>
      <c r="AL52" s="161"/>
      <c r="AM52" s="161"/>
      <c r="AN52" s="162"/>
      <c r="AO52" s="163" t="s">
        <v>67</v>
      </c>
      <c r="AP52" s="104"/>
    </row>
    <row r="53" spans="1:43" s="72" customFormat="1" ht="15.75" collapsed="1" x14ac:dyDescent="0.25">
      <c r="A53" s="158" t="s">
        <v>47</v>
      </c>
      <c r="B53" s="187" t="s">
        <v>242</v>
      </c>
      <c r="C53" s="173" t="s">
        <v>124</v>
      </c>
      <c r="D53" s="161">
        <f t="shared" si="6"/>
        <v>3</v>
      </c>
      <c r="E53" s="162">
        <f t="shared" si="7"/>
        <v>3</v>
      </c>
      <c r="F53" s="161"/>
      <c r="G53" s="161"/>
      <c r="H53" s="161"/>
      <c r="I53" s="161"/>
      <c r="J53" s="162"/>
      <c r="K53" s="161"/>
      <c r="L53" s="161"/>
      <c r="M53" s="161"/>
      <c r="N53" s="161"/>
      <c r="O53" s="162"/>
      <c r="P53" s="161"/>
      <c r="Q53" s="161"/>
      <c r="R53" s="161"/>
      <c r="S53" s="161"/>
      <c r="T53" s="162"/>
      <c r="U53" s="161"/>
      <c r="V53" s="161"/>
      <c r="W53" s="161"/>
      <c r="X53" s="161"/>
      <c r="Y53" s="162"/>
      <c r="Z53" s="161">
        <v>1</v>
      </c>
      <c r="AA53" s="161">
        <v>2</v>
      </c>
      <c r="AB53" s="161">
        <v>0</v>
      </c>
      <c r="AC53" s="161" t="s">
        <v>11</v>
      </c>
      <c r="AD53" s="162">
        <v>3</v>
      </c>
      <c r="AE53" s="161"/>
      <c r="AF53" s="161"/>
      <c r="AG53" s="161"/>
      <c r="AH53" s="161"/>
      <c r="AI53" s="162"/>
      <c r="AJ53" s="161"/>
      <c r="AK53" s="161"/>
      <c r="AL53" s="161"/>
      <c r="AM53" s="161"/>
      <c r="AN53" s="162"/>
      <c r="AO53" s="163" t="s">
        <v>67</v>
      </c>
      <c r="AP53" s="104"/>
    </row>
    <row r="54" spans="1:43" s="157" customFormat="1" ht="15.75" x14ac:dyDescent="0.25">
      <c r="A54" s="164" t="s">
        <v>48</v>
      </c>
      <c r="B54" s="165" t="s">
        <v>262</v>
      </c>
      <c r="C54" s="171" t="s">
        <v>125</v>
      </c>
      <c r="D54" s="167">
        <f t="shared" si="6"/>
        <v>2</v>
      </c>
      <c r="E54" s="168">
        <f t="shared" si="7"/>
        <v>3</v>
      </c>
      <c r="F54" s="167"/>
      <c r="G54" s="167"/>
      <c r="H54" s="167"/>
      <c r="I54" s="167"/>
      <c r="J54" s="168"/>
      <c r="K54" s="167"/>
      <c r="L54" s="167"/>
      <c r="M54" s="167"/>
      <c r="N54" s="167"/>
      <c r="O54" s="168"/>
      <c r="P54" s="167"/>
      <c r="Q54" s="167"/>
      <c r="R54" s="167"/>
      <c r="S54" s="167"/>
      <c r="T54" s="168"/>
      <c r="U54" s="167"/>
      <c r="V54" s="167"/>
      <c r="W54" s="167"/>
      <c r="X54" s="167"/>
      <c r="Y54" s="168"/>
      <c r="Z54" s="167"/>
      <c r="AA54" s="167"/>
      <c r="AB54" s="167"/>
      <c r="AC54" s="167"/>
      <c r="AD54" s="168"/>
      <c r="AE54" s="167"/>
      <c r="AF54" s="167"/>
      <c r="AG54" s="167"/>
      <c r="AH54" s="167"/>
      <c r="AI54" s="168"/>
      <c r="AJ54" s="167">
        <v>1</v>
      </c>
      <c r="AK54" s="167">
        <v>1</v>
      </c>
      <c r="AL54" s="167">
        <v>0</v>
      </c>
      <c r="AM54" s="167" t="s">
        <v>8</v>
      </c>
      <c r="AN54" s="168">
        <v>3</v>
      </c>
      <c r="AO54" s="169" t="s">
        <v>67</v>
      </c>
      <c r="AP54" s="104"/>
    </row>
    <row r="55" spans="1:43" ht="15.75" x14ac:dyDescent="0.25">
      <c r="A55" s="181" t="s">
        <v>224</v>
      </c>
      <c r="B55" s="182"/>
      <c r="C55" s="183"/>
      <c r="D55" s="184">
        <f>SUM(D56:D61)</f>
        <v>17</v>
      </c>
      <c r="E55" s="184">
        <f>SUM(E56:E61)</f>
        <v>20</v>
      </c>
      <c r="F55" s="174"/>
      <c r="G55" s="174"/>
      <c r="H55" s="174"/>
      <c r="I55" s="174"/>
      <c r="J55" s="185"/>
      <c r="K55" s="174"/>
      <c r="L55" s="174"/>
      <c r="M55" s="174"/>
      <c r="N55" s="174"/>
      <c r="O55" s="185"/>
      <c r="P55" s="174"/>
      <c r="Q55" s="174"/>
      <c r="R55" s="174"/>
      <c r="S55" s="174"/>
      <c r="T55" s="185"/>
      <c r="U55" s="174"/>
      <c r="V55" s="174"/>
      <c r="W55" s="174"/>
      <c r="X55" s="174"/>
      <c r="Y55" s="185"/>
      <c r="Z55" s="174"/>
      <c r="AA55" s="174"/>
      <c r="AB55" s="174"/>
      <c r="AC55" s="174"/>
      <c r="AD55" s="185"/>
      <c r="AE55" s="174"/>
      <c r="AF55" s="174"/>
      <c r="AG55" s="174"/>
      <c r="AH55" s="174"/>
      <c r="AI55" s="185"/>
      <c r="AJ55" s="174"/>
      <c r="AK55" s="174"/>
      <c r="AL55" s="174"/>
      <c r="AM55" s="174"/>
      <c r="AN55" s="185"/>
      <c r="AO55" s="186"/>
      <c r="AP55" s="100"/>
      <c r="AQ55" s="10"/>
    </row>
    <row r="56" spans="1:43" s="72" customFormat="1" ht="15.75" collapsed="1" x14ac:dyDescent="0.25">
      <c r="A56" s="158" t="s">
        <v>51</v>
      </c>
      <c r="B56" s="159" t="s">
        <v>194</v>
      </c>
      <c r="C56" s="160" t="s">
        <v>126</v>
      </c>
      <c r="D56" s="161">
        <f t="shared" ref="D56:D61" si="8">SUM(F56,G56,H56,K56,L56,M56,P56,Q56,R56,U56,V56,W56,Z56,AA56,AB56,AE56,AF56,AG56,AJ56,AK56,AL56)</f>
        <v>3</v>
      </c>
      <c r="E56" s="162">
        <f t="shared" ref="E56:E61" si="9">SUM(J56,O56,T56,Y56,AD56,AI56,AN56)</f>
        <v>3</v>
      </c>
      <c r="F56" s="161"/>
      <c r="G56" s="161"/>
      <c r="H56" s="161"/>
      <c r="I56" s="161"/>
      <c r="J56" s="162"/>
      <c r="K56" s="161">
        <v>0</v>
      </c>
      <c r="L56" s="161">
        <v>0</v>
      </c>
      <c r="M56" s="161">
        <v>3</v>
      </c>
      <c r="N56" s="161" t="s">
        <v>11</v>
      </c>
      <c r="O56" s="162">
        <v>3</v>
      </c>
      <c r="P56" s="161"/>
      <c r="Q56" s="161"/>
      <c r="R56" s="161"/>
      <c r="S56" s="161"/>
      <c r="T56" s="162"/>
      <c r="U56" s="161"/>
      <c r="V56" s="161"/>
      <c r="W56" s="161"/>
      <c r="X56" s="161"/>
      <c r="Y56" s="162"/>
      <c r="Z56" s="161"/>
      <c r="AA56" s="161"/>
      <c r="AB56" s="161"/>
      <c r="AC56" s="161"/>
      <c r="AD56" s="162"/>
      <c r="AE56" s="161"/>
      <c r="AF56" s="161"/>
      <c r="AG56" s="161"/>
      <c r="AH56" s="161"/>
      <c r="AI56" s="162"/>
      <c r="AJ56" s="161"/>
      <c r="AK56" s="161"/>
      <c r="AL56" s="161"/>
      <c r="AM56" s="161"/>
      <c r="AN56" s="162"/>
      <c r="AO56" s="163" t="s">
        <v>196</v>
      </c>
      <c r="AP56" s="104"/>
    </row>
    <row r="57" spans="1:43" s="72" customFormat="1" ht="15.75" x14ac:dyDescent="0.25">
      <c r="A57" s="158" t="s">
        <v>50</v>
      </c>
      <c r="B57" s="159" t="s">
        <v>195</v>
      </c>
      <c r="C57" s="160" t="s">
        <v>127</v>
      </c>
      <c r="D57" s="161">
        <f t="shared" si="8"/>
        <v>3</v>
      </c>
      <c r="E57" s="162">
        <f t="shared" si="9"/>
        <v>4</v>
      </c>
      <c r="F57" s="161"/>
      <c r="G57" s="161"/>
      <c r="H57" s="161"/>
      <c r="I57" s="161"/>
      <c r="J57" s="162"/>
      <c r="K57" s="161"/>
      <c r="L57" s="161"/>
      <c r="M57" s="161"/>
      <c r="N57" s="161"/>
      <c r="O57" s="162"/>
      <c r="P57" s="161">
        <v>0</v>
      </c>
      <c r="Q57" s="161">
        <v>0</v>
      </c>
      <c r="R57" s="161">
        <v>3</v>
      </c>
      <c r="S57" s="161" t="s">
        <v>11</v>
      </c>
      <c r="T57" s="162">
        <v>4</v>
      </c>
      <c r="U57" s="161"/>
      <c r="V57" s="161"/>
      <c r="W57" s="161"/>
      <c r="X57" s="161"/>
      <c r="Y57" s="162"/>
      <c r="Z57" s="161"/>
      <c r="AA57" s="161"/>
      <c r="AB57" s="161"/>
      <c r="AC57" s="161"/>
      <c r="AD57" s="162"/>
      <c r="AE57" s="161"/>
      <c r="AF57" s="161"/>
      <c r="AG57" s="161"/>
      <c r="AH57" s="161"/>
      <c r="AI57" s="162"/>
      <c r="AJ57" s="161"/>
      <c r="AK57" s="161"/>
      <c r="AL57" s="161"/>
      <c r="AM57" s="161"/>
      <c r="AN57" s="162"/>
      <c r="AO57" s="163" t="s">
        <v>194</v>
      </c>
      <c r="AP57" s="104"/>
    </row>
    <row r="58" spans="1:43" s="72" customFormat="1" ht="15.75" collapsed="1" x14ac:dyDescent="0.25">
      <c r="A58" s="158" t="s">
        <v>56</v>
      </c>
      <c r="B58" s="159" t="s">
        <v>196</v>
      </c>
      <c r="C58" s="173" t="s">
        <v>128</v>
      </c>
      <c r="D58" s="161">
        <f t="shared" si="8"/>
        <v>3</v>
      </c>
      <c r="E58" s="162">
        <f t="shared" si="9"/>
        <v>3</v>
      </c>
      <c r="F58" s="161">
        <v>0</v>
      </c>
      <c r="G58" s="161">
        <v>0</v>
      </c>
      <c r="H58" s="161">
        <v>3</v>
      </c>
      <c r="I58" s="161" t="s">
        <v>11</v>
      </c>
      <c r="J58" s="162">
        <v>3</v>
      </c>
      <c r="K58" s="161"/>
      <c r="L58" s="161"/>
      <c r="M58" s="161"/>
      <c r="N58" s="161"/>
      <c r="O58" s="162"/>
      <c r="P58" s="161"/>
      <c r="Q58" s="161"/>
      <c r="R58" s="161"/>
      <c r="S58" s="161"/>
      <c r="T58" s="162"/>
      <c r="U58" s="161"/>
      <c r="V58" s="161"/>
      <c r="W58" s="161"/>
      <c r="X58" s="161"/>
      <c r="Y58" s="162"/>
      <c r="Z58" s="161"/>
      <c r="AA58" s="161"/>
      <c r="AB58" s="161"/>
      <c r="AC58" s="161"/>
      <c r="AD58" s="162"/>
      <c r="AE58" s="161"/>
      <c r="AF58" s="161"/>
      <c r="AG58" s="161"/>
      <c r="AH58" s="161"/>
      <c r="AI58" s="162"/>
      <c r="AJ58" s="161"/>
      <c r="AK58" s="161"/>
      <c r="AL58" s="161"/>
      <c r="AM58" s="161"/>
      <c r="AN58" s="162"/>
      <c r="AO58" s="163" t="s">
        <v>67</v>
      </c>
      <c r="AP58" s="104"/>
    </row>
    <row r="59" spans="1:43" s="72" customFormat="1" ht="15.75" x14ac:dyDescent="0.25">
      <c r="A59" s="158" t="s">
        <v>46</v>
      </c>
      <c r="B59" s="159" t="s">
        <v>197</v>
      </c>
      <c r="C59" s="173" t="s">
        <v>129</v>
      </c>
      <c r="D59" s="161">
        <f t="shared" si="8"/>
        <v>3</v>
      </c>
      <c r="E59" s="162">
        <f t="shared" si="9"/>
        <v>3</v>
      </c>
      <c r="F59" s="161"/>
      <c r="G59" s="161"/>
      <c r="H59" s="161"/>
      <c r="I59" s="161"/>
      <c r="J59" s="162"/>
      <c r="K59" s="161">
        <v>0</v>
      </c>
      <c r="L59" s="161">
        <v>0</v>
      </c>
      <c r="M59" s="161">
        <v>3</v>
      </c>
      <c r="N59" s="161" t="s">
        <v>11</v>
      </c>
      <c r="O59" s="162">
        <v>3</v>
      </c>
      <c r="P59" s="161"/>
      <c r="Q59" s="161"/>
      <c r="R59" s="161"/>
      <c r="S59" s="161"/>
      <c r="T59" s="162"/>
      <c r="U59" s="161"/>
      <c r="V59" s="161"/>
      <c r="W59" s="161"/>
      <c r="X59" s="161"/>
      <c r="Y59" s="162"/>
      <c r="Z59" s="161"/>
      <c r="AA59" s="161"/>
      <c r="AB59" s="161"/>
      <c r="AC59" s="161"/>
      <c r="AD59" s="162"/>
      <c r="AE59" s="161"/>
      <c r="AF59" s="161"/>
      <c r="AG59" s="161"/>
      <c r="AH59" s="161"/>
      <c r="AI59" s="162"/>
      <c r="AJ59" s="161"/>
      <c r="AK59" s="161"/>
      <c r="AL59" s="161"/>
      <c r="AM59" s="161"/>
      <c r="AN59" s="162"/>
      <c r="AO59" s="163" t="s">
        <v>196</v>
      </c>
      <c r="AP59" s="104"/>
    </row>
    <row r="60" spans="1:43" s="72" customFormat="1" ht="15.75" x14ac:dyDescent="0.25">
      <c r="A60" s="158" t="s">
        <v>57</v>
      </c>
      <c r="B60" s="180" t="s">
        <v>198</v>
      </c>
      <c r="C60" s="173" t="s">
        <v>130</v>
      </c>
      <c r="D60" s="161">
        <f t="shared" si="8"/>
        <v>3</v>
      </c>
      <c r="E60" s="162">
        <f t="shared" si="9"/>
        <v>4</v>
      </c>
      <c r="F60" s="161"/>
      <c r="G60" s="161"/>
      <c r="H60" s="161"/>
      <c r="I60" s="161"/>
      <c r="J60" s="162"/>
      <c r="K60" s="161"/>
      <c r="L60" s="161"/>
      <c r="M60" s="161"/>
      <c r="N60" s="161"/>
      <c r="O60" s="162"/>
      <c r="P60" s="161"/>
      <c r="Q60" s="161"/>
      <c r="R60" s="161"/>
      <c r="S60" s="161"/>
      <c r="T60" s="162"/>
      <c r="U60" s="161"/>
      <c r="V60" s="161"/>
      <c r="W60" s="161"/>
      <c r="X60" s="161"/>
      <c r="Y60" s="162"/>
      <c r="Z60" s="161"/>
      <c r="AA60" s="161"/>
      <c r="AB60" s="161"/>
      <c r="AC60" s="161"/>
      <c r="AD60" s="162"/>
      <c r="AE60" s="161"/>
      <c r="AF60" s="161"/>
      <c r="AG60" s="161"/>
      <c r="AH60" s="161"/>
      <c r="AI60" s="162"/>
      <c r="AJ60" s="161">
        <v>1</v>
      </c>
      <c r="AK60" s="161">
        <v>0</v>
      </c>
      <c r="AL60" s="161">
        <v>2</v>
      </c>
      <c r="AM60" s="161" t="s">
        <v>11</v>
      </c>
      <c r="AN60" s="162">
        <v>4</v>
      </c>
      <c r="AO60" s="163" t="s">
        <v>197</v>
      </c>
      <c r="AP60" s="104"/>
    </row>
    <row r="61" spans="1:43" s="72" customFormat="1" ht="16.5" thickBot="1" x14ac:dyDescent="0.3">
      <c r="A61" s="191" t="s">
        <v>43</v>
      </c>
      <c r="B61" s="192" t="s">
        <v>199</v>
      </c>
      <c r="C61" s="193" t="s">
        <v>131</v>
      </c>
      <c r="D61" s="194">
        <f t="shared" si="8"/>
        <v>2</v>
      </c>
      <c r="E61" s="195">
        <f t="shared" si="9"/>
        <v>3</v>
      </c>
      <c r="F61" s="196"/>
      <c r="G61" s="196"/>
      <c r="H61" s="196"/>
      <c r="I61" s="196"/>
      <c r="J61" s="197"/>
      <c r="K61" s="196">
        <v>0</v>
      </c>
      <c r="L61" s="196">
        <v>0</v>
      </c>
      <c r="M61" s="196">
        <v>2</v>
      </c>
      <c r="N61" s="196" t="s">
        <v>11</v>
      </c>
      <c r="O61" s="197">
        <v>3</v>
      </c>
      <c r="P61" s="196"/>
      <c r="Q61" s="196"/>
      <c r="R61" s="196"/>
      <c r="S61" s="196"/>
      <c r="T61" s="197"/>
      <c r="U61" s="196"/>
      <c r="V61" s="196"/>
      <c r="W61" s="196"/>
      <c r="X61" s="196"/>
      <c r="Y61" s="197"/>
      <c r="Z61" s="196"/>
      <c r="AA61" s="196"/>
      <c r="AB61" s="196"/>
      <c r="AC61" s="196"/>
      <c r="AD61" s="197"/>
      <c r="AE61" s="196"/>
      <c r="AF61" s="196"/>
      <c r="AG61" s="196"/>
      <c r="AH61" s="196"/>
      <c r="AI61" s="197"/>
      <c r="AJ61" s="196"/>
      <c r="AK61" s="196"/>
      <c r="AL61" s="196"/>
      <c r="AM61" s="196"/>
      <c r="AN61" s="197"/>
      <c r="AO61" s="198" t="s">
        <v>187</v>
      </c>
      <c r="AP61" s="104"/>
    </row>
    <row r="62" spans="1:43" s="36" customFormat="1" ht="18" customHeight="1" x14ac:dyDescent="0.25">
      <c r="A62" s="33"/>
      <c r="B62" s="34"/>
      <c r="C62" s="35"/>
      <c r="D62" s="94">
        <f>D34+D24+D13</f>
        <v>124</v>
      </c>
      <c r="E62" s="154">
        <f>E34+E24+E13</f>
        <v>146</v>
      </c>
      <c r="F62" s="59">
        <f>F13+F24+F34</f>
        <v>12</v>
      </c>
      <c r="G62" s="59">
        <f t="shared" ref="G62:H62" si="10">G13+G24+G34</f>
        <v>4</v>
      </c>
      <c r="H62" s="59">
        <f t="shared" si="10"/>
        <v>11</v>
      </c>
      <c r="I62" s="58"/>
      <c r="J62" s="60">
        <f>J13+J24+J34</f>
        <v>30</v>
      </c>
      <c r="K62" s="59">
        <f>K13+K24+K34</f>
        <v>9</v>
      </c>
      <c r="L62" s="59">
        <f t="shared" ref="L62:M62" si="11">L13+L24+L34</f>
        <v>7</v>
      </c>
      <c r="M62" s="59">
        <f t="shared" si="11"/>
        <v>13</v>
      </c>
      <c r="N62" s="58"/>
      <c r="O62" s="60">
        <f>O13+O24+O34</f>
        <v>32</v>
      </c>
      <c r="P62" s="59">
        <f>P13+P24+P34</f>
        <v>14</v>
      </c>
      <c r="Q62" s="59">
        <f t="shared" ref="Q62:R62" si="12">Q13+Q24+Q34</f>
        <v>4</v>
      </c>
      <c r="R62" s="59">
        <f t="shared" si="12"/>
        <v>9</v>
      </c>
      <c r="S62" s="58"/>
      <c r="T62" s="60">
        <f>T13+T24+T34</f>
        <v>33</v>
      </c>
      <c r="U62" s="59">
        <f>U13+U24+U34</f>
        <v>9</v>
      </c>
      <c r="V62" s="59">
        <f t="shared" ref="V62:W62" si="13">V13+V24+V34</f>
        <v>6</v>
      </c>
      <c r="W62" s="59">
        <f t="shared" si="13"/>
        <v>5</v>
      </c>
      <c r="X62" s="58"/>
      <c r="Y62" s="60">
        <f>Y13+Y24+Y34</f>
        <v>24</v>
      </c>
      <c r="Z62" s="59">
        <f>Z13+Z24+Z34</f>
        <v>4</v>
      </c>
      <c r="AA62" s="59">
        <f t="shared" ref="AA62:AB62" si="14">AA13+AA24+AA34</f>
        <v>3</v>
      </c>
      <c r="AB62" s="59">
        <f t="shared" si="14"/>
        <v>3</v>
      </c>
      <c r="AC62" s="58"/>
      <c r="AD62" s="60">
        <f>AD13+AD24+AD34</f>
        <v>12</v>
      </c>
      <c r="AE62" s="59">
        <f>AE13+AE24+AE34</f>
        <v>1</v>
      </c>
      <c r="AF62" s="59">
        <f t="shared" ref="AF62:AG62" si="15">AF13+AF24+AF34</f>
        <v>2</v>
      </c>
      <c r="AG62" s="59">
        <f t="shared" si="15"/>
        <v>3</v>
      </c>
      <c r="AH62" s="58"/>
      <c r="AI62" s="60">
        <f>AI13+AI24+AI34</f>
        <v>8</v>
      </c>
      <c r="AJ62" s="59">
        <f>AJ13+AJ24+AJ34</f>
        <v>2</v>
      </c>
      <c r="AK62" s="59">
        <f t="shared" ref="AK62:AL62" si="16">AK13+AK24+AK34</f>
        <v>1</v>
      </c>
      <c r="AL62" s="59">
        <f t="shared" si="16"/>
        <v>2</v>
      </c>
      <c r="AM62" s="58"/>
      <c r="AN62" s="60">
        <f>AN13+AN24+AN34</f>
        <v>7</v>
      </c>
      <c r="AO62" s="61"/>
      <c r="AP62" s="9"/>
      <c r="AQ62" s="32"/>
    </row>
    <row r="63" spans="1:43" s="36" customFormat="1" ht="18" customHeight="1" x14ac:dyDescent="0.25">
      <c r="A63" s="37"/>
      <c r="B63" s="38"/>
      <c r="D63" s="57"/>
      <c r="E63" s="39" t="s">
        <v>143</v>
      </c>
      <c r="F63" s="62"/>
      <c r="G63" s="62"/>
      <c r="H63" s="62"/>
      <c r="I63" s="63">
        <f>COUNTIF(I14:I61,"v")</f>
        <v>2</v>
      </c>
      <c r="J63" s="64"/>
      <c r="K63" s="62"/>
      <c r="L63" s="62"/>
      <c r="M63" s="62"/>
      <c r="N63" s="63">
        <f>COUNTIF(N14:N61,"v")</f>
        <v>2</v>
      </c>
      <c r="O63" s="64"/>
      <c r="P63" s="62"/>
      <c r="Q63" s="62"/>
      <c r="R63" s="62"/>
      <c r="S63" s="63">
        <f>COUNTIF(S14:S61,"v")</f>
        <v>4</v>
      </c>
      <c r="T63" s="64"/>
      <c r="U63" s="62"/>
      <c r="V63" s="62"/>
      <c r="W63" s="62"/>
      <c r="X63" s="63">
        <f>COUNTIF(X14:X61,"v")</f>
        <v>2</v>
      </c>
      <c r="Y63" s="64"/>
      <c r="Z63" s="62"/>
      <c r="AA63" s="62"/>
      <c r="AB63" s="62"/>
      <c r="AC63" s="63">
        <f>COUNTIF(AC14:AC61,"v")</f>
        <v>1</v>
      </c>
      <c r="AD63" s="64"/>
      <c r="AE63" s="62"/>
      <c r="AF63" s="62"/>
      <c r="AG63" s="62"/>
      <c r="AH63" s="63">
        <f>COUNTIF(AH14:AH61,"v")</f>
        <v>0</v>
      </c>
      <c r="AI63" s="64"/>
      <c r="AJ63" s="62"/>
      <c r="AK63" s="62"/>
      <c r="AL63" s="62"/>
      <c r="AM63" s="63">
        <f>COUNTIF(AM14:AM61,"v")</f>
        <v>1</v>
      </c>
      <c r="AN63" s="64"/>
      <c r="AO63" s="32"/>
      <c r="AP63" s="9"/>
      <c r="AQ63" s="32"/>
    </row>
    <row r="64" spans="1:43" s="36" customFormat="1" ht="18" customHeight="1" x14ac:dyDescent="0.25">
      <c r="A64" s="37"/>
      <c r="B64" s="38"/>
      <c r="D64" s="57"/>
      <c r="E64" s="39" t="s">
        <v>144</v>
      </c>
      <c r="F64" s="62"/>
      <c r="G64" s="62"/>
      <c r="H64" s="62"/>
      <c r="I64" s="63">
        <f>COUNTIF(I14:I61,"é")</f>
        <v>6</v>
      </c>
      <c r="J64" s="64"/>
      <c r="K64" s="62"/>
      <c r="L64" s="62"/>
      <c r="M64" s="62"/>
      <c r="N64" s="63">
        <f>COUNTIF(N14:N61,"é")</f>
        <v>7</v>
      </c>
      <c r="O64" s="64"/>
      <c r="P64" s="62"/>
      <c r="Q64" s="62"/>
      <c r="R64" s="62"/>
      <c r="S64" s="63">
        <f>COUNTIF(S14:S61,"é")</f>
        <v>6</v>
      </c>
      <c r="T64" s="64"/>
      <c r="U64" s="62"/>
      <c r="V64" s="62"/>
      <c r="W64" s="62"/>
      <c r="X64" s="63">
        <f>COUNTIF(X14:X61,"é")</f>
        <v>6</v>
      </c>
      <c r="Y64" s="64"/>
      <c r="Z64" s="62"/>
      <c r="AA64" s="62"/>
      <c r="AB64" s="62"/>
      <c r="AC64" s="63">
        <f>COUNTIF(AC14:AC61,"é")</f>
        <v>3</v>
      </c>
      <c r="AD64" s="64"/>
      <c r="AE64" s="62"/>
      <c r="AF64" s="62"/>
      <c r="AG64" s="62"/>
      <c r="AH64" s="63">
        <f>COUNTIF(AH14:AH61,"é")</f>
        <v>2</v>
      </c>
      <c r="AI64" s="64"/>
      <c r="AJ64" s="62"/>
      <c r="AK64" s="62"/>
      <c r="AL64" s="62"/>
      <c r="AM64" s="63">
        <f>COUNTIF(AM14:AM61,"é")</f>
        <v>1</v>
      </c>
      <c r="AN64" s="64"/>
      <c r="AO64" s="32"/>
      <c r="AP64" s="9"/>
      <c r="AQ64" s="32"/>
    </row>
    <row r="65" spans="1:41" ht="15.75" x14ac:dyDescent="0.25">
      <c r="C65" s="36"/>
      <c r="E65" s="39" t="s">
        <v>140</v>
      </c>
      <c r="F65" s="65"/>
      <c r="G65" s="148">
        <f>SUM(F62:H62)</f>
        <v>27</v>
      </c>
      <c r="H65" s="149"/>
      <c r="I65" s="149"/>
      <c r="J65" s="150"/>
      <c r="K65" s="148"/>
      <c r="L65" s="148">
        <f>SUM(K62:M62)</f>
        <v>29</v>
      </c>
      <c r="M65" s="149"/>
      <c r="N65" s="149"/>
      <c r="O65" s="150"/>
      <c r="P65" s="148"/>
      <c r="Q65" s="148">
        <f>SUM(P62:R62)</f>
        <v>27</v>
      </c>
      <c r="R65" s="149"/>
      <c r="S65" s="149"/>
      <c r="T65" s="150"/>
      <c r="U65" s="148"/>
      <c r="V65" s="148">
        <f>SUM(U62:W62)</f>
        <v>20</v>
      </c>
      <c r="W65" s="149"/>
      <c r="X65" s="149"/>
      <c r="Y65" s="150"/>
      <c r="Z65" s="148"/>
      <c r="AA65" s="148">
        <f>SUM(Z62:AB62)</f>
        <v>10</v>
      </c>
      <c r="AB65" s="149"/>
      <c r="AC65" s="149"/>
      <c r="AD65" s="150"/>
      <c r="AE65" s="148"/>
      <c r="AF65" s="148">
        <f>SUM(AE62:AG62)</f>
        <v>6</v>
      </c>
      <c r="AG65" s="149"/>
      <c r="AH65" s="149"/>
      <c r="AI65" s="150"/>
      <c r="AJ65" s="148"/>
      <c r="AK65" s="148">
        <f>SUM(AJ62:AL62)</f>
        <v>5</v>
      </c>
      <c r="AL65" s="149"/>
      <c r="AM65" s="66"/>
      <c r="AN65" s="67"/>
    </row>
    <row r="66" spans="1:41" ht="15.75" x14ac:dyDescent="0.25">
      <c r="C66" s="36"/>
      <c r="E66" s="39" t="s">
        <v>141</v>
      </c>
      <c r="F66" s="67"/>
      <c r="G66" s="151">
        <f>G62+H62</f>
        <v>15</v>
      </c>
      <c r="H66" s="150"/>
      <c r="I66" s="150"/>
      <c r="J66" s="150"/>
      <c r="K66" s="150"/>
      <c r="L66" s="151">
        <f>L62+M62</f>
        <v>20</v>
      </c>
      <c r="M66" s="150"/>
      <c r="N66" s="150"/>
      <c r="O66" s="150"/>
      <c r="P66" s="150"/>
      <c r="Q66" s="151">
        <f>Q62+R62</f>
        <v>13</v>
      </c>
      <c r="R66" s="150"/>
      <c r="S66" s="150"/>
      <c r="T66" s="150"/>
      <c r="U66" s="150"/>
      <c r="V66" s="151">
        <f>V62+W62</f>
        <v>11</v>
      </c>
      <c r="W66" s="150"/>
      <c r="X66" s="150"/>
      <c r="Y66" s="150"/>
      <c r="Z66" s="150"/>
      <c r="AA66" s="151">
        <f>AA62+AB62</f>
        <v>6</v>
      </c>
      <c r="AB66" s="150"/>
      <c r="AC66" s="150"/>
      <c r="AD66" s="150"/>
      <c r="AE66" s="150"/>
      <c r="AF66" s="151">
        <f>AF62+AG62</f>
        <v>5</v>
      </c>
      <c r="AG66" s="150"/>
      <c r="AH66" s="150"/>
      <c r="AI66" s="150"/>
      <c r="AJ66" s="150"/>
      <c r="AK66" s="151">
        <f>AK62+AL62</f>
        <v>3</v>
      </c>
      <c r="AL66" s="150"/>
      <c r="AM66" s="67"/>
      <c r="AN66" s="67"/>
    </row>
    <row r="67" spans="1:41" ht="15.75" x14ac:dyDescent="0.25">
      <c r="C67" s="36"/>
      <c r="E67" s="39" t="s">
        <v>250</v>
      </c>
      <c r="F67" s="68"/>
      <c r="G67" s="152">
        <f>F62</f>
        <v>12</v>
      </c>
      <c r="H67" s="153"/>
      <c r="I67" s="153"/>
      <c r="J67" s="153"/>
      <c r="K67" s="153"/>
      <c r="L67" s="152">
        <f>K62</f>
        <v>9</v>
      </c>
      <c r="M67" s="153"/>
      <c r="N67" s="153"/>
      <c r="O67" s="153"/>
      <c r="P67" s="153"/>
      <c r="Q67" s="152">
        <f>P62</f>
        <v>14</v>
      </c>
      <c r="R67" s="153"/>
      <c r="S67" s="153"/>
      <c r="T67" s="153"/>
      <c r="U67" s="153"/>
      <c r="V67" s="152">
        <f>U62</f>
        <v>9</v>
      </c>
      <c r="W67" s="153"/>
      <c r="X67" s="153"/>
      <c r="Y67" s="153"/>
      <c r="Z67" s="153"/>
      <c r="AA67" s="152">
        <f>Z62</f>
        <v>4</v>
      </c>
      <c r="AB67" s="153"/>
      <c r="AC67" s="153"/>
      <c r="AD67" s="153"/>
      <c r="AE67" s="153"/>
      <c r="AF67" s="152">
        <f>AE62</f>
        <v>1</v>
      </c>
      <c r="AG67" s="153"/>
      <c r="AH67" s="153"/>
      <c r="AI67" s="153"/>
      <c r="AJ67" s="153"/>
      <c r="AK67" s="152">
        <f>AJ62</f>
        <v>2</v>
      </c>
      <c r="AL67" s="153"/>
      <c r="AM67" s="68"/>
      <c r="AN67" s="68"/>
    </row>
    <row r="68" spans="1:41" x14ac:dyDescent="0.25">
      <c r="E68" s="39"/>
    </row>
    <row r="69" spans="1:41" x14ac:dyDescent="0.25">
      <c r="E69" s="39"/>
    </row>
    <row r="70" spans="1:41" x14ac:dyDescent="0.25">
      <c r="A70" s="48"/>
      <c r="B70" s="49"/>
      <c r="C70" s="50"/>
    </row>
    <row r="71" spans="1:41" ht="31.5" customHeight="1" x14ac:dyDescent="0.25"/>
    <row r="75" spans="1:41" x14ac:dyDescent="0.25">
      <c r="AO75" s="69" t="s">
        <v>263</v>
      </c>
    </row>
    <row r="76" spans="1:41" x14ac:dyDescent="0.25">
      <c r="AO76" s="69" t="s">
        <v>60</v>
      </c>
    </row>
    <row r="81" ht="16.5" customHeight="1" x14ac:dyDescent="0.25"/>
  </sheetData>
  <mergeCells count="22">
    <mergeCell ref="M1:S1"/>
    <mergeCell ref="M2:S2"/>
    <mergeCell ref="I3:X3"/>
    <mergeCell ref="H7:V7"/>
    <mergeCell ref="F10:AI10"/>
    <mergeCell ref="AO10:AO11"/>
    <mergeCell ref="AJ11:AN11"/>
    <mergeCell ref="F11:J11"/>
    <mergeCell ref="AP10:AP11"/>
    <mergeCell ref="A10:A11"/>
    <mergeCell ref="B10:B11"/>
    <mergeCell ref="C10:C11"/>
    <mergeCell ref="E10:E11"/>
    <mergeCell ref="A34:C34"/>
    <mergeCell ref="U11:Y11"/>
    <mergeCell ref="Z11:AD11"/>
    <mergeCell ref="AE11:AI11"/>
    <mergeCell ref="A13:C13"/>
    <mergeCell ref="A24:C24"/>
    <mergeCell ref="D10:D11"/>
    <mergeCell ref="K11:O11"/>
    <mergeCell ref="P11:T11"/>
  </mergeCells>
  <pageMargins left="0.70866141732283472" right="0.70866141732283472" top="0.28000000000000003" bottom="0.26" header="0.17" footer="0.16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50"/>
  <sheetViews>
    <sheetView showGridLines="0" zoomScale="60" zoomScaleNormal="60" zoomScalePageLayoutView="80" workbookViewId="0">
      <selection activeCell="AH3" sqref="AH3"/>
    </sheetView>
  </sheetViews>
  <sheetFormatPr defaultColWidth="9.140625" defaultRowHeight="15" outlineLevelCol="1" x14ac:dyDescent="0.25"/>
  <cols>
    <col min="1" max="1" width="6.42578125" style="12" customWidth="1"/>
    <col min="2" max="2" width="18.140625" style="13" customWidth="1"/>
    <col min="3" max="3" width="52.42578125" style="8" customWidth="1"/>
    <col min="4" max="5" width="7.85546875" style="9" customWidth="1"/>
    <col min="6" max="40" width="4.28515625" style="9" customWidth="1"/>
    <col min="41" max="41" width="19.140625" style="9" customWidth="1"/>
    <col min="42" max="42" width="30.140625" style="9" hidden="1" customWidth="1" outlineLevel="1"/>
    <col min="43" max="43" width="9.140625" style="14" collapsed="1"/>
    <col min="44" max="16384" width="9.140625" style="10"/>
  </cols>
  <sheetData>
    <row r="1" spans="1:45" ht="18" x14ac:dyDescent="0.25">
      <c r="J1" s="146"/>
      <c r="L1" s="146"/>
      <c r="M1" s="302" t="s">
        <v>71</v>
      </c>
      <c r="N1" s="302"/>
      <c r="O1" s="302"/>
      <c r="P1" s="302"/>
      <c r="Q1" s="302"/>
      <c r="R1" s="146"/>
      <c r="S1" s="146"/>
      <c r="T1" s="146"/>
      <c r="U1" s="146"/>
      <c r="V1" s="146"/>
      <c r="W1" s="146"/>
      <c r="X1" s="146"/>
      <c r="Z1" s="10"/>
      <c r="AA1" s="10"/>
      <c r="AB1" s="10"/>
      <c r="AC1" s="10"/>
      <c r="AD1" s="10"/>
      <c r="AE1" s="10"/>
      <c r="AF1" s="10"/>
      <c r="AG1" s="10"/>
      <c r="AH1" s="83"/>
      <c r="AI1" s="83"/>
      <c r="AJ1" s="83"/>
      <c r="AK1" s="83"/>
      <c r="AL1" s="83"/>
      <c r="AM1" s="82"/>
      <c r="AN1" s="82"/>
      <c r="AO1" s="82"/>
      <c r="AP1" s="82"/>
    </row>
    <row r="2" spans="1:45" s="15" customFormat="1" ht="18" x14ac:dyDescent="0.25">
      <c r="A2" s="17" t="s">
        <v>69</v>
      </c>
      <c r="B2" s="18"/>
      <c r="C2" s="19"/>
      <c r="M2" s="288" t="s">
        <v>72</v>
      </c>
      <c r="N2" s="288"/>
      <c r="O2" s="288"/>
      <c r="P2" s="288"/>
      <c r="Q2" s="288"/>
      <c r="AA2" s="16"/>
      <c r="AB2" s="16"/>
      <c r="AC2" s="16"/>
      <c r="AD2" s="16"/>
      <c r="AE2" s="16"/>
      <c r="AG2" s="16"/>
      <c r="AH2" s="17" t="s">
        <v>265</v>
      </c>
      <c r="AI2" s="17"/>
      <c r="AJ2" s="17"/>
      <c r="AK2" s="17"/>
      <c r="AL2" s="17"/>
      <c r="AM2" s="17"/>
      <c r="AN2" s="17"/>
      <c r="AO2" s="17"/>
      <c r="AP2" s="17"/>
    </row>
    <row r="3" spans="1:45" s="15" customFormat="1" ht="18" x14ac:dyDescent="0.25">
      <c r="A3" s="17" t="s">
        <v>70</v>
      </c>
      <c r="B3" s="18"/>
      <c r="C3" s="19"/>
      <c r="H3" s="288" t="s">
        <v>259</v>
      </c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AA3" s="120"/>
      <c r="AB3" s="120"/>
      <c r="AC3" s="120"/>
      <c r="AD3" s="120"/>
      <c r="AE3" s="120"/>
      <c r="AG3" s="120"/>
      <c r="AH3" s="17" t="s">
        <v>264</v>
      </c>
      <c r="AI3" s="17"/>
      <c r="AJ3" s="17"/>
      <c r="AK3" s="17"/>
      <c r="AL3" s="17"/>
      <c r="AM3" s="17"/>
      <c r="AN3" s="17"/>
      <c r="AO3" s="17"/>
      <c r="AP3" s="17"/>
    </row>
    <row r="4" spans="1:45" s="20" customFormat="1" ht="18" x14ac:dyDescent="0.25">
      <c r="A4" s="15" t="s">
        <v>260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1:45" s="20" customFormat="1" ht="18.75" x14ac:dyDescent="0.25">
      <c r="A5" s="301" t="s">
        <v>179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269"/>
    </row>
    <row r="6" spans="1:45" s="20" customFormat="1" ht="12.75" customHeight="1" x14ac:dyDescent="0.2">
      <c r="A6" s="306" t="s">
        <v>74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</row>
    <row r="7" spans="1:45" s="20" customFormat="1" ht="12.75" customHeight="1" x14ac:dyDescent="0.2">
      <c r="A7" s="306" t="s">
        <v>75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</row>
    <row r="8" spans="1:45" customFormat="1" ht="16.5" thickBot="1" x14ac:dyDescent="0.3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141"/>
      <c r="AR8" s="127"/>
      <c r="AS8" s="127"/>
    </row>
    <row r="9" spans="1:45" customFormat="1" ht="16.5" thickBot="1" x14ac:dyDescent="0.3">
      <c r="A9" s="131"/>
      <c r="B9" s="132"/>
      <c r="C9" s="133"/>
      <c r="D9" s="133"/>
      <c r="E9" s="134"/>
      <c r="F9" s="127"/>
      <c r="G9" s="135"/>
      <c r="H9" s="136"/>
      <c r="I9" s="136"/>
      <c r="J9" s="136"/>
      <c r="K9" s="136"/>
      <c r="L9" s="127"/>
      <c r="M9" s="136"/>
      <c r="N9" s="136"/>
      <c r="O9" s="137"/>
      <c r="P9" s="127"/>
      <c r="Q9" s="135" t="s">
        <v>76</v>
      </c>
      <c r="R9" s="126"/>
      <c r="S9" s="138"/>
      <c r="T9" s="136"/>
      <c r="U9" s="136"/>
      <c r="V9" s="136"/>
      <c r="W9" s="136"/>
      <c r="X9" s="136"/>
      <c r="Y9" s="136"/>
      <c r="Z9" s="136"/>
      <c r="AA9" s="136"/>
      <c r="AB9" s="136"/>
      <c r="AC9" s="126"/>
      <c r="AD9" s="136"/>
      <c r="AE9" s="136"/>
      <c r="AF9" s="139"/>
      <c r="AG9" s="126"/>
      <c r="AH9" s="136"/>
      <c r="AI9" s="136"/>
      <c r="AJ9" s="136"/>
      <c r="AK9" s="126"/>
      <c r="AL9" s="140"/>
      <c r="AM9" s="140"/>
      <c r="AN9" s="136"/>
      <c r="AO9" s="135"/>
      <c r="AP9" s="136"/>
      <c r="AQ9" s="141"/>
      <c r="AR9" s="127"/>
      <c r="AS9" s="127"/>
    </row>
    <row r="10" spans="1:45" s="47" customFormat="1" ht="20.25" customHeight="1" x14ac:dyDescent="0.25">
      <c r="A10" s="282"/>
      <c r="B10" s="284" t="s">
        <v>77</v>
      </c>
      <c r="C10" s="308" t="s">
        <v>78</v>
      </c>
      <c r="D10" s="278" t="s">
        <v>79</v>
      </c>
      <c r="E10" s="278" t="s">
        <v>80</v>
      </c>
      <c r="F10" s="290" t="s">
        <v>81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54"/>
      <c r="AK10" s="54"/>
      <c r="AL10" s="54"/>
      <c r="AM10" s="55"/>
      <c r="AN10" s="56"/>
      <c r="AO10" s="280" t="s">
        <v>82</v>
      </c>
      <c r="AP10" s="280" t="s">
        <v>83</v>
      </c>
    </row>
    <row r="11" spans="1:45" s="47" customFormat="1" ht="20.25" customHeight="1" thickBot="1" x14ac:dyDescent="0.3">
      <c r="A11" s="283"/>
      <c r="B11" s="285"/>
      <c r="C11" s="309"/>
      <c r="D11" s="279"/>
      <c r="E11" s="279"/>
      <c r="F11" s="272" t="s">
        <v>0</v>
      </c>
      <c r="G11" s="273"/>
      <c r="H11" s="273"/>
      <c r="I11" s="273"/>
      <c r="J11" s="274"/>
      <c r="K11" s="272" t="s">
        <v>1</v>
      </c>
      <c r="L11" s="273"/>
      <c r="M11" s="273"/>
      <c r="N11" s="273"/>
      <c r="O11" s="274"/>
      <c r="P11" s="272" t="s">
        <v>2</v>
      </c>
      <c r="Q11" s="273"/>
      <c r="R11" s="273"/>
      <c r="S11" s="273"/>
      <c r="T11" s="274"/>
      <c r="U11" s="272" t="s">
        <v>3</v>
      </c>
      <c r="V11" s="273"/>
      <c r="W11" s="273"/>
      <c r="X11" s="273"/>
      <c r="Y11" s="274"/>
      <c r="Z11" s="272" t="s">
        <v>4</v>
      </c>
      <c r="AA11" s="273"/>
      <c r="AB11" s="273"/>
      <c r="AC11" s="273"/>
      <c r="AD11" s="274"/>
      <c r="AE11" s="272" t="s">
        <v>5</v>
      </c>
      <c r="AF11" s="273"/>
      <c r="AG11" s="273"/>
      <c r="AH11" s="273"/>
      <c r="AI11" s="274"/>
      <c r="AJ11" s="272" t="s">
        <v>6</v>
      </c>
      <c r="AK11" s="273"/>
      <c r="AL11" s="273"/>
      <c r="AM11" s="273"/>
      <c r="AN11" s="274"/>
      <c r="AO11" s="281"/>
      <c r="AP11" s="281"/>
    </row>
    <row r="12" spans="1:45" s="47" customFormat="1" ht="19.5" customHeight="1" x14ac:dyDescent="0.25">
      <c r="A12" s="118"/>
      <c r="B12" s="51"/>
      <c r="C12" s="52"/>
      <c r="D12" s="118"/>
      <c r="E12" s="53"/>
      <c r="F12" s="142" t="s">
        <v>84</v>
      </c>
      <c r="G12" s="143" t="s">
        <v>85</v>
      </c>
      <c r="H12" s="143" t="s">
        <v>86</v>
      </c>
      <c r="I12" s="143" t="s">
        <v>87</v>
      </c>
      <c r="J12" s="144" t="s">
        <v>80</v>
      </c>
      <c r="K12" s="142" t="s">
        <v>84</v>
      </c>
      <c r="L12" s="143" t="s">
        <v>85</v>
      </c>
      <c r="M12" s="143" t="s">
        <v>86</v>
      </c>
      <c r="N12" s="143" t="s">
        <v>87</v>
      </c>
      <c r="O12" s="144" t="s">
        <v>80</v>
      </c>
      <c r="P12" s="142" t="s">
        <v>84</v>
      </c>
      <c r="Q12" s="143" t="s">
        <v>85</v>
      </c>
      <c r="R12" s="143" t="s">
        <v>86</v>
      </c>
      <c r="S12" s="143" t="s">
        <v>87</v>
      </c>
      <c r="T12" s="144" t="s">
        <v>80</v>
      </c>
      <c r="U12" s="142" t="s">
        <v>84</v>
      </c>
      <c r="V12" s="143" t="s">
        <v>85</v>
      </c>
      <c r="W12" s="143" t="s">
        <v>86</v>
      </c>
      <c r="X12" s="143" t="s">
        <v>87</v>
      </c>
      <c r="Y12" s="144" t="s">
        <v>80</v>
      </c>
      <c r="Z12" s="142" t="s">
        <v>84</v>
      </c>
      <c r="AA12" s="143" t="s">
        <v>85</v>
      </c>
      <c r="AB12" s="143" t="s">
        <v>86</v>
      </c>
      <c r="AC12" s="143" t="s">
        <v>87</v>
      </c>
      <c r="AD12" s="144" t="s">
        <v>80</v>
      </c>
      <c r="AE12" s="142" t="s">
        <v>84</v>
      </c>
      <c r="AF12" s="143" t="s">
        <v>85</v>
      </c>
      <c r="AG12" s="143" t="s">
        <v>86</v>
      </c>
      <c r="AH12" s="143" t="s">
        <v>87</v>
      </c>
      <c r="AI12" s="144" t="s">
        <v>80</v>
      </c>
      <c r="AJ12" s="142" t="s">
        <v>84</v>
      </c>
      <c r="AK12" s="143" t="s">
        <v>85</v>
      </c>
      <c r="AL12" s="143" t="s">
        <v>86</v>
      </c>
      <c r="AM12" s="143" t="s">
        <v>87</v>
      </c>
      <c r="AN12" s="144" t="s">
        <v>80</v>
      </c>
      <c r="AO12" s="145" t="s">
        <v>77</v>
      </c>
      <c r="AP12" s="145"/>
    </row>
    <row r="13" spans="1:45" ht="15.75" x14ac:dyDescent="0.25">
      <c r="A13" s="303" t="s">
        <v>132</v>
      </c>
      <c r="B13" s="304"/>
      <c r="C13" s="305"/>
      <c r="D13" s="4">
        <f>SUM(D14:D23)</f>
        <v>35</v>
      </c>
      <c r="E13" s="6">
        <f>SUM(E14:E23)</f>
        <v>39</v>
      </c>
      <c r="F13" s="4">
        <f>SUM(F14:F23)</f>
        <v>0</v>
      </c>
      <c r="G13" s="5">
        <f>SUM(G14:G23)</f>
        <v>0</v>
      </c>
      <c r="H13" s="5">
        <f>SUM(H14:H23)</f>
        <v>0</v>
      </c>
      <c r="I13" s="3"/>
      <c r="J13" s="6">
        <f>SUM(J14:J23)</f>
        <v>0</v>
      </c>
      <c r="K13" s="4">
        <f>SUM(K14:K23)</f>
        <v>0</v>
      </c>
      <c r="L13" s="5">
        <f>SUM(L14:L23)</f>
        <v>0</v>
      </c>
      <c r="M13" s="5">
        <f>SUM(M14:M23)</f>
        <v>0</v>
      </c>
      <c r="N13" s="3"/>
      <c r="O13" s="6">
        <f>SUM(O14:O23)</f>
        <v>0</v>
      </c>
      <c r="P13" s="4">
        <f>SUM(P14:P23)</f>
        <v>0</v>
      </c>
      <c r="Q13" s="5">
        <f>SUM(Q14:Q23)</f>
        <v>0</v>
      </c>
      <c r="R13" s="5">
        <f>SUM(R14:R23)</f>
        <v>0</v>
      </c>
      <c r="S13" s="3"/>
      <c r="T13" s="6">
        <f>SUM(T14:T23)</f>
        <v>0</v>
      </c>
      <c r="U13" s="4">
        <f>SUM(U14:U23)</f>
        <v>0</v>
      </c>
      <c r="V13" s="5">
        <f>SUM(V14:V23)</f>
        <v>0</v>
      </c>
      <c r="W13" s="5">
        <f>SUM(W14:W23)</f>
        <v>2</v>
      </c>
      <c r="X13" s="3"/>
      <c r="Y13" s="6">
        <f>SUM(Y14:Y23)</f>
        <v>2</v>
      </c>
      <c r="Z13" s="4">
        <f>SUM(Z14:Z23)</f>
        <v>3</v>
      </c>
      <c r="AA13" s="5">
        <f>SUM(AA14:AA23)</f>
        <v>0</v>
      </c>
      <c r="AB13" s="5">
        <f>SUM(AB14:AB23)</f>
        <v>9</v>
      </c>
      <c r="AC13" s="3"/>
      <c r="AD13" s="6">
        <f>SUM(AD14:AD23)</f>
        <v>13</v>
      </c>
      <c r="AE13" s="4">
        <f>SUM(AE14:AE23)</f>
        <v>6</v>
      </c>
      <c r="AF13" s="5">
        <f>SUM(AF14:AF23)</f>
        <v>0</v>
      </c>
      <c r="AG13" s="5">
        <f>SUM(AG14:AG23)</f>
        <v>11</v>
      </c>
      <c r="AH13" s="3"/>
      <c r="AI13" s="6">
        <f>SUM(AI14:AI23)</f>
        <v>18</v>
      </c>
      <c r="AJ13" s="4">
        <f>SUM(AJ14:AJ23)</f>
        <v>0</v>
      </c>
      <c r="AK13" s="5">
        <f>SUM(AK14:AK23)</f>
        <v>0</v>
      </c>
      <c r="AL13" s="5">
        <f>SUM(AL14:AL23)</f>
        <v>4</v>
      </c>
      <c r="AM13" s="3"/>
      <c r="AN13" s="6">
        <f>SUM(AN14:AN23)</f>
        <v>6</v>
      </c>
      <c r="AO13" s="107"/>
      <c r="AP13" s="100"/>
    </row>
    <row r="14" spans="1:45" ht="15.75" x14ac:dyDescent="0.25">
      <c r="A14" s="199" t="s">
        <v>28</v>
      </c>
      <c r="B14" s="187" t="s">
        <v>200</v>
      </c>
      <c r="C14" s="200" t="s">
        <v>151</v>
      </c>
      <c r="D14" s="161">
        <f t="shared" ref="D14:D23" si="0">SUM(F14,G14,H14,K14,L14,M14,P14,Q14,R14,U14,V14,W14,Z14,AA14,AB14,AE14,AF14,AG14,AJ14,AK14,AL14)</f>
        <v>4</v>
      </c>
      <c r="E14" s="161">
        <f t="shared" ref="E14:E15" si="1">SUM(J14,O14,T14,Y14,AD14,AI14,AN14)</f>
        <v>5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>
        <v>0</v>
      </c>
      <c r="AA14" s="161">
        <v>0</v>
      </c>
      <c r="AB14" s="161">
        <v>4</v>
      </c>
      <c r="AC14" s="161" t="s">
        <v>11</v>
      </c>
      <c r="AD14" s="161">
        <v>5</v>
      </c>
      <c r="AE14" s="161"/>
      <c r="AF14" s="161"/>
      <c r="AG14" s="161"/>
      <c r="AH14" s="161"/>
      <c r="AI14" s="161"/>
      <c r="AJ14" s="161"/>
      <c r="AK14" s="161"/>
      <c r="AL14" s="161"/>
      <c r="AM14" s="161"/>
      <c r="AN14" s="201"/>
      <c r="AO14" s="260" t="s">
        <v>190</v>
      </c>
      <c r="AP14" s="101"/>
    </row>
    <row r="15" spans="1:45" ht="15.75" x14ac:dyDescent="0.25">
      <c r="A15" s="199" t="s">
        <v>49</v>
      </c>
      <c r="B15" s="187" t="s">
        <v>201</v>
      </c>
      <c r="C15" s="202" t="s">
        <v>152</v>
      </c>
      <c r="D15" s="161">
        <f t="shared" si="0"/>
        <v>5</v>
      </c>
      <c r="E15" s="161">
        <f t="shared" si="1"/>
        <v>6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>
        <v>1</v>
      </c>
      <c r="AF15" s="161">
        <v>0</v>
      </c>
      <c r="AG15" s="161">
        <v>4</v>
      </c>
      <c r="AH15" s="161" t="s">
        <v>8</v>
      </c>
      <c r="AI15" s="161">
        <v>6</v>
      </c>
      <c r="AJ15" s="161"/>
      <c r="AK15" s="161"/>
      <c r="AL15" s="161"/>
      <c r="AM15" s="161"/>
      <c r="AN15" s="201"/>
      <c r="AO15" s="260" t="s">
        <v>200</v>
      </c>
      <c r="AP15" s="101"/>
    </row>
    <row r="16" spans="1:45" s="11" customFormat="1" ht="18" customHeight="1" collapsed="1" x14ac:dyDescent="0.25">
      <c r="A16" s="199" t="s">
        <v>55</v>
      </c>
      <c r="B16" s="203" t="s">
        <v>202</v>
      </c>
      <c r="C16" s="202" t="s">
        <v>153</v>
      </c>
      <c r="D16" s="161">
        <f t="shared" si="0"/>
        <v>4</v>
      </c>
      <c r="E16" s="161">
        <f t="shared" ref="E16:E23" si="2">SUM(J16,O16,T16,Y16,AD16,AI16,AN16)</f>
        <v>4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>
        <v>2</v>
      </c>
      <c r="AA16" s="161">
        <v>0</v>
      </c>
      <c r="AB16" s="161">
        <v>2</v>
      </c>
      <c r="AC16" s="161" t="s">
        <v>11</v>
      </c>
      <c r="AD16" s="161">
        <v>4</v>
      </c>
      <c r="AE16" s="161"/>
      <c r="AF16" s="161"/>
      <c r="AG16" s="161"/>
      <c r="AH16" s="161"/>
      <c r="AI16" s="161"/>
      <c r="AJ16" s="161"/>
      <c r="AK16" s="161"/>
      <c r="AL16" s="161"/>
      <c r="AM16" s="161"/>
      <c r="AN16" s="201"/>
      <c r="AO16" s="260" t="s">
        <v>195</v>
      </c>
      <c r="AP16" s="102"/>
      <c r="AQ16" s="2"/>
    </row>
    <row r="17" spans="1:144" s="11" customFormat="1" ht="18" customHeight="1" x14ac:dyDescent="0.25">
      <c r="A17" s="199" t="s">
        <v>7</v>
      </c>
      <c r="B17" s="203" t="s">
        <v>203</v>
      </c>
      <c r="C17" s="202" t="s">
        <v>154</v>
      </c>
      <c r="D17" s="161">
        <f t="shared" si="0"/>
        <v>4</v>
      </c>
      <c r="E17" s="161">
        <f t="shared" si="2"/>
        <v>4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>
        <v>2</v>
      </c>
      <c r="AF17" s="161">
        <v>0</v>
      </c>
      <c r="AG17" s="161">
        <v>2</v>
      </c>
      <c r="AH17" s="161" t="s">
        <v>8</v>
      </c>
      <c r="AI17" s="161">
        <v>4</v>
      </c>
      <c r="AJ17" s="161"/>
      <c r="AK17" s="161"/>
      <c r="AL17" s="161"/>
      <c r="AM17" s="161"/>
      <c r="AN17" s="201"/>
      <c r="AO17" s="260" t="s">
        <v>202</v>
      </c>
      <c r="AP17" s="103"/>
      <c r="AQ17" s="2"/>
    </row>
    <row r="18" spans="1:144" s="11" customFormat="1" ht="18" customHeight="1" collapsed="1" x14ac:dyDescent="0.25">
      <c r="A18" s="199" t="s">
        <v>9</v>
      </c>
      <c r="B18" s="203" t="s">
        <v>204</v>
      </c>
      <c r="C18" s="202" t="s">
        <v>155</v>
      </c>
      <c r="D18" s="161">
        <f t="shared" si="0"/>
        <v>2</v>
      </c>
      <c r="E18" s="161">
        <f t="shared" si="2"/>
        <v>2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>
        <v>0</v>
      </c>
      <c r="V18" s="161">
        <v>0</v>
      </c>
      <c r="W18" s="161">
        <v>2</v>
      </c>
      <c r="X18" s="161" t="s">
        <v>11</v>
      </c>
      <c r="Y18" s="161">
        <v>2</v>
      </c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201"/>
      <c r="AO18" s="260" t="s">
        <v>185</v>
      </c>
      <c r="AP18" s="102"/>
      <c r="AQ18" s="2"/>
    </row>
    <row r="19" spans="1:144" s="11" customFormat="1" ht="18" customHeight="1" x14ac:dyDescent="0.25">
      <c r="A19" s="199" t="s">
        <v>10</v>
      </c>
      <c r="B19" s="203" t="s">
        <v>205</v>
      </c>
      <c r="C19" s="202" t="s">
        <v>156</v>
      </c>
      <c r="D19" s="161">
        <f t="shared" si="0"/>
        <v>4</v>
      </c>
      <c r="E19" s="161">
        <f t="shared" si="2"/>
        <v>4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>
        <v>1</v>
      </c>
      <c r="AA19" s="161">
        <v>0</v>
      </c>
      <c r="AB19" s="161">
        <v>3</v>
      </c>
      <c r="AC19" s="161" t="s">
        <v>8</v>
      </c>
      <c r="AD19" s="161">
        <v>4</v>
      </c>
      <c r="AE19" s="161"/>
      <c r="AF19" s="161"/>
      <c r="AG19" s="161"/>
      <c r="AH19" s="161"/>
      <c r="AI19" s="161"/>
      <c r="AJ19" s="161"/>
      <c r="AK19" s="161"/>
      <c r="AL19" s="161"/>
      <c r="AM19" s="161"/>
      <c r="AN19" s="201"/>
      <c r="AO19" s="260" t="s">
        <v>204</v>
      </c>
      <c r="AP19" s="103"/>
      <c r="AQ19" s="2"/>
    </row>
    <row r="20" spans="1:144" s="11" customFormat="1" ht="18" customHeight="1" x14ac:dyDescent="0.25">
      <c r="A20" s="199" t="s">
        <v>12</v>
      </c>
      <c r="B20" s="203" t="s">
        <v>206</v>
      </c>
      <c r="C20" s="202" t="s">
        <v>157</v>
      </c>
      <c r="D20" s="161">
        <f t="shared" si="0"/>
        <v>4</v>
      </c>
      <c r="E20" s="161">
        <f t="shared" si="2"/>
        <v>4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>
        <v>1</v>
      </c>
      <c r="AF20" s="161">
        <v>0</v>
      </c>
      <c r="AG20" s="161">
        <v>3</v>
      </c>
      <c r="AH20" s="161" t="s">
        <v>11</v>
      </c>
      <c r="AI20" s="161">
        <v>4</v>
      </c>
      <c r="AJ20" s="161"/>
      <c r="AK20" s="161"/>
      <c r="AL20" s="161"/>
      <c r="AM20" s="161"/>
      <c r="AN20" s="201"/>
      <c r="AO20" s="260" t="s">
        <v>205</v>
      </c>
      <c r="AP20" s="103"/>
      <c r="AQ20" s="2"/>
    </row>
    <row r="21" spans="1:144" s="11" customFormat="1" ht="18" customHeight="1" x14ac:dyDescent="0.25">
      <c r="A21" s="199" t="s">
        <v>13</v>
      </c>
      <c r="B21" s="203" t="s">
        <v>207</v>
      </c>
      <c r="C21" s="202" t="s">
        <v>158</v>
      </c>
      <c r="D21" s="161">
        <f t="shared" si="0"/>
        <v>4</v>
      </c>
      <c r="E21" s="161">
        <f t="shared" si="2"/>
        <v>4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>
        <v>2</v>
      </c>
      <c r="AF21" s="161">
        <v>0</v>
      </c>
      <c r="AG21" s="161">
        <v>2</v>
      </c>
      <c r="AH21" s="161" t="s">
        <v>11</v>
      </c>
      <c r="AI21" s="161">
        <v>4</v>
      </c>
      <c r="AJ21" s="161"/>
      <c r="AK21" s="161"/>
      <c r="AL21" s="161"/>
      <c r="AM21" s="161"/>
      <c r="AN21" s="201"/>
      <c r="AO21" s="260" t="s">
        <v>204</v>
      </c>
      <c r="AP21" s="103"/>
      <c r="AQ21" s="2"/>
    </row>
    <row r="22" spans="1:144" s="11" customFormat="1" ht="18" customHeight="1" x14ac:dyDescent="0.25">
      <c r="A22" s="199" t="s">
        <v>17</v>
      </c>
      <c r="B22" s="203" t="s">
        <v>208</v>
      </c>
      <c r="C22" s="202" t="s">
        <v>159</v>
      </c>
      <c r="D22" s="161">
        <f t="shared" si="0"/>
        <v>2</v>
      </c>
      <c r="E22" s="161">
        <f t="shared" si="2"/>
        <v>2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>
        <v>0</v>
      </c>
      <c r="AK22" s="161">
        <v>0</v>
      </c>
      <c r="AL22" s="161">
        <v>2</v>
      </c>
      <c r="AM22" s="161" t="s">
        <v>11</v>
      </c>
      <c r="AN22" s="201">
        <v>2</v>
      </c>
      <c r="AO22" s="260" t="s">
        <v>188</v>
      </c>
      <c r="AP22" s="102"/>
      <c r="AQ22" s="2"/>
    </row>
    <row r="23" spans="1:144" s="323" customFormat="1" ht="18" customHeight="1" x14ac:dyDescent="0.25">
      <c r="A23" s="317" t="s">
        <v>18</v>
      </c>
      <c r="B23" s="318" t="s">
        <v>209</v>
      </c>
      <c r="C23" s="319" t="s">
        <v>160</v>
      </c>
      <c r="D23" s="167">
        <f t="shared" si="0"/>
        <v>2</v>
      </c>
      <c r="E23" s="167">
        <f t="shared" si="2"/>
        <v>4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>
        <v>0</v>
      </c>
      <c r="AK23" s="167">
        <v>0</v>
      </c>
      <c r="AL23" s="167">
        <v>2</v>
      </c>
      <c r="AM23" s="167" t="s">
        <v>11</v>
      </c>
      <c r="AN23" s="320">
        <v>4</v>
      </c>
      <c r="AO23" s="321" t="s">
        <v>206</v>
      </c>
      <c r="AP23" s="104"/>
      <c r="AQ23" s="322"/>
    </row>
    <row r="24" spans="1:144" s="11" customFormat="1" ht="18" customHeight="1" x14ac:dyDescent="0.25">
      <c r="A24" s="296" t="s">
        <v>133</v>
      </c>
      <c r="B24" s="297"/>
      <c r="C24" s="297"/>
      <c r="D24" s="3">
        <v>10</v>
      </c>
      <c r="E24" s="40">
        <v>10</v>
      </c>
      <c r="F24" s="3"/>
      <c r="G24" s="3"/>
      <c r="H24" s="3"/>
      <c r="I24" s="3"/>
      <c r="J24" s="40"/>
      <c r="K24" s="3"/>
      <c r="L24" s="3"/>
      <c r="M24" s="3"/>
      <c r="N24" s="3"/>
      <c r="O24" s="40"/>
      <c r="P24" s="3"/>
      <c r="Q24" s="3"/>
      <c r="R24" s="3"/>
      <c r="S24" s="3"/>
      <c r="T24" s="40"/>
      <c r="U24" s="3">
        <v>0</v>
      </c>
      <c r="V24" s="3">
        <v>2</v>
      </c>
      <c r="W24" s="3">
        <v>0</v>
      </c>
      <c r="X24" s="3" t="s">
        <v>11</v>
      </c>
      <c r="Y24" s="40">
        <v>2</v>
      </c>
      <c r="Z24" s="44">
        <f>SUM(Z25:Z30)</f>
        <v>0</v>
      </c>
      <c r="AA24" s="44">
        <f>SUM(AA25:AA30)</f>
        <v>4</v>
      </c>
      <c r="AB24" s="44">
        <f>SUM(AB25:AB30)</f>
        <v>0</v>
      </c>
      <c r="AC24" s="44" t="s">
        <v>11</v>
      </c>
      <c r="AD24" s="204">
        <f>SUM(AD25:AD30)</f>
        <v>4</v>
      </c>
      <c r="AE24" s="44">
        <f>SUM(AE25:AE30)</f>
        <v>0</v>
      </c>
      <c r="AF24" s="44">
        <f>SUM(AF25:AF30)</f>
        <v>4</v>
      </c>
      <c r="AG24" s="44">
        <f>SUM(AG25:AG30)</f>
        <v>0</v>
      </c>
      <c r="AH24" s="44" t="s">
        <v>11</v>
      </c>
      <c r="AI24" s="204">
        <f>SUM(AI25:AI30)</f>
        <v>4</v>
      </c>
      <c r="AJ24" s="44"/>
      <c r="AK24" s="44"/>
      <c r="AL24" s="44"/>
      <c r="AM24" s="44"/>
      <c r="AN24" s="45"/>
      <c r="AO24" s="108"/>
      <c r="AP24" s="105"/>
      <c r="AQ24" s="2"/>
    </row>
    <row r="25" spans="1:144" s="11" customFormat="1" ht="18" customHeight="1" x14ac:dyDescent="0.25">
      <c r="A25" s="199" t="s">
        <v>19</v>
      </c>
      <c r="B25" s="203"/>
      <c r="C25" s="202" t="s">
        <v>134</v>
      </c>
      <c r="D25" s="161">
        <v>2</v>
      </c>
      <c r="E25" s="162">
        <v>2</v>
      </c>
      <c r="F25" s="205"/>
      <c r="G25" s="205"/>
      <c r="H25" s="205"/>
      <c r="I25" s="205"/>
      <c r="J25" s="206"/>
      <c r="K25" s="205"/>
      <c r="L25" s="205"/>
      <c r="M25" s="205"/>
      <c r="N25" s="205"/>
      <c r="O25" s="206"/>
      <c r="P25" s="207"/>
      <c r="Q25" s="207"/>
      <c r="R25" s="207"/>
      <c r="S25" s="207"/>
      <c r="T25" s="208"/>
      <c r="U25" s="209">
        <v>0</v>
      </c>
      <c r="V25" s="209">
        <v>2</v>
      </c>
      <c r="W25" s="209">
        <v>0</v>
      </c>
      <c r="X25" s="209" t="s">
        <v>11</v>
      </c>
      <c r="Y25" s="209">
        <v>2</v>
      </c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10"/>
      <c r="AO25" s="261"/>
      <c r="AP25" s="103"/>
      <c r="AQ25" s="2"/>
    </row>
    <row r="26" spans="1:144" s="11" customFormat="1" ht="18" customHeight="1" x14ac:dyDescent="0.25">
      <c r="A26" s="199" t="s">
        <v>61</v>
      </c>
      <c r="B26" s="203"/>
      <c r="C26" s="202" t="s">
        <v>135</v>
      </c>
      <c r="D26" s="161">
        <v>2</v>
      </c>
      <c r="E26" s="162">
        <v>2</v>
      </c>
      <c r="F26" s="205"/>
      <c r="G26" s="205"/>
      <c r="H26" s="205"/>
      <c r="I26" s="205"/>
      <c r="J26" s="206"/>
      <c r="K26" s="205"/>
      <c r="L26" s="205"/>
      <c r="M26" s="205"/>
      <c r="N26" s="205"/>
      <c r="O26" s="206"/>
      <c r="P26" s="205"/>
      <c r="Q26" s="205"/>
      <c r="R26" s="205"/>
      <c r="S26" s="205"/>
      <c r="T26" s="206"/>
      <c r="U26" s="207"/>
      <c r="V26" s="207"/>
      <c r="W26" s="207"/>
      <c r="X26" s="207"/>
      <c r="Y26" s="208"/>
      <c r="Z26" s="209">
        <v>0</v>
      </c>
      <c r="AA26" s="209">
        <v>2</v>
      </c>
      <c r="AB26" s="209">
        <v>0</v>
      </c>
      <c r="AC26" s="209" t="s">
        <v>11</v>
      </c>
      <c r="AD26" s="209">
        <v>2</v>
      </c>
      <c r="AE26" s="209"/>
      <c r="AF26" s="209"/>
      <c r="AG26" s="209"/>
      <c r="AH26" s="209"/>
      <c r="AI26" s="209"/>
      <c r="AJ26" s="209"/>
      <c r="AK26" s="209"/>
      <c r="AL26" s="209"/>
      <c r="AM26" s="209"/>
      <c r="AN26" s="210"/>
      <c r="AO26" s="261"/>
      <c r="AP26" s="103"/>
      <c r="AQ26" s="2"/>
    </row>
    <row r="27" spans="1:144" s="11" customFormat="1" ht="18" customHeight="1" x14ac:dyDescent="0.25">
      <c r="A27" s="199" t="s">
        <v>62</v>
      </c>
      <c r="B27" s="203"/>
      <c r="C27" s="202" t="s">
        <v>136</v>
      </c>
      <c r="D27" s="161">
        <v>2</v>
      </c>
      <c r="E27" s="162">
        <v>2</v>
      </c>
      <c r="F27" s="205"/>
      <c r="G27" s="205"/>
      <c r="H27" s="205"/>
      <c r="I27" s="205"/>
      <c r="J27" s="206"/>
      <c r="K27" s="205"/>
      <c r="L27" s="205"/>
      <c r="M27" s="205"/>
      <c r="N27" s="205"/>
      <c r="O27" s="206"/>
      <c r="P27" s="205"/>
      <c r="Q27" s="205"/>
      <c r="R27" s="205"/>
      <c r="S27" s="205"/>
      <c r="T27" s="206"/>
      <c r="U27" s="205"/>
      <c r="V27" s="205"/>
      <c r="W27" s="205"/>
      <c r="X27" s="205"/>
      <c r="Y27" s="206"/>
      <c r="Z27" s="209">
        <v>0</v>
      </c>
      <c r="AA27" s="209">
        <v>2</v>
      </c>
      <c r="AB27" s="209">
        <v>0</v>
      </c>
      <c r="AC27" s="209" t="s">
        <v>11</v>
      </c>
      <c r="AD27" s="209">
        <v>2</v>
      </c>
      <c r="AE27" s="209"/>
      <c r="AF27" s="209"/>
      <c r="AG27" s="209"/>
      <c r="AH27" s="209"/>
      <c r="AI27" s="209"/>
      <c r="AJ27" s="209"/>
      <c r="AK27" s="209"/>
      <c r="AL27" s="209"/>
      <c r="AM27" s="209"/>
      <c r="AN27" s="210"/>
      <c r="AO27" s="262"/>
      <c r="AP27" s="102"/>
      <c r="AQ27" s="2"/>
    </row>
    <row r="28" spans="1:144" s="11" customFormat="1" ht="18" customHeight="1" x14ac:dyDescent="0.25">
      <c r="A28" s="199" t="s">
        <v>63</v>
      </c>
      <c r="B28" s="203"/>
      <c r="C28" s="202" t="s">
        <v>137</v>
      </c>
      <c r="D28" s="161">
        <v>2</v>
      </c>
      <c r="E28" s="162">
        <v>2</v>
      </c>
      <c r="F28" s="205"/>
      <c r="G28" s="205"/>
      <c r="H28" s="205"/>
      <c r="I28" s="205"/>
      <c r="J28" s="206"/>
      <c r="K28" s="205"/>
      <c r="L28" s="205"/>
      <c r="M28" s="205"/>
      <c r="N28" s="205"/>
      <c r="O28" s="206"/>
      <c r="P28" s="205"/>
      <c r="Q28" s="205"/>
      <c r="R28" s="205"/>
      <c r="S28" s="205"/>
      <c r="T28" s="206"/>
      <c r="U28" s="205"/>
      <c r="V28" s="205"/>
      <c r="W28" s="205"/>
      <c r="X28" s="205"/>
      <c r="Y28" s="206"/>
      <c r="Z28" s="209"/>
      <c r="AA28" s="209"/>
      <c r="AB28" s="209"/>
      <c r="AC28" s="209"/>
      <c r="AD28" s="209"/>
      <c r="AE28" s="209">
        <v>0</v>
      </c>
      <c r="AF28" s="209">
        <v>2</v>
      </c>
      <c r="AG28" s="209">
        <v>0</v>
      </c>
      <c r="AH28" s="209" t="s">
        <v>11</v>
      </c>
      <c r="AI28" s="209">
        <v>2</v>
      </c>
      <c r="AJ28" s="209"/>
      <c r="AK28" s="209"/>
      <c r="AL28" s="209"/>
      <c r="AM28" s="209"/>
      <c r="AN28" s="210"/>
      <c r="AO28" s="262"/>
      <c r="AP28" s="102"/>
      <c r="AQ28" s="2"/>
    </row>
    <row r="29" spans="1:144" s="11" customFormat="1" ht="18" customHeight="1" x14ac:dyDescent="0.25">
      <c r="A29" s="199" t="s">
        <v>64</v>
      </c>
      <c r="B29" s="203"/>
      <c r="C29" s="202" t="s">
        <v>138</v>
      </c>
      <c r="D29" s="161">
        <v>2</v>
      </c>
      <c r="E29" s="162">
        <v>2</v>
      </c>
      <c r="F29" s="205"/>
      <c r="G29" s="205"/>
      <c r="H29" s="205"/>
      <c r="I29" s="205"/>
      <c r="J29" s="206"/>
      <c r="K29" s="205"/>
      <c r="L29" s="205"/>
      <c r="M29" s="205"/>
      <c r="N29" s="205"/>
      <c r="O29" s="206"/>
      <c r="P29" s="205"/>
      <c r="Q29" s="205"/>
      <c r="R29" s="205"/>
      <c r="S29" s="205"/>
      <c r="T29" s="206"/>
      <c r="U29" s="205"/>
      <c r="V29" s="205"/>
      <c r="W29" s="205"/>
      <c r="X29" s="205"/>
      <c r="Y29" s="206"/>
      <c r="Z29" s="209"/>
      <c r="AA29" s="209"/>
      <c r="AB29" s="209"/>
      <c r="AC29" s="209"/>
      <c r="AD29" s="209"/>
      <c r="AE29" s="209">
        <v>0</v>
      </c>
      <c r="AF29" s="209">
        <v>2</v>
      </c>
      <c r="AG29" s="209">
        <v>0</v>
      </c>
      <c r="AH29" s="209" t="s">
        <v>11</v>
      </c>
      <c r="AI29" s="209">
        <v>2</v>
      </c>
      <c r="AJ29" s="209"/>
      <c r="AK29" s="209"/>
      <c r="AL29" s="209"/>
      <c r="AM29" s="209"/>
      <c r="AN29" s="210"/>
      <c r="AO29" s="262"/>
      <c r="AP29" s="102"/>
      <c r="AQ29" s="2"/>
    </row>
    <row r="30" spans="1:144" s="7" customFormat="1" ht="23.25" customHeight="1" x14ac:dyDescent="0.25">
      <c r="A30" s="211"/>
      <c r="B30" s="212"/>
      <c r="C30" s="213" t="s">
        <v>14</v>
      </c>
      <c r="D30" s="214">
        <v>13</v>
      </c>
      <c r="E30" s="215">
        <f>SUM(J30,O30,T30:U30,Y30,AD30,AI30:AJ30,AN30)</f>
        <v>15</v>
      </c>
      <c r="F30" s="216"/>
      <c r="G30" s="216"/>
      <c r="H30" s="216"/>
      <c r="I30" s="216"/>
      <c r="J30" s="217"/>
      <c r="K30" s="216"/>
      <c r="L30" s="216"/>
      <c r="M30" s="216"/>
      <c r="N30" s="216"/>
      <c r="O30" s="217"/>
      <c r="P30" s="216"/>
      <c r="Q30" s="216"/>
      <c r="R30" s="216"/>
      <c r="S30" s="216"/>
      <c r="T30" s="217"/>
      <c r="U30" s="216"/>
      <c r="V30" s="216"/>
      <c r="W30" s="216"/>
      <c r="X30" s="216"/>
      <c r="Y30" s="217"/>
      <c r="Z30" s="216"/>
      <c r="AA30" s="216"/>
      <c r="AB30" s="216"/>
      <c r="AC30" s="216"/>
      <c r="AD30" s="217"/>
      <c r="AE30" s="216"/>
      <c r="AF30" s="216"/>
      <c r="AG30" s="216"/>
      <c r="AH30" s="216"/>
      <c r="AI30" s="217"/>
      <c r="AJ30" s="216"/>
      <c r="AK30" s="216"/>
      <c r="AL30" s="216">
        <v>13</v>
      </c>
      <c r="AM30" s="216" t="s">
        <v>65</v>
      </c>
      <c r="AN30" s="218">
        <v>15</v>
      </c>
      <c r="AO30" s="262"/>
      <c r="AP30" s="102"/>
      <c r="AQ30" s="1"/>
    </row>
    <row r="31" spans="1:144" s="20" customFormat="1" ht="20.25" customHeight="1" thickBot="1" x14ac:dyDescent="0.3">
      <c r="A31" s="219"/>
      <c r="B31" s="220"/>
      <c r="C31" s="221" t="s">
        <v>59</v>
      </c>
      <c r="D31" s="222">
        <f>G32+L32+Q32+V32+AA32+AF32+AK32</f>
        <v>182</v>
      </c>
      <c r="E31" s="223">
        <f>'ITF ALAP'!E62+E13+E24+E30</f>
        <v>210</v>
      </c>
      <c r="F31" s="224"/>
      <c r="G31" s="225">
        <f>G32</f>
        <v>27</v>
      </c>
      <c r="H31" s="224"/>
      <c r="I31" s="224"/>
      <c r="J31" s="223">
        <f>'ITF ALAP'!J62+J13+J24+J30</f>
        <v>30</v>
      </c>
      <c r="K31" s="224"/>
      <c r="L31" s="225">
        <f>L32</f>
        <v>29</v>
      </c>
      <c r="M31" s="224"/>
      <c r="N31" s="224"/>
      <c r="O31" s="223">
        <f>'ITF ALAP'!O62+O13+O24+O30</f>
        <v>32</v>
      </c>
      <c r="P31" s="44"/>
      <c r="Q31" s="222">
        <f>Q32</f>
        <v>27</v>
      </c>
      <c r="R31" s="44"/>
      <c r="S31" s="44"/>
      <c r="T31" s="223">
        <f>'ITF ALAP'!T62+T13+T24+T30</f>
        <v>33</v>
      </c>
      <c r="U31" s="44"/>
      <c r="V31" s="222">
        <f>V32</f>
        <v>24</v>
      </c>
      <c r="W31" s="44"/>
      <c r="X31" s="44"/>
      <c r="Y31" s="223">
        <f>'ITF ALAP'!Y62+Y13+Y24+Y30</f>
        <v>28</v>
      </c>
      <c r="Z31" s="224"/>
      <c r="AA31" s="225">
        <f>AA32</f>
        <v>26</v>
      </c>
      <c r="AB31" s="224"/>
      <c r="AC31" s="224"/>
      <c r="AD31" s="223">
        <f>'ITF ALAP'!AD62+AD13+AD24+AD30</f>
        <v>29</v>
      </c>
      <c r="AE31" s="44"/>
      <c r="AF31" s="222">
        <f>AF32</f>
        <v>27</v>
      </c>
      <c r="AG31" s="44"/>
      <c r="AH31" s="44"/>
      <c r="AI31" s="223">
        <f>'ITF ALAP'!AI62+AI13+AI24+AI30</f>
        <v>30</v>
      </c>
      <c r="AJ31" s="44"/>
      <c r="AK31" s="222">
        <f>AK32</f>
        <v>22</v>
      </c>
      <c r="AL31" s="44"/>
      <c r="AM31" s="44"/>
      <c r="AN31" s="226">
        <f>'ITF ALAP'!AN62+AN13+AN24+AN30</f>
        <v>28</v>
      </c>
      <c r="AO31" s="263">
        <f>J31+O31+T31+Y31+AD31+AI31+AN31</f>
        <v>210</v>
      </c>
      <c r="AP31" s="106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s="42" customFormat="1" ht="15.75" customHeight="1" x14ac:dyDescent="0.25">
      <c r="A32" s="298" t="s">
        <v>139</v>
      </c>
      <c r="B32" s="227"/>
      <c r="C32" s="228" t="s">
        <v>140</v>
      </c>
      <c r="D32" s="229"/>
      <c r="E32" s="230"/>
      <c r="F32" s="231"/>
      <c r="G32" s="232">
        <f>SUM('ITF ALAP'!F14:H23,'ITF ALAP'!F25:H33,'ITF ALAP'!F36:H49,'ITF ALAP'!F51:H54,'ITF ALAP'!F56:H61,'ITF SPEC 1'!F14:H23,'ITF SPEC 1'!F25:H29)</f>
        <v>27</v>
      </c>
      <c r="H32" s="231"/>
      <c r="I32" s="229"/>
      <c r="J32" s="233"/>
      <c r="K32" s="231"/>
      <c r="L32" s="232">
        <f>SUM('ITF ALAP'!K14:M23,'ITF ALAP'!K25:M33,'ITF ALAP'!K36:M49,'ITF ALAP'!K51:M54,'ITF ALAP'!K56:M61,'ITF SPEC 1'!K14:M23,'ITF SPEC 1'!K25:M29)</f>
        <v>29</v>
      </c>
      <c r="M32" s="231"/>
      <c r="N32" s="229"/>
      <c r="O32" s="233"/>
      <c r="P32" s="231"/>
      <c r="Q32" s="232">
        <f>SUM('ITF ALAP'!P14:R23,'ITF ALAP'!P25:R33,'ITF ALAP'!P36:R49,'ITF ALAP'!P51:R54,'ITF ALAP'!P56:R61,'ITF SPEC 1'!P14:R23,'ITF SPEC 1'!P25:R29)</f>
        <v>27</v>
      </c>
      <c r="R32" s="231"/>
      <c r="S32" s="229"/>
      <c r="T32" s="233"/>
      <c r="U32" s="231"/>
      <c r="V32" s="232">
        <f>SUM('ITF ALAP'!U14:W23,'ITF ALAP'!U25:W33,'ITF ALAP'!U36:W49,'ITF ALAP'!U51:W54,'ITF ALAP'!U56:W61,'ITF SPEC 1'!U14:W23,'ITF SPEC 1'!U25:W29)</f>
        <v>24</v>
      </c>
      <c r="W32" s="231"/>
      <c r="X32" s="229"/>
      <c r="Y32" s="233"/>
      <c r="Z32" s="231"/>
      <c r="AA32" s="232">
        <f>SUM('ITF ALAP'!Z14:AB23,'ITF ALAP'!Z25:AB33,'ITF ALAP'!Z36:AB49,'ITF ALAP'!Z51:AB54,'ITF ALAP'!Z56:AB61,'ITF SPEC 1'!Z14:AB23,'ITF SPEC 1'!Z25:AB29)</f>
        <v>26</v>
      </c>
      <c r="AB32" s="231"/>
      <c r="AC32" s="229"/>
      <c r="AD32" s="233"/>
      <c r="AE32" s="231"/>
      <c r="AF32" s="232">
        <f>SUM('ITF ALAP'!AE14:AG23,'ITF ALAP'!AE25:AG33,'ITF ALAP'!AE36:AG49,'ITF ALAP'!AE51:AG54,'ITF ALAP'!AE56:AG61,'ITF SPEC 1'!AE14:AG23,'ITF SPEC 1'!AE25:AG29)</f>
        <v>27</v>
      </c>
      <c r="AG32" s="231"/>
      <c r="AH32" s="229"/>
      <c r="AI32" s="233"/>
      <c r="AJ32" s="231"/>
      <c r="AK32" s="232">
        <f>SUM('ITF ALAP'!AJ14:AL23,'ITF ALAP'!AJ25:AL33,'ITF ALAP'!AJ36:AL49,'ITF ALAP'!AJ51:AL54,'ITF ALAP'!AJ56:AL61,'ITF SPEC 1'!AJ14:AL23,'ITF SPEC 1'!AJ25:AL30)</f>
        <v>22</v>
      </c>
      <c r="AL32" s="231"/>
      <c r="AM32" s="229"/>
      <c r="AN32" s="234"/>
      <c r="AO32" s="31"/>
      <c r="AP32" s="31"/>
      <c r="AQ32" s="41"/>
    </row>
    <row r="33" spans="1:43" s="42" customFormat="1" ht="15.75" x14ac:dyDescent="0.25">
      <c r="A33" s="298"/>
      <c r="B33" s="227"/>
      <c r="C33" s="235" t="s">
        <v>141</v>
      </c>
      <c r="D33" s="232">
        <f>G33+L33+Q33+V33+AA33+AF33+AK33</f>
        <v>112</v>
      </c>
      <c r="E33" s="236"/>
      <c r="F33" s="231"/>
      <c r="G33" s="237">
        <f>'ITF ALAP'!G66+G13+H13</f>
        <v>15</v>
      </c>
      <c r="H33" s="231"/>
      <c r="I33" s="229"/>
      <c r="J33" s="233"/>
      <c r="K33" s="231"/>
      <c r="L33" s="237">
        <f>'ITF ALAP'!L66+L13+M13</f>
        <v>20</v>
      </c>
      <c r="M33" s="231"/>
      <c r="N33" s="229"/>
      <c r="O33" s="233"/>
      <c r="P33" s="231"/>
      <c r="Q33" s="237">
        <f>'ITF ALAP'!Q66+Q13+R13</f>
        <v>13</v>
      </c>
      <c r="R33" s="231"/>
      <c r="S33" s="229"/>
      <c r="T33" s="233"/>
      <c r="U33" s="231"/>
      <c r="V33" s="237">
        <f>'ITF ALAP'!V66+V13+W13</f>
        <v>13</v>
      </c>
      <c r="W33" s="231"/>
      <c r="X33" s="229"/>
      <c r="Y33" s="233"/>
      <c r="Z33" s="231"/>
      <c r="AA33" s="237">
        <f>'ITF ALAP'!AA66+AA13+AB13</f>
        <v>15</v>
      </c>
      <c r="AB33" s="231"/>
      <c r="AC33" s="229"/>
      <c r="AD33" s="233"/>
      <c r="AE33" s="231"/>
      <c r="AF33" s="237">
        <f>'ITF ALAP'!AF66+AF13+AG13</f>
        <v>16</v>
      </c>
      <c r="AG33" s="231"/>
      <c r="AH33" s="229"/>
      <c r="AI33" s="233"/>
      <c r="AJ33" s="231"/>
      <c r="AK33" s="237">
        <f>'ITF ALAP'!AK66+AK13+AL13+AL30</f>
        <v>20</v>
      </c>
      <c r="AL33" s="231"/>
      <c r="AM33" s="229"/>
      <c r="AN33" s="234"/>
      <c r="AO33" s="31"/>
      <c r="AP33" s="31"/>
      <c r="AQ33" s="41"/>
    </row>
    <row r="34" spans="1:43" s="42" customFormat="1" ht="15.75" x14ac:dyDescent="0.25">
      <c r="A34" s="298"/>
      <c r="B34" s="227"/>
      <c r="C34" s="235" t="s">
        <v>142</v>
      </c>
      <c r="D34" s="232">
        <f>(D33/D31)*100</f>
        <v>61.53846153846154</v>
      </c>
      <c r="E34" s="236"/>
      <c r="F34" s="231"/>
      <c r="G34" s="237"/>
      <c r="H34" s="231"/>
      <c r="I34" s="229"/>
      <c r="J34" s="233"/>
      <c r="K34" s="231"/>
      <c r="L34" s="237"/>
      <c r="M34" s="231"/>
      <c r="N34" s="229"/>
      <c r="O34" s="233"/>
      <c r="P34" s="231"/>
      <c r="Q34" s="237"/>
      <c r="R34" s="231"/>
      <c r="S34" s="229"/>
      <c r="T34" s="233"/>
      <c r="U34" s="231"/>
      <c r="V34" s="237"/>
      <c r="W34" s="231"/>
      <c r="X34" s="229"/>
      <c r="Y34" s="233"/>
      <c r="Z34" s="231"/>
      <c r="AA34" s="237"/>
      <c r="AB34" s="231"/>
      <c r="AC34" s="229"/>
      <c r="AD34" s="233"/>
      <c r="AE34" s="231"/>
      <c r="AF34" s="237"/>
      <c r="AG34" s="231"/>
      <c r="AH34" s="229"/>
      <c r="AI34" s="233"/>
      <c r="AJ34" s="231"/>
      <c r="AK34" s="237"/>
      <c r="AL34" s="231"/>
      <c r="AM34" s="229"/>
      <c r="AN34" s="234"/>
      <c r="AO34" s="31"/>
      <c r="AP34" s="31"/>
      <c r="AQ34" s="41"/>
    </row>
    <row r="35" spans="1:43" s="42" customFormat="1" ht="15.75" x14ac:dyDescent="0.25">
      <c r="A35" s="298"/>
      <c r="B35" s="227"/>
      <c r="C35" s="228" t="s">
        <v>143</v>
      </c>
      <c r="D35" s="238"/>
      <c r="E35" s="238"/>
      <c r="F35" s="239"/>
      <c r="G35" s="239"/>
      <c r="H35" s="239"/>
      <c r="I35" s="240">
        <f>COUNTIF(I14:I30,"v")+'ITF ALAP'!I63</f>
        <v>2</v>
      </c>
      <c r="J35" s="241"/>
      <c r="K35" s="239"/>
      <c r="L35" s="239"/>
      <c r="M35" s="239"/>
      <c r="N35" s="240">
        <f>COUNTIF(N14:N30,"v")+'ITF ALAP'!N63</f>
        <v>2</v>
      </c>
      <c r="O35" s="241"/>
      <c r="P35" s="239"/>
      <c r="Q35" s="239"/>
      <c r="R35" s="239"/>
      <c r="S35" s="240">
        <f>COUNTIF(S14:S30,"v")+'ITF ALAP'!S63</f>
        <v>4</v>
      </c>
      <c r="T35" s="241"/>
      <c r="U35" s="239"/>
      <c r="V35" s="239"/>
      <c r="W35" s="239"/>
      <c r="X35" s="240">
        <f>COUNTIF(X14:X23,"v")+COUNTIF(X25:X29,"v")+'ITF ALAP'!X63</f>
        <v>2</v>
      </c>
      <c r="Y35" s="242"/>
      <c r="Z35" s="200"/>
      <c r="AA35" s="200"/>
      <c r="AB35" s="200"/>
      <c r="AC35" s="240">
        <f>COUNTIF(AC14:AC23,"v")+COUNTIF(AC25:AC29,"v")+'ITF ALAP'!AC63</f>
        <v>2</v>
      </c>
      <c r="AD35" s="242"/>
      <c r="AE35" s="200"/>
      <c r="AF35" s="200"/>
      <c r="AG35" s="200"/>
      <c r="AH35" s="240">
        <f>COUNTIF(AH14:AH23,"v")+COUNTIF(AH25:AH29,"v")+'ITF ALAP'!AH63</f>
        <v>2</v>
      </c>
      <c r="AI35" s="242"/>
      <c r="AJ35" s="200"/>
      <c r="AK35" s="200"/>
      <c r="AL35" s="200"/>
      <c r="AM35" s="240">
        <f>COUNTIF(AM14:AM23,"v")+COUNTIF(AM25:AM29,"v")+'ITF ALAP'!AM63</f>
        <v>1</v>
      </c>
      <c r="AN35" s="243"/>
      <c r="AO35" s="31"/>
      <c r="AP35" s="31"/>
      <c r="AQ35" s="41"/>
    </row>
    <row r="36" spans="1:43" s="42" customFormat="1" ht="15.75" x14ac:dyDescent="0.25">
      <c r="A36" s="298"/>
      <c r="B36" s="227"/>
      <c r="C36" s="228" t="s">
        <v>144</v>
      </c>
      <c r="D36" s="238"/>
      <c r="E36" s="238"/>
      <c r="F36" s="239"/>
      <c r="G36" s="239"/>
      <c r="H36" s="239"/>
      <c r="I36" s="240">
        <f>COUNTIF(I14:I30,"é")+'ITF ALAP'!I64</f>
        <v>6</v>
      </c>
      <c r="J36" s="241"/>
      <c r="K36" s="239"/>
      <c r="L36" s="239"/>
      <c r="M36" s="239"/>
      <c r="N36" s="240">
        <f>COUNTIF(N14:N30,"é")+'ITF ALAP'!N64</f>
        <v>7</v>
      </c>
      <c r="O36" s="241"/>
      <c r="P36" s="239"/>
      <c r="Q36" s="239"/>
      <c r="R36" s="239"/>
      <c r="S36" s="240">
        <f>COUNTIF(S14:S30,"é")+'ITF ALAP'!S64</f>
        <v>6</v>
      </c>
      <c r="T36" s="241"/>
      <c r="U36" s="239"/>
      <c r="V36" s="239"/>
      <c r="W36" s="239"/>
      <c r="X36" s="240">
        <f>COUNTIF(X14:X23,"é")+COUNTIF(X25:X29,"é")+'ITF ALAP'!X64</f>
        <v>8</v>
      </c>
      <c r="Y36" s="242"/>
      <c r="Z36" s="200"/>
      <c r="AA36" s="200"/>
      <c r="AB36" s="200"/>
      <c r="AC36" s="240">
        <f>COUNTIF(AC14:AC23,"é")+COUNTIF(AC25:AC29,"é")+'ITF ALAP'!AC64</f>
        <v>7</v>
      </c>
      <c r="AD36" s="242"/>
      <c r="AE36" s="200"/>
      <c r="AF36" s="200"/>
      <c r="AG36" s="200"/>
      <c r="AH36" s="240">
        <f>COUNTIF(AH14:AH23,"é")+COUNTIF(AH25:AH29,"é")+'ITF ALAP'!AH64</f>
        <v>6</v>
      </c>
      <c r="AI36" s="242"/>
      <c r="AJ36" s="200"/>
      <c r="AK36" s="200"/>
      <c r="AL36" s="200"/>
      <c r="AM36" s="240">
        <f>COUNTIF(AM14:AM23,"é")+COUNTIF(AM25:AM29,"é")+'ITF ALAP'!AM64</f>
        <v>3</v>
      </c>
      <c r="AN36" s="243"/>
      <c r="AO36" s="31"/>
      <c r="AP36" s="31"/>
      <c r="AQ36" s="41"/>
    </row>
    <row r="37" spans="1:43" s="42" customFormat="1" ht="18.75" customHeight="1" x14ac:dyDescent="0.25">
      <c r="A37" s="292" t="s">
        <v>145</v>
      </c>
      <c r="B37" s="227"/>
      <c r="C37" s="244" t="s">
        <v>146</v>
      </c>
      <c r="D37" s="245">
        <v>2</v>
      </c>
      <c r="E37" s="246">
        <v>0</v>
      </c>
      <c r="F37" s="245"/>
      <c r="G37" s="245"/>
      <c r="H37" s="245"/>
      <c r="I37" s="245"/>
      <c r="J37" s="246"/>
      <c r="K37" s="207">
        <v>0</v>
      </c>
      <c r="L37" s="207">
        <v>2</v>
      </c>
      <c r="M37" s="207">
        <v>0</v>
      </c>
      <c r="N37" s="207" t="s">
        <v>66</v>
      </c>
      <c r="O37" s="208">
        <v>0</v>
      </c>
      <c r="P37" s="207"/>
      <c r="Q37" s="207"/>
      <c r="R37" s="207"/>
      <c r="S37" s="207"/>
      <c r="T37" s="208"/>
      <c r="U37" s="207"/>
      <c r="V37" s="245"/>
      <c r="W37" s="245"/>
      <c r="X37" s="245"/>
      <c r="Y37" s="246"/>
      <c r="Z37" s="245"/>
      <c r="AA37" s="245"/>
      <c r="AB37" s="245"/>
      <c r="AC37" s="245"/>
      <c r="AD37" s="246"/>
      <c r="AE37" s="245"/>
      <c r="AF37" s="245"/>
      <c r="AG37" s="245"/>
      <c r="AH37" s="245"/>
      <c r="AI37" s="246"/>
      <c r="AJ37" s="245"/>
      <c r="AK37" s="245"/>
      <c r="AL37" s="245"/>
      <c r="AM37" s="245"/>
      <c r="AN37" s="247"/>
      <c r="AO37" s="31"/>
      <c r="AP37" s="31"/>
      <c r="AQ37" s="41"/>
    </row>
    <row r="38" spans="1:43" s="42" customFormat="1" ht="18.75" customHeight="1" x14ac:dyDescent="0.25">
      <c r="A38" s="292"/>
      <c r="B38" s="227"/>
      <c r="C38" s="244" t="s">
        <v>147</v>
      </c>
      <c r="D38" s="245">
        <v>2</v>
      </c>
      <c r="E38" s="246">
        <v>0</v>
      </c>
      <c r="F38" s="245"/>
      <c r="G38" s="245"/>
      <c r="H38" s="245"/>
      <c r="I38" s="245"/>
      <c r="J38" s="246"/>
      <c r="K38" s="207"/>
      <c r="L38" s="207"/>
      <c r="M38" s="207"/>
      <c r="N38" s="207"/>
      <c r="O38" s="208"/>
      <c r="P38" s="207">
        <v>0</v>
      </c>
      <c r="Q38" s="207">
        <v>2</v>
      </c>
      <c r="R38" s="207">
        <v>0</v>
      </c>
      <c r="S38" s="207" t="s">
        <v>66</v>
      </c>
      <c r="T38" s="208">
        <v>0</v>
      </c>
      <c r="U38" s="207"/>
      <c r="V38" s="245"/>
      <c r="W38" s="245"/>
      <c r="X38" s="245"/>
      <c r="Y38" s="246"/>
      <c r="Z38" s="245"/>
      <c r="AA38" s="245"/>
      <c r="AB38" s="245"/>
      <c r="AC38" s="245"/>
      <c r="AD38" s="246"/>
      <c r="AE38" s="245"/>
      <c r="AF38" s="245"/>
      <c r="AG38" s="245"/>
      <c r="AH38" s="245"/>
      <c r="AI38" s="246"/>
      <c r="AJ38" s="245"/>
      <c r="AK38" s="245"/>
      <c r="AL38" s="245"/>
      <c r="AM38" s="245"/>
      <c r="AN38" s="247"/>
      <c r="AO38" s="31"/>
      <c r="AP38" s="31"/>
      <c r="AQ38" s="41"/>
    </row>
    <row r="39" spans="1:43" s="42" customFormat="1" ht="18.75" customHeight="1" x14ac:dyDescent="0.25">
      <c r="A39" s="292"/>
      <c r="B39" s="248"/>
      <c r="C39" s="249" t="s">
        <v>148</v>
      </c>
      <c r="D39" s="248"/>
      <c r="E39" s="248"/>
      <c r="F39" s="248"/>
      <c r="G39" s="248"/>
      <c r="H39" s="248"/>
      <c r="I39" s="248"/>
      <c r="J39" s="248"/>
      <c r="K39" s="207"/>
      <c r="L39" s="207"/>
      <c r="M39" s="207"/>
      <c r="N39" s="207"/>
      <c r="O39" s="208"/>
      <c r="P39" s="207">
        <v>0</v>
      </c>
      <c r="Q39" s="207">
        <v>2</v>
      </c>
      <c r="R39" s="207">
        <v>0</v>
      </c>
      <c r="S39" s="207" t="s">
        <v>11</v>
      </c>
      <c r="T39" s="250">
        <v>2</v>
      </c>
      <c r="U39" s="251" t="s">
        <v>16</v>
      </c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52"/>
      <c r="AO39" s="31"/>
      <c r="AP39" s="31"/>
      <c r="AQ39" s="41"/>
    </row>
    <row r="40" spans="1:43" s="42" customFormat="1" ht="18.75" customHeight="1" x14ac:dyDescent="0.25">
      <c r="A40" s="292"/>
      <c r="B40" s="248"/>
      <c r="C40" s="249" t="s">
        <v>149</v>
      </c>
      <c r="D40" s="248"/>
      <c r="E40" s="248"/>
      <c r="F40" s="248"/>
      <c r="G40" s="248"/>
      <c r="H40" s="248"/>
      <c r="I40" s="248"/>
      <c r="J40" s="248"/>
      <c r="K40" s="207"/>
      <c r="L40" s="207"/>
      <c r="M40" s="207"/>
      <c r="N40" s="207"/>
      <c r="O40" s="208"/>
      <c r="P40" s="207">
        <v>0</v>
      </c>
      <c r="Q40" s="207">
        <v>2</v>
      </c>
      <c r="R40" s="207">
        <v>0</v>
      </c>
      <c r="S40" s="207" t="s">
        <v>11</v>
      </c>
      <c r="T40" s="250">
        <v>2</v>
      </c>
      <c r="U40" s="251" t="s">
        <v>16</v>
      </c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52"/>
      <c r="AO40" s="31"/>
      <c r="AP40" s="31"/>
      <c r="AQ40" s="41"/>
    </row>
    <row r="41" spans="1:43" s="42" customFormat="1" ht="18.75" customHeight="1" thickBot="1" x14ac:dyDescent="0.3">
      <c r="A41" s="293"/>
      <c r="B41" s="253"/>
      <c r="C41" s="254" t="s">
        <v>150</v>
      </c>
      <c r="D41" s="255" t="s">
        <v>15</v>
      </c>
      <c r="E41" s="256">
        <v>0</v>
      </c>
      <c r="F41" s="255"/>
      <c r="G41" s="255"/>
      <c r="H41" s="255"/>
      <c r="I41" s="255"/>
      <c r="J41" s="256"/>
      <c r="K41" s="257"/>
      <c r="L41" s="257"/>
      <c r="M41" s="257"/>
      <c r="N41" s="257"/>
      <c r="O41" s="258"/>
      <c r="P41" s="257"/>
      <c r="Q41" s="257"/>
      <c r="R41" s="257"/>
      <c r="S41" s="257"/>
      <c r="T41" s="258"/>
      <c r="U41" s="257"/>
      <c r="V41" s="255"/>
      <c r="W41" s="255"/>
      <c r="X41" s="255"/>
      <c r="Y41" s="256"/>
      <c r="Z41" s="255"/>
      <c r="AA41" s="255"/>
      <c r="AB41" s="255"/>
      <c r="AC41" s="255"/>
      <c r="AD41" s="256"/>
      <c r="AE41" s="294" t="s">
        <v>15</v>
      </c>
      <c r="AF41" s="295"/>
      <c r="AG41" s="295"/>
      <c r="AH41" s="295"/>
      <c r="AI41" s="295"/>
      <c r="AJ41" s="255"/>
      <c r="AK41" s="255"/>
      <c r="AL41" s="255"/>
      <c r="AM41" s="255"/>
      <c r="AN41" s="259"/>
      <c r="AO41" s="31"/>
      <c r="AP41" s="31"/>
      <c r="AQ41" s="41"/>
    </row>
    <row r="42" spans="1:43" x14ac:dyDescent="0.25">
      <c r="F42" s="299"/>
      <c r="G42" s="300"/>
      <c r="H42" s="300"/>
      <c r="I42" s="300"/>
      <c r="K42" s="299"/>
      <c r="L42" s="300"/>
      <c r="M42" s="300"/>
      <c r="N42" s="300"/>
      <c r="P42" s="299"/>
      <c r="Q42" s="300"/>
      <c r="R42" s="300"/>
      <c r="S42" s="300"/>
      <c r="U42" s="299"/>
      <c r="V42" s="300"/>
      <c r="W42" s="300"/>
      <c r="X42" s="300"/>
      <c r="Z42" s="299"/>
      <c r="AA42" s="300"/>
      <c r="AB42" s="300"/>
      <c r="AC42" s="300"/>
      <c r="AE42" s="299"/>
      <c r="AF42" s="300"/>
      <c r="AG42" s="300"/>
      <c r="AH42" s="300"/>
      <c r="AJ42" s="299"/>
      <c r="AK42" s="300"/>
      <c r="AL42" s="300"/>
      <c r="AM42" s="300"/>
    </row>
    <row r="43" spans="1:43" x14ac:dyDescent="0.25">
      <c r="D43" s="46"/>
    </row>
    <row r="44" spans="1:43" s="28" customFormat="1" ht="15" customHeight="1" x14ac:dyDescent="0.25">
      <c r="A44" s="21"/>
      <c r="B44" s="22" t="s">
        <v>253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25"/>
      <c r="Q44" s="25"/>
      <c r="R44" s="21"/>
      <c r="S44" s="26"/>
      <c r="T44" s="21"/>
      <c r="U44" s="21"/>
      <c r="V44" s="21"/>
      <c r="W44" s="21"/>
      <c r="X44" s="26"/>
      <c r="Y44" s="21"/>
      <c r="Z44" s="21"/>
      <c r="AA44" s="21"/>
      <c r="AB44" s="21"/>
      <c r="AC44" s="26"/>
      <c r="AD44" s="21"/>
      <c r="AE44" s="21"/>
      <c r="AF44" s="21"/>
      <c r="AG44" s="21"/>
      <c r="AH44" s="26"/>
      <c r="AI44" s="27"/>
    </row>
    <row r="45" spans="1:43" s="28" customFormat="1" ht="15" customHeight="1" x14ac:dyDescent="0.25">
      <c r="A45" s="21"/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1"/>
      <c r="S45" s="26"/>
      <c r="T45" s="21"/>
      <c r="U45" s="21"/>
      <c r="V45" s="21"/>
      <c r="W45" s="21"/>
      <c r="X45" s="26"/>
      <c r="Y45" s="21"/>
      <c r="Z45" s="21"/>
      <c r="AA45" s="21"/>
      <c r="AB45" s="21"/>
      <c r="AC45" s="26"/>
      <c r="AD45" s="21"/>
      <c r="AE45" s="21"/>
      <c r="AF45" s="21"/>
      <c r="AG45" s="21"/>
      <c r="AH45" s="26"/>
      <c r="AI45" s="27"/>
    </row>
    <row r="46" spans="1:43" s="28" customFormat="1" ht="15" customHeight="1" x14ac:dyDescent="0.25">
      <c r="A46" s="21"/>
      <c r="B46" s="29" t="s">
        <v>251</v>
      </c>
      <c r="C46" s="30"/>
      <c r="D46" s="24"/>
      <c r="O46" s="25"/>
      <c r="P46" s="25"/>
      <c r="Q46" s="25"/>
      <c r="R46" s="21"/>
      <c r="S46" s="26"/>
      <c r="T46" s="21"/>
      <c r="U46" s="21"/>
      <c r="V46" s="21"/>
      <c r="W46" s="21"/>
      <c r="X46" s="26"/>
      <c r="Y46" s="21"/>
      <c r="Z46" s="21"/>
      <c r="AA46" s="21"/>
      <c r="AB46" s="21"/>
      <c r="AC46" s="26"/>
      <c r="AD46" s="70"/>
      <c r="AE46" s="71"/>
      <c r="AF46" s="70"/>
      <c r="AG46" s="70"/>
      <c r="AH46" s="70"/>
      <c r="AI46" s="70" t="s">
        <v>263</v>
      </c>
    </row>
    <row r="47" spans="1:43" s="28" customFormat="1" ht="15" customHeight="1" x14ac:dyDescent="0.25">
      <c r="A47" s="21"/>
      <c r="B47" s="155" t="s">
        <v>252</v>
      </c>
      <c r="C47" s="156"/>
      <c r="D47" s="24"/>
      <c r="O47" s="25"/>
      <c r="P47" s="25"/>
      <c r="Q47" s="25"/>
      <c r="R47" s="21"/>
      <c r="S47" s="26"/>
      <c r="T47" s="21"/>
      <c r="U47" s="21"/>
      <c r="V47" s="21"/>
      <c r="W47" s="21"/>
      <c r="X47" s="26"/>
      <c r="Y47" s="21"/>
      <c r="Z47" s="21"/>
      <c r="AA47" s="21"/>
      <c r="AB47" s="21"/>
      <c r="AC47" s="26"/>
      <c r="AD47" s="20"/>
      <c r="AE47" s="71"/>
      <c r="AF47" s="70"/>
      <c r="AG47" s="70" t="s">
        <v>60</v>
      </c>
      <c r="AH47" s="70"/>
      <c r="AI47" s="70"/>
    </row>
    <row r="48" spans="1:43" x14ac:dyDescent="0.25">
      <c r="D48" s="24"/>
    </row>
    <row r="49" spans="4:4" x14ac:dyDescent="0.25">
      <c r="D49" s="24"/>
    </row>
    <row r="50" spans="4:4" x14ac:dyDescent="0.25">
      <c r="D50" s="24"/>
    </row>
  </sheetData>
  <mergeCells count="34">
    <mergeCell ref="A5:AO5"/>
    <mergeCell ref="H3:V3"/>
    <mergeCell ref="M2:Q2"/>
    <mergeCell ref="M1:Q1"/>
    <mergeCell ref="A13:C13"/>
    <mergeCell ref="A6:AP6"/>
    <mergeCell ref="A7:AP7"/>
    <mergeCell ref="A8:AP8"/>
    <mergeCell ref="A10:A11"/>
    <mergeCell ref="B10:B11"/>
    <mergeCell ref="C10:C11"/>
    <mergeCell ref="D10:D11"/>
    <mergeCell ref="E10:E11"/>
    <mergeCell ref="F10:AI10"/>
    <mergeCell ref="F11:J11"/>
    <mergeCell ref="P11:T11"/>
    <mergeCell ref="AJ42:AM42"/>
    <mergeCell ref="AE42:AH42"/>
    <mergeCell ref="F42:I42"/>
    <mergeCell ref="K42:N42"/>
    <mergeCell ref="P42:S42"/>
    <mergeCell ref="U42:X42"/>
    <mergeCell ref="Z42:AC42"/>
    <mergeCell ref="A37:A41"/>
    <mergeCell ref="AE41:AI41"/>
    <mergeCell ref="A24:C24"/>
    <mergeCell ref="AO10:AO11"/>
    <mergeCell ref="AP10:AP11"/>
    <mergeCell ref="AJ11:AN11"/>
    <mergeCell ref="A32:A36"/>
    <mergeCell ref="U11:Y11"/>
    <mergeCell ref="Z11:AD11"/>
    <mergeCell ref="AE11:AI11"/>
    <mergeCell ref="K11:O11"/>
  </mergeCells>
  <conditionalFormatting sqref="AK30:AN30">
    <cfRule type="cellIs" dxfId="2" priority="10" operator="equal">
      <formula>0</formula>
    </cfRule>
  </conditionalFormatting>
  <pageMargins left="0.3" right="0.22" top="0.44" bottom="0.4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49"/>
  <sheetViews>
    <sheetView showGridLines="0" zoomScale="60" zoomScaleNormal="60" zoomScalePageLayoutView="80" workbookViewId="0">
      <selection activeCell="AH3" sqref="AH3"/>
    </sheetView>
  </sheetViews>
  <sheetFormatPr defaultColWidth="9.140625" defaultRowHeight="15" outlineLevelCol="1" x14ac:dyDescent="0.25"/>
  <cols>
    <col min="1" max="1" width="6.42578125" style="12" customWidth="1"/>
    <col min="2" max="2" width="18.140625" style="13" customWidth="1"/>
    <col min="3" max="3" width="52.42578125" style="8" customWidth="1"/>
    <col min="4" max="5" width="7.85546875" style="9" customWidth="1"/>
    <col min="6" max="40" width="4.28515625" style="9" customWidth="1"/>
    <col min="41" max="41" width="20.85546875" style="9" customWidth="1"/>
    <col min="42" max="42" width="30.140625" style="9" hidden="1" customWidth="1" outlineLevel="1"/>
    <col min="43" max="43" width="9.140625" style="14" collapsed="1"/>
    <col min="44" max="16384" width="9.140625" style="10"/>
  </cols>
  <sheetData>
    <row r="1" spans="1:45" ht="18" x14ac:dyDescent="0.25">
      <c r="I1" s="146"/>
      <c r="J1" s="146"/>
      <c r="K1" s="302" t="s">
        <v>71</v>
      </c>
      <c r="L1" s="302"/>
      <c r="M1" s="302"/>
      <c r="N1" s="302"/>
      <c r="O1" s="302"/>
      <c r="P1" s="302"/>
      <c r="Q1" s="302"/>
      <c r="R1" s="302"/>
      <c r="S1" s="302"/>
      <c r="T1" s="146"/>
      <c r="U1" s="146"/>
      <c r="V1" s="146"/>
      <c r="W1" s="146"/>
      <c r="X1" s="146"/>
      <c r="Z1" s="10"/>
      <c r="AA1" s="10"/>
      <c r="AB1" s="10"/>
      <c r="AC1" s="10"/>
      <c r="AD1" s="10"/>
      <c r="AE1" s="10"/>
      <c r="AF1" s="10"/>
      <c r="AG1" s="10"/>
      <c r="AH1" s="83"/>
      <c r="AI1" s="83"/>
      <c r="AJ1" s="83"/>
      <c r="AK1" s="83"/>
      <c r="AL1" s="83"/>
      <c r="AM1" s="82"/>
      <c r="AN1" s="82"/>
      <c r="AO1" s="82"/>
      <c r="AP1" s="82"/>
    </row>
    <row r="2" spans="1:45" s="15" customFormat="1" ht="18" x14ac:dyDescent="0.25">
      <c r="A2" s="17" t="s">
        <v>69</v>
      </c>
      <c r="B2" s="18"/>
      <c r="C2" s="19"/>
      <c r="K2" s="288" t="s">
        <v>72</v>
      </c>
      <c r="L2" s="288"/>
      <c r="M2" s="288"/>
      <c r="N2" s="288"/>
      <c r="O2" s="288"/>
      <c r="P2" s="288"/>
      <c r="Q2" s="288"/>
      <c r="R2" s="288"/>
      <c r="S2" s="288"/>
      <c r="AA2" s="16"/>
      <c r="AB2" s="16"/>
      <c r="AC2" s="16"/>
      <c r="AD2" s="16"/>
      <c r="AE2" s="16"/>
      <c r="AG2" s="16"/>
      <c r="AH2" s="17" t="s">
        <v>265</v>
      </c>
      <c r="AI2" s="17"/>
      <c r="AJ2" s="17"/>
      <c r="AK2" s="17"/>
      <c r="AL2" s="17"/>
      <c r="AM2" s="17"/>
      <c r="AN2" s="17"/>
      <c r="AO2" s="17"/>
      <c r="AP2" s="17"/>
    </row>
    <row r="3" spans="1:45" s="15" customFormat="1" ht="18" x14ac:dyDescent="0.25">
      <c r="A3" s="17" t="s">
        <v>70</v>
      </c>
      <c r="B3" s="18"/>
      <c r="C3" s="19"/>
      <c r="G3" s="288" t="s">
        <v>259</v>
      </c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AA3" s="120"/>
      <c r="AB3" s="120"/>
      <c r="AC3" s="120"/>
      <c r="AD3" s="120"/>
      <c r="AE3" s="120"/>
      <c r="AG3" s="120"/>
      <c r="AH3" s="17" t="s">
        <v>264</v>
      </c>
      <c r="AI3" s="17"/>
      <c r="AJ3" s="17"/>
      <c r="AK3" s="17"/>
      <c r="AL3" s="17"/>
      <c r="AM3" s="17"/>
      <c r="AN3" s="17"/>
      <c r="AO3" s="17"/>
      <c r="AP3" s="17"/>
    </row>
    <row r="4" spans="1:45" s="20" customFormat="1" ht="18" x14ac:dyDescent="0.25">
      <c r="A4" s="288" t="s">
        <v>177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</row>
    <row r="5" spans="1:45" s="20" customFormat="1" ht="18.75" x14ac:dyDescent="0.25">
      <c r="A5" s="301" t="s">
        <v>178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</row>
    <row r="6" spans="1:45" s="20" customFormat="1" ht="12.75" customHeight="1" x14ac:dyDescent="0.2">
      <c r="A6" s="306" t="s">
        <v>74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</row>
    <row r="7" spans="1:45" s="20" customFormat="1" ht="12.75" customHeight="1" x14ac:dyDescent="0.2">
      <c r="A7" s="306" t="s">
        <v>75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</row>
    <row r="8" spans="1:45" customFormat="1" ht="16.5" thickBot="1" x14ac:dyDescent="0.3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141"/>
      <c r="AR8" s="127"/>
      <c r="AS8" s="127"/>
    </row>
    <row r="9" spans="1:45" customFormat="1" ht="16.5" thickBot="1" x14ac:dyDescent="0.3">
      <c r="A9" s="131"/>
      <c r="B9" s="132"/>
      <c r="C9" s="133"/>
      <c r="D9" s="133"/>
      <c r="E9" s="134"/>
      <c r="F9" s="127"/>
      <c r="G9" s="135"/>
      <c r="H9" s="136"/>
      <c r="I9" s="136"/>
      <c r="J9" s="136"/>
      <c r="K9" s="136"/>
      <c r="L9" s="127"/>
      <c r="M9" s="136"/>
      <c r="N9" s="136"/>
      <c r="O9" s="137"/>
      <c r="P9" s="127"/>
      <c r="Q9" s="135" t="s">
        <v>76</v>
      </c>
      <c r="R9" s="126"/>
      <c r="S9" s="138"/>
      <c r="T9" s="136"/>
      <c r="U9" s="136"/>
      <c r="V9" s="136"/>
      <c r="W9" s="136"/>
      <c r="X9" s="136"/>
      <c r="Y9" s="136"/>
      <c r="Z9" s="136"/>
      <c r="AA9" s="136"/>
      <c r="AB9" s="136"/>
      <c r="AC9" s="126"/>
      <c r="AD9" s="136"/>
      <c r="AE9" s="136"/>
      <c r="AF9" s="139"/>
      <c r="AG9" s="126"/>
      <c r="AH9" s="136"/>
      <c r="AI9" s="136"/>
      <c r="AJ9" s="136"/>
      <c r="AK9" s="126"/>
      <c r="AL9" s="140"/>
      <c r="AM9" s="140"/>
      <c r="AN9" s="136"/>
      <c r="AO9" s="135"/>
      <c r="AP9" s="136"/>
      <c r="AQ9" s="141"/>
      <c r="AR9" s="127"/>
      <c r="AS9" s="127"/>
    </row>
    <row r="10" spans="1:45" s="47" customFormat="1" ht="20.25" customHeight="1" x14ac:dyDescent="0.25">
      <c r="A10" s="282"/>
      <c r="B10" s="284" t="s">
        <v>77</v>
      </c>
      <c r="C10" s="308" t="s">
        <v>78</v>
      </c>
      <c r="D10" s="278" t="s">
        <v>79</v>
      </c>
      <c r="E10" s="278" t="s">
        <v>80</v>
      </c>
      <c r="F10" s="290" t="s">
        <v>81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54"/>
      <c r="AK10" s="54"/>
      <c r="AL10" s="54"/>
      <c r="AM10" s="55"/>
      <c r="AN10" s="56"/>
      <c r="AO10" s="280" t="s">
        <v>82</v>
      </c>
      <c r="AP10" s="280" t="s">
        <v>83</v>
      </c>
    </row>
    <row r="11" spans="1:45" s="47" customFormat="1" ht="20.25" customHeight="1" thickBot="1" x14ac:dyDescent="0.3">
      <c r="A11" s="283"/>
      <c r="B11" s="285"/>
      <c r="C11" s="309"/>
      <c r="D11" s="279"/>
      <c r="E11" s="279"/>
      <c r="F11" s="272" t="s">
        <v>0</v>
      </c>
      <c r="G11" s="273"/>
      <c r="H11" s="273"/>
      <c r="I11" s="273"/>
      <c r="J11" s="274"/>
      <c r="K11" s="272" t="s">
        <v>1</v>
      </c>
      <c r="L11" s="273"/>
      <c r="M11" s="273"/>
      <c r="N11" s="273"/>
      <c r="O11" s="274"/>
      <c r="P11" s="272" t="s">
        <v>2</v>
      </c>
      <c r="Q11" s="273"/>
      <c r="R11" s="273"/>
      <c r="S11" s="273"/>
      <c r="T11" s="274"/>
      <c r="U11" s="272" t="s">
        <v>3</v>
      </c>
      <c r="V11" s="273"/>
      <c r="W11" s="273"/>
      <c r="X11" s="273"/>
      <c r="Y11" s="274"/>
      <c r="Z11" s="272" t="s">
        <v>4</v>
      </c>
      <c r="AA11" s="273"/>
      <c r="AB11" s="273"/>
      <c r="AC11" s="273"/>
      <c r="AD11" s="274"/>
      <c r="AE11" s="272" t="s">
        <v>5</v>
      </c>
      <c r="AF11" s="273"/>
      <c r="AG11" s="273"/>
      <c r="AH11" s="273"/>
      <c r="AI11" s="274"/>
      <c r="AJ11" s="272" t="s">
        <v>6</v>
      </c>
      <c r="AK11" s="273"/>
      <c r="AL11" s="273"/>
      <c r="AM11" s="273"/>
      <c r="AN11" s="274"/>
      <c r="AO11" s="281"/>
      <c r="AP11" s="281"/>
    </row>
    <row r="12" spans="1:45" s="47" customFormat="1" ht="19.5" customHeight="1" x14ac:dyDescent="0.25">
      <c r="A12" s="118"/>
      <c r="B12" s="51"/>
      <c r="C12" s="52"/>
      <c r="D12" s="118"/>
      <c r="E12" s="53"/>
      <c r="F12" s="142" t="s">
        <v>84</v>
      </c>
      <c r="G12" s="143" t="s">
        <v>85</v>
      </c>
      <c r="H12" s="143" t="s">
        <v>86</v>
      </c>
      <c r="I12" s="143" t="s">
        <v>87</v>
      </c>
      <c r="J12" s="144" t="s">
        <v>80</v>
      </c>
      <c r="K12" s="142" t="s">
        <v>84</v>
      </c>
      <c r="L12" s="143" t="s">
        <v>85</v>
      </c>
      <c r="M12" s="143" t="s">
        <v>86</v>
      </c>
      <c r="N12" s="143" t="s">
        <v>87</v>
      </c>
      <c r="O12" s="144" t="s">
        <v>80</v>
      </c>
      <c r="P12" s="142" t="s">
        <v>84</v>
      </c>
      <c r="Q12" s="143" t="s">
        <v>85</v>
      </c>
      <c r="R12" s="143" t="s">
        <v>86</v>
      </c>
      <c r="S12" s="143" t="s">
        <v>87</v>
      </c>
      <c r="T12" s="144" t="s">
        <v>80</v>
      </c>
      <c r="U12" s="142" t="s">
        <v>84</v>
      </c>
      <c r="V12" s="143" t="s">
        <v>85</v>
      </c>
      <c r="W12" s="143" t="s">
        <v>86</v>
      </c>
      <c r="X12" s="143" t="s">
        <v>87</v>
      </c>
      <c r="Y12" s="144" t="s">
        <v>80</v>
      </c>
      <c r="Z12" s="142" t="s">
        <v>84</v>
      </c>
      <c r="AA12" s="143" t="s">
        <v>85</v>
      </c>
      <c r="AB12" s="143" t="s">
        <v>86</v>
      </c>
      <c r="AC12" s="143" t="s">
        <v>87</v>
      </c>
      <c r="AD12" s="144" t="s">
        <v>80</v>
      </c>
      <c r="AE12" s="142" t="s">
        <v>84</v>
      </c>
      <c r="AF12" s="143" t="s">
        <v>85</v>
      </c>
      <c r="AG12" s="143" t="s">
        <v>86</v>
      </c>
      <c r="AH12" s="143" t="s">
        <v>87</v>
      </c>
      <c r="AI12" s="144" t="s">
        <v>80</v>
      </c>
      <c r="AJ12" s="142" t="s">
        <v>84</v>
      </c>
      <c r="AK12" s="143" t="s">
        <v>85</v>
      </c>
      <c r="AL12" s="143" t="s">
        <v>86</v>
      </c>
      <c r="AM12" s="143" t="s">
        <v>87</v>
      </c>
      <c r="AN12" s="144" t="s">
        <v>80</v>
      </c>
      <c r="AO12" s="145" t="s">
        <v>77</v>
      </c>
      <c r="AP12" s="145"/>
    </row>
    <row r="13" spans="1:45" ht="15.75" x14ac:dyDescent="0.25">
      <c r="A13" s="303" t="s">
        <v>132</v>
      </c>
      <c r="B13" s="304"/>
      <c r="C13" s="305"/>
      <c r="D13" s="4">
        <f>SUM(D14:D23)</f>
        <v>35</v>
      </c>
      <c r="E13" s="6">
        <f>SUM(E14:E23)</f>
        <v>39</v>
      </c>
      <c r="F13" s="4">
        <f>SUM(F14:F23)</f>
        <v>0</v>
      </c>
      <c r="G13" s="5">
        <f>SUM(G14:G23)</f>
        <v>0</v>
      </c>
      <c r="H13" s="5">
        <f>SUM(H14:H23)</f>
        <v>0</v>
      </c>
      <c r="I13" s="3"/>
      <c r="J13" s="6">
        <f>SUM(J14:J23)</f>
        <v>0</v>
      </c>
      <c r="K13" s="4">
        <f>SUM(K14:K23)</f>
        <v>0</v>
      </c>
      <c r="L13" s="5">
        <f>SUM(L14:L23)</f>
        <v>0</v>
      </c>
      <c r="M13" s="5">
        <f>SUM(M14:M23)</f>
        <v>0</v>
      </c>
      <c r="N13" s="3"/>
      <c r="O13" s="6">
        <f>SUM(O14:O23)</f>
        <v>0</v>
      </c>
      <c r="P13" s="4">
        <f>SUM(P14:P23)</f>
        <v>0</v>
      </c>
      <c r="Q13" s="5">
        <f>SUM(Q14:Q23)</f>
        <v>0</v>
      </c>
      <c r="R13" s="5">
        <f>SUM(R14:R23)</f>
        <v>0</v>
      </c>
      <c r="S13" s="3"/>
      <c r="T13" s="6">
        <f>SUM(T14:T23)</f>
        <v>0</v>
      </c>
      <c r="U13" s="4">
        <f>SUM(U14:U23)</f>
        <v>0</v>
      </c>
      <c r="V13" s="5">
        <f>SUM(V14:V23)</f>
        <v>0</v>
      </c>
      <c r="W13" s="5">
        <f>SUM(W14:W23)</f>
        <v>2</v>
      </c>
      <c r="X13" s="3"/>
      <c r="Y13" s="6">
        <f>SUM(Y14:Y23)</f>
        <v>2</v>
      </c>
      <c r="Z13" s="4">
        <f>SUM(Z14:Z23)</f>
        <v>5</v>
      </c>
      <c r="AA13" s="5">
        <f>SUM(AA14:AA23)</f>
        <v>0</v>
      </c>
      <c r="AB13" s="5">
        <f>SUM(AB14:AB23)</f>
        <v>11</v>
      </c>
      <c r="AC13" s="3"/>
      <c r="AD13" s="6">
        <f>SUM(AD14:AD23)</f>
        <v>17</v>
      </c>
      <c r="AE13" s="4">
        <f>SUM(AE14:AE23)</f>
        <v>4</v>
      </c>
      <c r="AF13" s="5">
        <f>SUM(AF14:AF23)</f>
        <v>0</v>
      </c>
      <c r="AG13" s="5">
        <f>SUM(AG14:AG23)</f>
        <v>9</v>
      </c>
      <c r="AH13" s="3"/>
      <c r="AI13" s="6">
        <f>SUM(AI14:AI23)</f>
        <v>14</v>
      </c>
      <c r="AJ13" s="4">
        <f>SUM(AJ14:AJ23)</f>
        <v>0</v>
      </c>
      <c r="AK13" s="5">
        <f>SUM(AK14:AK23)</f>
        <v>0</v>
      </c>
      <c r="AL13" s="5">
        <f>SUM(AL14:AL23)</f>
        <v>4</v>
      </c>
      <c r="AM13" s="3"/>
      <c r="AN13" s="6">
        <f>SUM(AN14:AN23)</f>
        <v>6</v>
      </c>
      <c r="AO13" s="107"/>
      <c r="AP13" s="100"/>
    </row>
    <row r="14" spans="1:45" ht="15.75" x14ac:dyDescent="0.25">
      <c r="A14" s="199" t="s">
        <v>28</v>
      </c>
      <c r="B14" s="187" t="s">
        <v>210</v>
      </c>
      <c r="C14" s="200" t="s">
        <v>161</v>
      </c>
      <c r="D14" s="161">
        <f t="shared" ref="D14:D15" si="0">SUM(F14,G14,H14,K14,L14,M14,P14,Q14,R14,U14,V14,W14,Z14,AA14,AB14,AE14,AF14,AG14,AJ14,AK14,AL14)</f>
        <v>4</v>
      </c>
      <c r="E14" s="161">
        <f t="shared" ref="E14:E15" si="1">SUM(J14,O14,T14,Y14,AD14,AI14,AN14)</f>
        <v>5</v>
      </c>
      <c r="F14" s="161"/>
      <c r="G14" s="161"/>
      <c r="H14" s="161"/>
      <c r="I14" s="161"/>
      <c r="J14" s="162"/>
      <c r="K14" s="161"/>
      <c r="L14" s="161"/>
      <c r="M14" s="161"/>
      <c r="N14" s="161"/>
      <c r="O14" s="162"/>
      <c r="P14" s="161"/>
      <c r="Q14" s="161"/>
      <c r="R14" s="161"/>
      <c r="S14" s="161"/>
      <c r="T14" s="162"/>
      <c r="U14" s="161"/>
      <c r="V14" s="161"/>
      <c r="W14" s="161"/>
      <c r="X14" s="161"/>
      <c r="Y14" s="162"/>
      <c r="Z14" s="161">
        <v>0</v>
      </c>
      <c r="AA14" s="161">
        <v>0</v>
      </c>
      <c r="AB14" s="161">
        <v>4</v>
      </c>
      <c r="AC14" s="161" t="s">
        <v>11</v>
      </c>
      <c r="AD14" s="162">
        <v>5</v>
      </c>
      <c r="AE14" s="161"/>
      <c r="AF14" s="161"/>
      <c r="AG14" s="161"/>
      <c r="AH14" s="161"/>
      <c r="AI14" s="162"/>
      <c r="AJ14" s="161"/>
      <c r="AK14" s="161"/>
      <c r="AL14" s="161"/>
      <c r="AM14" s="161"/>
      <c r="AN14" s="264"/>
      <c r="AO14" s="147" t="s">
        <v>190</v>
      </c>
      <c r="AP14" s="101"/>
    </row>
    <row r="15" spans="1:45" ht="15.75" x14ac:dyDescent="0.25">
      <c r="A15" s="199" t="s">
        <v>49</v>
      </c>
      <c r="B15" s="187" t="s">
        <v>211</v>
      </c>
      <c r="C15" s="200" t="s">
        <v>162</v>
      </c>
      <c r="D15" s="161">
        <f t="shared" si="0"/>
        <v>5</v>
      </c>
      <c r="E15" s="161">
        <f t="shared" si="1"/>
        <v>6</v>
      </c>
      <c r="F15" s="161"/>
      <c r="G15" s="161"/>
      <c r="H15" s="161"/>
      <c r="I15" s="161"/>
      <c r="J15" s="162"/>
      <c r="K15" s="161"/>
      <c r="L15" s="161"/>
      <c r="M15" s="161"/>
      <c r="N15" s="161"/>
      <c r="O15" s="162"/>
      <c r="P15" s="161"/>
      <c r="Q15" s="161"/>
      <c r="R15" s="161"/>
      <c r="S15" s="161"/>
      <c r="T15" s="162"/>
      <c r="U15" s="161"/>
      <c r="V15" s="161"/>
      <c r="W15" s="161"/>
      <c r="X15" s="161"/>
      <c r="Y15" s="162"/>
      <c r="Z15" s="161"/>
      <c r="AA15" s="161"/>
      <c r="AB15" s="161"/>
      <c r="AC15" s="161"/>
      <c r="AD15" s="162"/>
      <c r="AE15" s="161">
        <v>1</v>
      </c>
      <c r="AF15" s="161">
        <v>0</v>
      </c>
      <c r="AG15" s="161">
        <v>4</v>
      </c>
      <c r="AH15" s="161" t="s">
        <v>8</v>
      </c>
      <c r="AI15" s="162">
        <v>6</v>
      </c>
      <c r="AJ15" s="161"/>
      <c r="AK15" s="161"/>
      <c r="AL15" s="161"/>
      <c r="AM15" s="161"/>
      <c r="AN15" s="264"/>
      <c r="AO15" s="147" t="s">
        <v>210</v>
      </c>
      <c r="AP15" s="101"/>
    </row>
    <row r="16" spans="1:45" s="11" customFormat="1" ht="18" customHeight="1" x14ac:dyDescent="0.25">
      <c r="A16" s="199" t="s">
        <v>55</v>
      </c>
      <c r="B16" s="203" t="s">
        <v>212</v>
      </c>
      <c r="C16" s="202" t="s">
        <v>163</v>
      </c>
      <c r="D16" s="265">
        <f t="shared" ref="D16:D23" si="2">SUM(F16,G16,H16,K16,L16,M16,P16,Q16,R16,U16,V16,W16,Z16,AA16,AB16,AE16,AF16,AG16,AJ16,AK16,AL16)</f>
        <v>4</v>
      </c>
      <c r="E16" s="265">
        <f>SUM(J16,O16,T16,Y16,AD16,AI16,AN16)</f>
        <v>4</v>
      </c>
      <c r="F16" s="161"/>
      <c r="G16" s="161"/>
      <c r="H16" s="161"/>
      <c r="I16" s="161"/>
      <c r="J16" s="162"/>
      <c r="K16" s="161"/>
      <c r="L16" s="161"/>
      <c r="M16" s="161"/>
      <c r="N16" s="161"/>
      <c r="O16" s="162"/>
      <c r="P16" s="161"/>
      <c r="Q16" s="161"/>
      <c r="R16" s="161"/>
      <c r="S16" s="161"/>
      <c r="T16" s="162"/>
      <c r="U16" s="161"/>
      <c r="V16" s="161"/>
      <c r="W16" s="161"/>
      <c r="X16" s="161"/>
      <c r="Y16" s="162"/>
      <c r="Z16" s="161">
        <v>2</v>
      </c>
      <c r="AA16" s="161">
        <v>0</v>
      </c>
      <c r="AB16" s="161">
        <v>2</v>
      </c>
      <c r="AC16" s="161" t="s">
        <v>11</v>
      </c>
      <c r="AD16" s="162">
        <v>4</v>
      </c>
      <c r="AE16" s="161"/>
      <c r="AF16" s="161"/>
      <c r="AG16" s="161"/>
      <c r="AH16" s="161"/>
      <c r="AI16" s="162"/>
      <c r="AJ16" s="161"/>
      <c r="AK16" s="161"/>
      <c r="AL16" s="161"/>
      <c r="AM16" s="161"/>
      <c r="AN16" s="264"/>
      <c r="AO16" s="147" t="s">
        <v>195</v>
      </c>
      <c r="AP16" s="104"/>
      <c r="AQ16" s="2"/>
    </row>
    <row r="17" spans="1:144" s="11" customFormat="1" ht="18" customHeight="1" x14ac:dyDescent="0.25">
      <c r="A17" s="199" t="s">
        <v>7</v>
      </c>
      <c r="B17" s="203" t="s">
        <v>213</v>
      </c>
      <c r="C17" s="202" t="s">
        <v>164</v>
      </c>
      <c r="D17" s="265">
        <f t="shared" si="2"/>
        <v>4</v>
      </c>
      <c r="E17" s="265">
        <f t="shared" ref="E17:E23" si="3">SUM(J17,O17,T17,Y17,AD17,AI17,AN17)</f>
        <v>4</v>
      </c>
      <c r="F17" s="161"/>
      <c r="G17" s="161"/>
      <c r="H17" s="161"/>
      <c r="I17" s="161"/>
      <c r="J17" s="162"/>
      <c r="K17" s="161"/>
      <c r="L17" s="161"/>
      <c r="M17" s="161"/>
      <c r="N17" s="161"/>
      <c r="O17" s="162"/>
      <c r="P17" s="161"/>
      <c r="Q17" s="161"/>
      <c r="R17" s="161"/>
      <c r="S17" s="161"/>
      <c r="T17" s="162"/>
      <c r="U17" s="161"/>
      <c r="V17" s="161"/>
      <c r="W17" s="161"/>
      <c r="X17" s="161"/>
      <c r="Y17" s="162"/>
      <c r="Z17" s="161"/>
      <c r="AA17" s="161"/>
      <c r="AB17" s="161"/>
      <c r="AC17" s="161"/>
      <c r="AD17" s="162"/>
      <c r="AE17" s="161">
        <v>2</v>
      </c>
      <c r="AF17" s="161">
        <v>0</v>
      </c>
      <c r="AG17" s="161">
        <v>2</v>
      </c>
      <c r="AH17" s="161" t="s">
        <v>8</v>
      </c>
      <c r="AI17" s="162">
        <v>4</v>
      </c>
      <c r="AJ17" s="161"/>
      <c r="AK17" s="161"/>
      <c r="AL17" s="161"/>
      <c r="AM17" s="161"/>
      <c r="AN17" s="264"/>
      <c r="AO17" s="147" t="s">
        <v>212</v>
      </c>
      <c r="AP17" s="104"/>
      <c r="AQ17" s="2"/>
    </row>
    <row r="18" spans="1:144" s="11" customFormat="1" ht="18" customHeight="1" x14ac:dyDescent="0.25">
      <c r="A18" s="199" t="s">
        <v>9</v>
      </c>
      <c r="B18" s="203" t="s">
        <v>214</v>
      </c>
      <c r="C18" s="202" t="s">
        <v>155</v>
      </c>
      <c r="D18" s="265">
        <f t="shared" si="2"/>
        <v>2</v>
      </c>
      <c r="E18" s="265">
        <f t="shared" si="3"/>
        <v>2</v>
      </c>
      <c r="F18" s="161"/>
      <c r="G18" s="161"/>
      <c r="H18" s="161"/>
      <c r="I18" s="161"/>
      <c r="J18" s="162"/>
      <c r="K18" s="161"/>
      <c r="L18" s="161"/>
      <c r="M18" s="161"/>
      <c r="N18" s="161"/>
      <c r="O18" s="162"/>
      <c r="P18" s="161"/>
      <c r="Q18" s="161"/>
      <c r="R18" s="161"/>
      <c r="S18" s="161"/>
      <c r="T18" s="162"/>
      <c r="U18" s="161">
        <v>0</v>
      </c>
      <c r="V18" s="161">
        <v>0</v>
      </c>
      <c r="W18" s="161">
        <v>2</v>
      </c>
      <c r="X18" s="161" t="s">
        <v>11</v>
      </c>
      <c r="Y18" s="162">
        <v>2</v>
      </c>
      <c r="Z18" s="161"/>
      <c r="AA18" s="161"/>
      <c r="AB18" s="161"/>
      <c r="AC18" s="161"/>
      <c r="AD18" s="162"/>
      <c r="AE18" s="161"/>
      <c r="AF18" s="161"/>
      <c r="AG18" s="161"/>
      <c r="AH18" s="161"/>
      <c r="AI18" s="162"/>
      <c r="AJ18" s="161"/>
      <c r="AK18" s="161"/>
      <c r="AL18" s="161"/>
      <c r="AM18" s="161"/>
      <c r="AN18" s="264"/>
      <c r="AO18" s="147" t="s">
        <v>185</v>
      </c>
      <c r="AP18" s="102"/>
      <c r="AQ18" s="2"/>
    </row>
    <row r="19" spans="1:144" s="11" customFormat="1" ht="18" customHeight="1" x14ac:dyDescent="0.25">
      <c r="A19" s="199" t="s">
        <v>10</v>
      </c>
      <c r="B19" s="203" t="s">
        <v>215</v>
      </c>
      <c r="C19" s="202" t="s">
        <v>156</v>
      </c>
      <c r="D19" s="265">
        <f t="shared" si="2"/>
        <v>4</v>
      </c>
      <c r="E19" s="265">
        <f t="shared" si="3"/>
        <v>4</v>
      </c>
      <c r="F19" s="161"/>
      <c r="G19" s="161"/>
      <c r="H19" s="161"/>
      <c r="I19" s="161"/>
      <c r="J19" s="162"/>
      <c r="K19" s="161"/>
      <c r="L19" s="161"/>
      <c r="M19" s="161"/>
      <c r="N19" s="161"/>
      <c r="O19" s="162"/>
      <c r="P19" s="161"/>
      <c r="Q19" s="161"/>
      <c r="R19" s="161"/>
      <c r="S19" s="161"/>
      <c r="T19" s="162"/>
      <c r="U19" s="161"/>
      <c r="V19" s="161"/>
      <c r="W19" s="161"/>
      <c r="X19" s="161"/>
      <c r="Y19" s="162"/>
      <c r="Z19" s="161">
        <v>1</v>
      </c>
      <c r="AA19" s="161">
        <v>0</v>
      </c>
      <c r="AB19" s="161">
        <v>3</v>
      </c>
      <c r="AC19" s="161" t="s">
        <v>8</v>
      </c>
      <c r="AD19" s="162">
        <v>4</v>
      </c>
      <c r="AE19" s="161"/>
      <c r="AF19" s="161"/>
      <c r="AG19" s="161"/>
      <c r="AH19" s="161"/>
      <c r="AI19" s="162"/>
      <c r="AJ19" s="161"/>
      <c r="AK19" s="161"/>
      <c r="AL19" s="161"/>
      <c r="AM19" s="161"/>
      <c r="AN19" s="264"/>
      <c r="AO19" s="147" t="s">
        <v>214</v>
      </c>
      <c r="AP19" s="103"/>
      <c r="AQ19" s="2"/>
    </row>
    <row r="20" spans="1:144" s="11" customFormat="1" ht="18" customHeight="1" x14ac:dyDescent="0.25">
      <c r="A20" s="199" t="s">
        <v>12</v>
      </c>
      <c r="B20" s="203" t="s">
        <v>216</v>
      </c>
      <c r="C20" s="202" t="s">
        <v>157</v>
      </c>
      <c r="D20" s="265">
        <f t="shared" si="2"/>
        <v>4</v>
      </c>
      <c r="E20" s="265">
        <f t="shared" si="3"/>
        <v>4</v>
      </c>
      <c r="F20" s="161"/>
      <c r="G20" s="161"/>
      <c r="H20" s="161"/>
      <c r="I20" s="161"/>
      <c r="J20" s="162"/>
      <c r="K20" s="161"/>
      <c r="L20" s="161"/>
      <c r="M20" s="161"/>
      <c r="N20" s="161"/>
      <c r="O20" s="162"/>
      <c r="P20" s="161"/>
      <c r="Q20" s="161"/>
      <c r="R20" s="161"/>
      <c r="S20" s="161"/>
      <c r="T20" s="162"/>
      <c r="U20" s="161"/>
      <c r="V20" s="161"/>
      <c r="W20" s="161"/>
      <c r="X20" s="161"/>
      <c r="Y20" s="162"/>
      <c r="Z20" s="161"/>
      <c r="AA20" s="161"/>
      <c r="AB20" s="161"/>
      <c r="AC20" s="161"/>
      <c r="AD20" s="162"/>
      <c r="AE20" s="161">
        <v>1</v>
      </c>
      <c r="AF20" s="161">
        <v>0</v>
      </c>
      <c r="AG20" s="161">
        <v>3</v>
      </c>
      <c r="AH20" s="161" t="s">
        <v>11</v>
      </c>
      <c r="AI20" s="162">
        <v>4</v>
      </c>
      <c r="AJ20" s="161"/>
      <c r="AK20" s="161"/>
      <c r="AL20" s="161"/>
      <c r="AM20" s="161"/>
      <c r="AN20" s="264"/>
      <c r="AO20" s="147" t="s">
        <v>215</v>
      </c>
      <c r="AP20" s="103"/>
      <c r="AQ20" s="2"/>
    </row>
    <row r="21" spans="1:144" s="11" customFormat="1" ht="18" customHeight="1" x14ac:dyDescent="0.25">
      <c r="A21" s="199" t="s">
        <v>13</v>
      </c>
      <c r="B21" s="203" t="s">
        <v>217</v>
      </c>
      <c r="C21" s="202" t="s">
        <v>165</v>
      </c>
      <c r="D21" s="265">
        <f t="shared" si="2"/>
        <v>4</v>
      </c>
      <c r="E21" s="265">
        <f t="shared" si="3"/>
        <v>4</v>
      </c>
      <c r="F21" s="161"/>
      <c r="G21" s="161"/>
      <c r="H21" s="161"/>
      <c r="I21" s="161"/>
      <c r="J21" s="162"/>
      <c r="K21" s="161"/>
      <c r="L21" s="161"/>
      <c r="M21" s="161"/>
      <c r="N21" s="161"/>
      <c r="O21" s="162"/>
      <c r="P21" s="161"/>
      <c r="Q21" s="161"/>
      <c r="R21" s="161"/>
      <c r="S21" s="161"/>
      <c r="T21" s="162"/>
      <c r="U21" s="161"/>
      <c r="V21" s="161"/>
      <c r="W21" s="161"/>
      <c r="X21" s="161"/>
      <c r="Y21" s="162"/>
      <c r="Z21" s="161">
        <v>2</v>
      </c>
      <c r="AA21" s="161">
        <v>0</v>
      </c>
      <c r="AB21" s="161">
        <v>2</v>
      </c>
      <c r="AC21" s="161" t="s">
        <v>11</v>
      </c>
      <c r="AD21" s="162">
        <v>4</v>
      </c>
      <c r="AE21" s="161"/>
      <c r="AF21" s="161"/>
      <c r="AG21" s="161"/>
      <c r="AH21" s="161"/>
      <c r="AI21" s="162"/>
      <c r="AJ21" s="161"/>
      <c r="AK21" s="161"/>
      <c r="AL21" s="161"/>
      <c r="AM21" s="161"/>
      <c r="AN21" s="264"/>
      <c r="AO21" s="147" t="s">
        <v>214</v>
      </c>
      <c r="AP21" s="103"/>
      <c r="AQ21" s="2"/>
    </row>
    <row r="22" spans="1:144" s="11" customFormat="1" ht="18" customHeight="1" x14ac:dyDescent="0.25">
      <c r="A22" s="199" t="s">
        <v>17</v>
      </c>
      <c r="B22" s="203" t="s">
        <v>218</v>
      </c>
      <c r="C22" s="202" t="s">
        <v>159</v>
      </c>
      <c r="D22" s="265">
        <f t="shared" si="2"/>
        <v>2</v>
      </c>
      <c r="E22" s="265">
        <f t="shared" si="3"/>
        <v>2</v>
      </c>
      <c r="F22" s="161"/>
      <c r="G22" s="161"/>
      <c r="H22" s="161"/>
      <c r="I22" s="161"/>
      <c r="J22" s="162"/>
      <c r="K22" s="161"/>
      <c r="L22" s="161"/>
      <c r="M22" s="161"/>
      <c r="N22" s="161"/>
      <c r="O22" s="162"/>
      <c r="P22" s="161"/>
      <c r="Q22" s="161"/>
      <c r="R22" s="161"/>
      <c r="S22" s="161"/>
      <c r="T22" s="162"/>
      <c r="U22" s="161"/>
      <c r="V22" s="161"/>
      <c r="W22" s="161"/>
      <c r="X22" s="161"/>
      <c r="Y22" s="162"/>
      <c r="Z22" s="161"/>
      <c r="AA22" s="161"/>
      <c r="AB22" s="161"/>
      <c r="AC22" s="161"/>
      <c r="AD22" s="162"/>
      <c r="AE22" s="161"/>
      <c r="AF22" s="161"/>
      <c r="AG22" s="161"/>
      <c r="AH22" s="161"/>
      <c r="AI22" s="162"/>
      <c r="AJ22" s="161">
        <v>0</v>
      </c>
      <c r="AK22" s="161">
        <v>0</v>
      </c>
      <c r="AL22" s="161">
        <v>2</v>
      </c>
      <c r="AM22" s="161" t="s">
        <v>11</v>
      </c>
      <c r="AN22" s="264">
        <v>2</v>
      </c>
      <c r="AO22" s="147" t="s">
        <v>188</v>
      </c>
      <c r="AP22" s="102"/>
      <c r="AQ22" s="2"/>
    </row>
    <row r="23" spans="1:144" s="323" customFormat="1" ht="18" customHeight="1" x14ac:dyDescent="0.25">
      <c r="A23" s="317" t="s">
        <v>18</v>
      </c>
      <c r="B23" s="318" t="s">
        <v>219</v>
      </c>
      <c r="C23" s="319" t="s">
        <v>160</v>
      </c>
      <c r="D23" s="324">
        <f t="shared" si="2"/>
        <v>2</v>
      </c>
      <c r="E23" s="324">
        <f t="shared" si="3"/>
        <v>4</v>
      </c>
      <c r="F23" s="167"/>
      <c r="G23" s="167"/>
      <c r="H23" s="167"/>
      <c r="I23" s="167"/>
      <c r="J23" s="168"/>
      <c r="K23" s="167"/>
      <c r="L23" s="167"/>
      <c r="M23" s="167"/>
      <c r="N23" s="167"/>
      <c r="O23" s="168"/>
      <c r="P23" s="167"/>
      <c r="Q23" s="167"/>
      <c r="R23" s="167"/>
      <c r="S23" s="167"/>
      <c r="T23" s="168"/>
      <c r="U23" s="167"/>
      <c r="V23" s="167"/>
      <c r="W23" s="167"/>
      <c r="X23" s="167"/>
      <c r="Y23" s="168"/>
      <c r="Z23" s="167"/>
      <c r="AA23" s="167"/>
      <c r="AB23" s="167"/>
      <c r="AC23" s="167"/>
      <c r="AD23" s="168"/>
      <c r="AE23" s="167"/>
      <c r="AF23" s="167"/>
      <c r="AG23" s="167"/>
      <c r="AH23" s="167"/>
      <c r="AI23" s="168"/>
      <c r="AJ23" s="167">
        <v>0</v>
      </c>
      <c r="AK23" s="167">
        <v>0</v>
      </c>
      <c r="AL23" s="167">
        <v>2</v>
      </c>
      <c r="AM23" s="167" t="s">
        <v>11</v>
      </c>
      <c r="AN23" s="325">
        <v>4</v>
      </c>
      <c r="AO23" s="326" t="s">
        <v>216</v>
      </c>
      <c r="AP23" s="104"/>
      <c r="AQ23" s="322"/>
    </row>
    <row r="24" spans="1:144" s="11" customFormat="1" ht="18" customHeight="1" x14ac:dyDescent="0.25">
      <c r="A24" s="296" t="s">
        <v>133</v>
      </c>
      <c r="B24" s="297"/>
      <c r="C24" s="297"/>
      <c r="D24" s="3">
        <v>10</v>
      </c>
      <c r="E24" s="40">
        <v>10</v>
      </c>
      <c r="F24" s="3"/>
      <c r="G24" s="3"/>
      <c r="H24" s="3"/>
      <c r="I24" s="3"/>
      <c r="J24" s="40"/>
      <c r="K24" s="3"/>
      <c r="L24" s="3"/>
      <c r="M24" s="3"/>
      <c r="N24" s="3"/>
      <c r="O24" s="40"/>
      <c r="P24" s="3"/>
      <c r="Q24" s="3"/>
      <c r="R24" s="3"/>
      <c r="S24" s="3"/>
      <c r="T24" s="40"/>
      <c r="U24" s="3">
        <v>0</v>
      </c>
      <c r="V24" s="3">
        <v>2</v>
      </c>
      <c r="W24" s="3">
        <v>0</v>
      </c>
      <c r="X24" s="3" t="s">
        <v>11</v>
      </c>
      <c r="Y24" s="40">
        <v>2</v>
      </c>
      <c r="Z24" s="44">
        <f>SUM(Z25:Z30)</f>
        <v>0</v>
      </c>
      <c r="AA24" s="44">
        <f>SUM(AA25:AA30)</f>
        <v>2</v>
      </c>
      <c r="AB24" s="44">
        <f>SUM(AB25:AB30)</f>
        <v>0</v>
      </c>
      <c r="AC24" s="44" t="s">
        <v>11</v>
      </c>
      <c r="AD24" s="204">
        <f>SUM(AD25:AD30)</f>
        <v>2</v>
      </c>
      <c r="AE24" s="44">
        <f>SUM(AE25:AE30)</f>
        <v>0</v>
      </c>
      <c r="AF24" s="44">
        <f>SUM(AF25:AF30)</f>
        <v>6</v>
      </c>
      <c r="AG24" s="44">
        <f>SUM(AG25:AG30)</f>
        <v>0</v>
      </c>
      <c r="AH24" s="44" t="s">
        <v>11</v>
      </c>
      <c r="AI24" s="204">
        <f>SUM(AI25:AI30)</f>
        <v>6</v>
      </c>
      <c r="AJ24" s="44"/>
      <c r="AK24" s="44"/>
      <c r="AL24" s="44"/>
      <c r="AM24" s="44"/>
      <c r="AN24" s="45"/>
      <c r="AO24" s="108"/>
      <c r="AP24" s="105"/>
      <c r="AQ24" s="2"/>
    </row>
    <row r="25" spans="1:144" s="11" customFormat="1" ht="18" customHeight="1" x14ac:dyDescent="0.25">
      <c r="A25" s="199" t="s">
        <v>19</v>
      </c>
      <c r="B25" s="203"/>
      <c r="C25" s="202" t="s">
        <v>134</v>
      </c>
      <c r="D25" s="161"/>
      <c r="E25" s="162"/>
      <c r="F25" s="205"/>
      <c r="G25" s="205"/>
      <c r="H25" s="205"/>
      <c r="I25" s="205"/>
      <c r="J25" s="206"/>
      <c r="K25" s="205"/>
      <c r="L25" s="205"/>
      <c r="M25" s="205"/>
      <c r="N25" s="205"/>
      <c r="O25" s="206"/>
      <c r="P25" s="207"/>
      <c r="Q25" s="207"/>
      <c r="R25" s="207"/>
      <c r="S25" s="207"/>
      <c r="T25" s="208"/>
      <c r="U25" s="209">
        <v>0</v>
      </c>
      <c r="V25" s="209">
        <v>2</v>
      </c>
      <c r="W25" s="209">
        <v>0</v>
      </c>
      <c r="X25" s="209" t="s">
        <v>11</v>
      </c>
      <c r="Y25" s="209">
        <v>2</v>
      </c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10"/>
      <c r="AO25" s="261"/>
      <c r="AP25" s="103"/>
      <c r="AQ25" s="2"/>
    </row>
    <row r="26" spans="1:144" s="11" customFormat="1" ht="18" customHeight="1" x14ac:dyDescent="0.25">
      <c r="A26" s="199" t="s">
        <v>61</v>
      </c>
      <c r="B26" s="203"/>
      <c r="C26" s="202" t="s">
        <v>135</v>
      </c>
      <c r="D26" s="161"/>
      <c r="E26" s="162"/>
      <c r="F26" s="205"/>
      <c r="G26" s="205"/>
      <c r="H26" s="205"/>
      <c r="I26" s="205"/>
      <c r="J26" s="206"/>
      <c r="K26" s="205"/>
      <c r="L26" s="205"/>
      <c r="M26" s="205"/>
      <c r="N26" s="205"/>
      <c r="O26" s="206"/>
      <c r="P26" s="205"/>
      <c r="Q26" s="205"/>
      <c r="R26" s="205"/>
      <c r="S26" s="205"/>
      <c r="T26" s="206"/>
      <c r="U26" s="207"/>
      <c r="V26" s="207"/>
      <c r="W26" s="207"/>
      <c r="X26" s="207"/>
      <c r="Y26" s="208"/>
      <c r="Z26" s="209">
        <v>0</v>
      </c>
      <c r="AA26" s="209">
        <v>2</v>
      </c>
      <c r="AB26" s="209">
        <v>0</v>
      </c>
      <c r="AC26" s="209" t="s">
        <v>11</v>
      </c>
      <c r="AD26" s="209">
        <v>2</v>
      </c>
      <c r="AE26" s="209"/>
      <c r="AF26" s="209"/>
      <c r="AG26" s="209"/>
      <c r="AH26" s="209"/>
      <c r="AI26" s="209"/>
      <c r="AJ26" s="209"/>
      <c r="AK26" s="209"/>
      <c r="AL26" s="209"/>
      <c r="AM26" s="209"/>
      <c r="AN26" s="210"/>
      <c r="AO26" s="261"/>
      <c r="AP26" s="103"/>
      <c r="AQ26" s="2"/>
    </row>
    <row r="27" spans="1:144" s="11" customFormat="1" ht="18" customHeight="1" x14ac:dyDescent="0.25">
      <c r="A27" s="199" t="s">
        <v>62</v>
      </c>
      <c r="B27" s="203"/>
      <c r="C27" s="202" t="s">
        <v>136</v>
      </c>
      <c r="D27" s="161"/>
      <c r="E27" s="162"/>
      <c r="F27" s="205"/>
      <c r="G27" s="205"/>
      <c r="H27" s="205"/>
      <c r="I27" s="205"/>
      <c r="J27" s="206"/>
      <c r="K27" s="205"/>
      <c r="L27" s="205"/>
      <c r="M27" s="205"/>
      <c r="N27" s="205"/>
      <c r="O27" s="206"/>
      <c r="P27" s="205"/>
      <c r="Q27" s="205"/>
      <c r="R27" s="205"/>
      <c r="S27" s="205"/>
      <c r="T27" s="206"/>
      <c r="U27" s="205"/>
      <c r="V27" s="205"/>
      <c r="W27" s="205"/>
      <c r="X27" s="205"/>
      <c r="Y27" s="206"/>
      <c r="Z27" s="209"/>
      <c r="AA27" s="209"/>
      <c r="AB27" s="209"/>
      <c r="AC27" s="209"/>
      <c r="AD27" s="209"/>
      <c r="AE27" s="209">
        <v>0</v>
      </c>
      <c r="AF27" s="209">
        <v>2</v>
      </c>
      <c r="AG27" s="209">
        <v>0</v>
      </c>
      <c r="AH27" s="209" t="s">
        <v>11</v>
      </c>
      <c r="AI27" s="209">
        <v>2</v>
      </c>
      <c r="AJ27" s="209"/>
      <c r="AK27" s="209"/>
      <c r="AL27" s="209"/>
      <c r="AM27" s="209"/>
      <c r="AN27" s="210"/>
      <c r="AO27" s="262"/>
      <c r="AP27" s="102"/>
      <c r="AQ27" s="2"/>
    </row>
    <row r="28" spans="1:144" s="11" customFormat="1" ht="18" customHeight="1" x14ac:dyDescent="0.25">
      <c r="A28" s="199" t="s">
        <v>63</v>
      </c>
      <c r="B28" s="203"/>
      <c r="C28" s="202" t="s">
        <v>137</v>
      </c>
      <c r="D28" s="161"/>
      <c r="E28" s="162"/>
      <c r="F28" s="205"/>
      <c r="G28" s="205"/>
      <c r="H28" s="205"/>
      <c r="I28" s="205"/>
      <c r="J28" s="206"/>
      <c r="K28" s="205"/>
      <c r="L28" s="205"/>
      <c r="M28" s="205"/>
      <c r="N28" s="205"/>
      <c r="O28" s="206"/>
      <c r="P28" s="205"/>
      <c r="Q28" s="205"/>
      <c r="R28" s="205"/>
      <c r="S28" s="205"/>
      <c r="T28" s="206"/>
      <c r="U28" s="205"/>
      <c r="V28" s="205"/>
      <c r="W28" s="205"/>
      <c r="X28" s="205"/>
      <c r="Y28" s="206"/>
      <c r="Z28" s="209"/>
      <c r="AA28" s="209"/>
      <c r="AB28" s="209"/>
      <c r="AC28" s="209"/>
      <c r="AD28" s="209"/>
      <c r="AE28" s="209">
        <v>0</v>
      </c>
      <c r="AF28" s="209">
        <v>2</v>
      </c>
      <c r="AG28" s="209">
        <v>0</v>
      </c>
      <c r="AH28" s="209" t="s">
        <v>11</v>
      </c>
      <c r="AI28" s="209">
        <v>2</v>
      </c>
      <c r="AJ28" s="209"/>
      <c r="AK28" s="209"/>
      <c r="AL28" s="209"/>
      <c r="AM28" s="209"/>
      <c r="AN28" s="210"/>
      <c r="AO28" s="262"/>
      <c r="AP28" s="102"/>
      <c r="AQ28" s="2"/>
    </row>
    <row r="29" spans="1:144" s="11" customFormat="1" ht="18" customHeight="1" x14ac:dyDescent="0.25">
      <c r="A29" s="199" t="s">
        <v>64</v>
      </c>
      <c r="B29" s="203"/>
      <c r="C29" s="202" t="s">
        <v>138</v>
      </c>
      <c r="D29" s="161"/>
      <c r="E29" s="162"/>
      <c r="F29" s="205"/>
      <c r="G29" s="205"/>
      <c r="H29" s="205"/>
      <c r="I29" s="205"/>
      <c r="J29" s="206"/>
      <c r="K29" s="205"/>
      <c r="L29" s="205"/>
      <c r="M29" s="205"/>
      <c r="N29" s="205"/>
      <c r="O29" s="206"/>
      <c r="P29" s="205"/>
      <c r="Q29" s="205"/>
      <c r="R29" s="205"/>
      <c r="S29" s="205"/>
      <c r="T29" s="206"/>
      <c r="U29" s="205"/>
      <c r="V29" s="205"/>
      <c r="W29" s="205"/>
      <c r="X29" s="205"/>
      <c r="Y29" s="206"/>
      <c r="Z29" s="209"/>
      <c r="AA29" s="209"/>
      <c r="AB29" s="209"/>
      <c r="AC29" s="209"/>
      <c r="AD29" s="209"/>
      <c r="AE29" s="209">
        <v>0</v>
      </c>
      <c r="AF29" s="209">
        <v>2</v>
      </c>
      <c r="AG29" s="209">
        <v>0</v>
      </c>
      <c r="AH29" s="209" t="s">
        <v>11</v>
      </c>
      <c r="AI29" s="209">
        <v>2</v>
      </c>
      <c r="AJ29" s="209"/>
      <c r="AK29" s="209"/>
      <c r="AL29" s="209"/>
      <c r="AM29" s="209"/>
      <c r="AN29" s="210"/>
      <c r="AO29" s="262"/>
      <c r="AP29" s="102"/>
      <c r="AQ29" s="2"/>
    </row>
    <row r="30" spans="1:144" s="7" customFormat="1" ht="23.25" customHeight="1" thickBot="1" x14ac:dyDescent="0.3">
      <c r="A30" s="211"/>
      <c r="B30" s="212"/>
      <c r="C30" s="213" t="s">
        <v>14</v>
      </c>
      <c r="D30" s="214"/>
      <c r="E30" s="215">
        <f>SUM(J30,O30,T30:U30,Y30,AD30,AI30:AJ30,AN30)</f>
        <v>15</v>
      </c>
      <c r="F30" s="216"/>
      <c r="G30" s="216"/>
      <c r="H30" s="216"/>
      <c r="I30" s="216"/>
      <c r="J30" s="217"/>
      <c r="K30" s="216"/>
      <c r="L30" s="216"/>
      <c r="M30" s="216"/>
      <c r="N30" s="216"/>
      <c r="O30" s="217"/>
      <c r="P30" s="216"/>
      <c r="Q30" s="216"/>
      <c r="R30" s="216"/>
      <c r="S30" s="216"/>
      <c r="T30" s="217"/>
      <c r="U30" s="216"/>
      <c r="V30" s="216"/>
      <c r="W30" s="216"/>
      <c r="X30" s="216"/>
      <c r="Y30" s="217"/>
      <c r="Z30" s="216"/>
      <c r="AA30" s="216"/>
      <c r="AB30" s="216"/>
      <c r="AC30" s="216"/>
      <c r="AD30" s="217"/>
      <c r="AE30" s="216"/>
      <c r="AF30" s="216"/>
      <c r="AG30" s="216"/>
      <c r="AH30" s="216"/>
      <c r="AI30" s="217"/>
      <c r="AJ30" s="216"/>
      <c r="AK30" s="216"/>
      <c r="AL30" s="216">
        <v>13</v>
      </c>
      <c r="AM30" s="216" t="s">
        <v>65</v>
      </c>
      <c r="AN30" s="218">
        <v>15</v>
      </c>
      <c r="AO30" s="266"/>
      <c r="AP30" s="102"/>
      <c r="AQ30" s="1"/>
    </row>
    <row r="31" spans="1:144" s="20" customFormat="1" ht="20.25" customHeight="1" thickTop="1" thickBot="1" x14ac:dyDescent="0.3">
      <c r="A31" s="219"/>
      <c r="B31" s="220"/>
      <c r="C31" s="221" t="s">
        <v>59</v>
      </c>
      <c r="D31" s="222">
        <f>G32+L32+Q32+V32+AA32+AF32+AK32</f>
        <v>182</v>
      </c>
      <c r="E31" s="223">
        <f>'ITF ALAP'!E62+E13+E24+E30</f>
        <v>210</v>
      </c>
      <c r="F31" s="224"/>
      <c r="G31" s="225">
        <f>G32</f>
        <v>27</v>
      </c>
      <c r="H31" s="224"/>
      <c r="I31" s="224"/>
      <c r="J31" s="223">
        <f>'ITF ALAP'!J62+J13+J24+J30</f>
        <v>30</v>
      </c>
      <c r="K31" s="224"/>
      <c r="L31" s="225">
        <f>L32</f>
        <v>29</v>
      </c>
      <c r="M31" s="224"/>
      <c r="N31" s="224"/>
      <c r="O31" s="223">
        <f>'ITF ALAP'!O62+O13+O24+O30</f>
        <v>32</v>
      </c>
      <c r="P31" s="44"/>
      <c r="Q31" s="222">
        <f>Q32</f>
        <v>27</v>
      </c>
      <c r="R31" s="44"/>
      <c r="S31" s="44"/>
      <c r="T31" s="223">
        <f>'ITF ALAP'!T62+T13+T24+T30</f>
        <v>33</v>
      </c>
      <c r="U31" s="44"/>
      <c r="V31" s="222">
        <f>V32</f>
        <v>24</v>
      </c>
      <c r="W31" s="44"/>
      <c r="X31" s="44"/>
      <c r="Y31" s="223">
        <f>'ITF ALAP'!Y62+Y13+Y24+Y30</f>
        <v>28</v>
      </c>
      <c r="Z31" s="224"/>
      <c r="AA31" s="225">
        <f>AA32</f>
        <v>28</v>
      </c>
      <c r="AB31" s="224"/>
      <c r="AC31" s="224"/>
      <c r="AD31" s="223">
        <f>'ITF ALAP'!AD62+AD13+AD24+AD30</f>
        <v>31</v>
      </c>
      <c r="AE31" s="44"/>
      <c r="AF31" s="222">
        <f>AF32</f>
        <v>25</v>
      </c>
      <c r="AG31" s="44"/>
      <c r="AH31" s="44"/>
      <c r="AI31" s="223">
        <f>'ITF ALAP'!AI62+AI13+AI24+AI30</f>
        <v>28</v>
      </c>
      <c r="AJ31" s="44"/>
      <c r="AK31" s="222">
        <f>AK32</f>
        <v>22</v>
      </c>
      <c r="AL31" s="44"/>
      <c r="AM31" s="44"/>
      <c r="AN31" s="226">
        <f>'ITF ALAP'!AN62+AN13+AN24+AN30</f>
        <v>28</v>
      </c>
      <c r="AO31" s="109">
        <f>J31+O31+T31+Y31+AD31+AI31+AN31</f>
        <v>210</v>
      </c>
      <c r="AP31" s="106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s="42" customFormat="1" ht="15.75" customHeight="1" x14ac:dyDescent="0.25">
      <c r="A32" s="298" t="s">
        <v>139</v>
      </c>
      <c r="B32" s="227"/>
      <c r="C32" s="228" t="s">
        <v>140</v>
      </c>
      <c r="D32" s="229"/>
      <c r="E32" s="230"/>
      <c r="F32" s="231"/>
      <c r="G32" s="232">
        <f>SUM('ITF ALAP'!F14:H23,'ITF ALAP'!F25:H33,'ITF ALAP'!F36:H49,'ITF ALAP'!F51:H54,'ITF ALAP'!F56:H61,F14:H23,F25:H29)</f>
        <v>27</v>
      </c>
      <c r="H32" s="231"/>
      <c r="I32" s="229"/>
      <c r="J32" s="233"/>
      <c r="K32" s="231"/>
      <c r="L32" s="232">
        <f>SUM('ITF ALAP'!K14:M23,'ITF ALAP'!K25:M33,'ITF ALAP'!K36:M49,'ITF ALAP'!K51:M54,'ITF ALAP'!K56:M61,K14:M23,K25:M29)</f>
        <v>29</v>
      </c>
      <c r="M32" s="231"/>
      <c r="N32" s="229"/>
      <c r="O32" s="233"/>
      <c r="P32" s="231"/>
      <c r="Q32" s="232">
        <f>SUM('ITF ALAP'!P14:R23,'ITF ALAP'!P25:R33,'ITF ALAP'!P36:R49,'ITF ALAP'!P51:R54,'ITF ALAP'!P56:R61,P14:R23,P25:R29)</f>
        <v>27</v>
      </c>
      <c r="R32" s="231"/>
      <c r="S32" s="229"/>
      <c r="T32" s="233"/>
      <c r="U32" s="231"/>
      <c r="V32" s="232">
        <f>SUM('ITF ALAP'!U14:W23,'ITF ALAP'!U25:W33,'ITF ALAP'!U36:W49,'ITF ALAP'!U51:W54,'ITF ALAP'!U56:W61,'ITF SPEC 2'!U14:W23,'ITF SPEC 2'!U25:W29)</f>
        <v>24</v>
      </c>
      <c r="W32" s="231"/>
      <c r="X32" s="229"/>
      <c r="Y32" s="233"/>
      <c r="Z32" s="231"/>
      <c r="AA32" s="232">
        <f>SUM('ITF ALAP'!Z14:AB23,'ITF ALAP'!Z25:AB33,'ITF ALAP'!Z36:AB49,'ITF ALAP'!Z51:AB54,'ITF ALAP'!Z56:AB61,'ITF SPEC 2'!Z14:AB23,'ITF SPEC 2'!Z25:AB29)</f>
        <v>28</v>
      </c>
      <c r="AB32" s="231"/>
      <c r="AC32" s="229"/>
      <c r="AD32" s="233"/>
      <c r="AE32" s="231"/>
      <c r="AF32" s="232">
        <f>SUM('ITF ALAP'!AE14:AG23,'ITF ALAP'!AE25:AG33,'ITF ALAP'!AE36:AG49,'ITF ALAP'!AE51:AG54,'ITF ALAP'!AE56:AG61,'ITF SPEC 2'!AE14:AG23,'ITF SPEC 2'!AE25:AG29)</f>
        <v>25</v>
      </c>
      <c r="AG32" s="231"/>
      <c r="AH32" s="229"/>
      <c r="AI32" s="233"/>
      <c r="AJ32" s="231"/>
      <c r="AK32" s="232">
        <f>SUM('ITF ALAP'!AJ14:AL23,'ITF ALAP'!AJ25:AL33,'ITF ALAP'!AJ36:AL49,'ITF ALAP'!AJ51:AL54,'ITF ALAP'!AJ56:AL61,'ITF SPEC 2'!AJ14:AL23,'ITF SPEC 2'!AJ25:AL30)</f>
        <v>22</v>
      </c>
      <c r="AL32" s="231"/>
      <c r="AM32" s="229"/>
      <c r="AN32" s="234"/>
      <c r="AO32" s="31"/>
      <c r="AP32" s="31"/>
      <c r="AQ32" s="41"/>
    </row>
    <row r="33" spans="1:43" s="42" customFormat="1" ht="15.75" x14ac:dyDescent="0.25">
      <c r="A33" s="298"/>
      <c r="B33" s="227"/>
      <c r="C33" s="235" t="s">
        <v>141</v>
      </c>
      <c r="D33" s="232">
        <f>G33+L33+Q33+V33+AA33+AF33+AK33</f>
        <v>112</v>
      </c>
      <c r="E33" s="236"/>
      <c r="F33" s="231"/>
      <c r="G33" s="237">
        <f>'ITF ALAP'!G66+G13+H13</f>
        <v>15</v>
      </c>
      <c r="H33" s="231"/>
      <c r="I33" s="229"/>
      <c r="J33" s="233"/>
      <c r="K33" s="231"/>
      <c r="L33" s="237">
        <f>'ITF ALAP'!L66+L13+M13</f>
        <v>20</v>
      </c>
      <c r="M33" s="231"/>
      <c r="N33" s="229"/>
      <c r="O33" s="233"/>
      <c r="P33" s="231"/>
      <c r="Q33" s="237">
        <f>'ITF ALAP'!Q66+Q13+R13</f>
        <v>13</v>
      </c>
      <c r="R33" s="231"/>
      <c r="S33" s="229"/>
      <c r="T33" s="233"/>
      <c r="U33" s="231"/>
      <c r="V33" s="237">
        <f>'ITF ALAP'!V66+V13+W13</f>
        <v>13</v>
      </c>
      <c r="W33" s="231"/>
      <c r="X33" s="229"/>
      <c r="Y33" s="233"/>
      <c r="Z33" s="231"/>
      <c r="AA33" s="237">
        <f>'ITF ALAP'!AA66+AA13+AB13</f>
        <v>17</v>
      </c>
      <c r="AB33" s="231"/>
      <c r="AC33" s="229"/>
      <c r="AD33" s="233"/>
      <c r="AE33" s="231"/>
      <c r="AF33" s="237">
        <f>'ITF ALAP'!AF66+AF13+AG13</f>
        <v>14</v>
      </c>
      <c r="AG33" s="231"/>
      <c r="AH33" s="229"/>
      <c r="AI33" s="233"/>
      <c r="AJ33" s="231"/>
      <c r="AK33" s="237">
        <f>'ITF ALAP'!AK66+AK13+AL13+AL30</f>
        <v>20</v>
      </c>
      <c r="AL33" s="231"/>
      <c r="AM33" s="229"/>
      <c r="AN33" s="234"/>
      <c r="AO33" s="31"/>
      <c r="AP33" s="31"/>
      <c r="AQ33" s="41"/>
    </row>
    <row r="34" spans="1:43" s="42" customFormat="1" ht="15.75" x14ac:dyDescent="0.25">
      <c r="A34" s="298"/>
      <c r="B34" s="227"/>
      <c r="C34" s="235" t="s">
        <v>142</v>
      </c>
      <c r="D34" s="232">
        <f>(D33/D31)*100</f>
        <v>61.53846153846154</v>
      </c>
      <c r="E34" s="236"/>
      <c r="F34" s="231"/>
      <c r="G34" s="237"/>
      <c r="H34" s="231"/>
      <c r="I34" s="229"/>
      <c r="J34" s="233"/>
      <c r="K34" s="231"/>
      <c r="L34" s="237"/>
      <c r="M34" s="231"/>
      <c r="N34" s="229"/>
      <c r="O34" s="233"/>
      <c r="P34" s="231"/>
      <c r="Q34" s="237"/>
      <c r="R34" s="231"/>
      <c r="S34" s="229"/>
      <c r="T34" s="233"/>
      <c r="U34" s="231"/>
      <c r="V34" s="237"/>
      <c r="W34" s="231"/>
      <c r="X34" s="229"/>
      <c r="Y34" s="233"/>
      <c r="Z34" s="231"/>
      <c r="AA34" s="237"/>
      <c r="AB34" s="231"/>
      <c r="AC34" s="229"/>
      <c r="AD34" s="233"/>
      <c r="AE34" s="231"/>
      <c r="AF34" s="237"/>
      <c r="AG34" s="231"/>
      <c r="AH34" s="229"/>
      <c r="AI34" s="233"/>
      <c r="AJ34" s="231"/>
      <c r="AK34" s="237"/>
      <c r="AL34" s="231"/>
      <c r="AM34" s="229"/>
      <c r="AN34" s="234"/>
      <c r="AO34" s="31"/>
      <c r="AP34" s="31"/>
      <c r="AQ34" s="41"/>
    </row>
    <row r="35" spans="1:43" s="42" customFormat="1" ht="15.75" x14ac:dyDescent="0.25">
      <c r="A35" s="298"/>
      <c r="B35" s="227"/>
      <c r="C35" s="228" t="s">
        <v>143</v>
      </c>
      <c r="D35" s="238"/>
      <c r="E35" s="238"/>
      <c r="F35" s="239"/>
      <c r="G35" s="239"/>
      <c r="H35" s="239"/>
      <c r="I35" s="240">
        <f>COUNTIF(I14:I30,"v")+'ITF ALAP'!I63</f>
        <v>2</v>
      </c>
      <c r="J35" s="241"/>
      <c r="K35" s="239"/>
      <c r="L35" s="239"/>
      <c r="M35" s="239"/>
      <c r="N35" s="240">
        <f>COUNTIF(N14:N30,"v")+'ITF ALAP'!N63</f>
        <v>2</v>
      </c>
      <c r="O35" s="241"/>
      <c r="P35" s="239"/>
      <c r="Q35" s="239"/>
      <c r="R35" s="239"/>
      <c r="S35" s="240">
        <f>COUNTIF(S14:S30,"v")+'ITF ALAP'!S63</f>
        <v>4</v>
      </c>
      <c r="T35" s="241"/>
      <c r="U35" s="239"/>
      <c r="V35" s="239"/>
      <c r="W35" s="239"/>
      <c r="X35" s="240">
        <f>COUNTIF(X14:X23,"v")+COUNTIF(X25:X29,"v")+'ITF ALAP'!X63</f>
        <v>2</v>
      </c>
      <c r="Y35" s="242"/>
      <c r="Z35" s="200"/>
      <c r="AA35" s="200"/>
      <c r="AB35" s="200"/>
      <c r="AC35" s="240">
        <f>COUNTIF(AC14:AC23,"v")+COUNTIF(AC25:AC29,"v")+'ITF ALAP'!AC63</f>
        <v>2</v>
      </c>
      <c r="AD35" s="242"/>
      <c r="AE35" s="200"/>
      <c r="AF35" s="200"/>
      <c r="AG35" s="200"/>
      <c r="AH35" s="240">
        <f>COUNTIF(AH14:AH23,"v")+COUNTIF(AH25:AH29,"v")+'ITF ALAP'!AH63</f>
        <v>2</v>
      </c>
      <c r="AI35" s="242"/>
      <c r="AJ35" s="200"/>
      <c r="AK35" s="200"/>
      <c r="AL35" s="200"/>
      <c r="AM35" s="240">
        <f>COUNTIF(AM14:AM23,"v")+COUNTIF(AM25:AM29,"v")+'ITF ALAP'!AM63</f>
        <v>1</v>
      </c>
      <c r="AN35" s="243"/>
      <c r="AO35" s="31"/>
      <c r="AP35" s="31"/>
      <c r="AQ35" s="41"/>
    </row>
    <row r="36" spans="1:43" s="42" customFormat="1" ht="15.75" x14ac:dyDescent="0.25">
      <c r="A36" s="298"/>
      <c r="B36" s="227"/>
      <c r="C36" s="228" t="s">
        <v>144</v>
      </c>
      <c r="D36" s="238"/>
      <c r="E36" s="238"/>
      <c r="F36" s="239"/>
      <c r="G36" s="239"/>
      <c r="H36" s="239"/>
      <c r="I36" s="240">
        <f>COUNTIF(I14:I30,"é")+'ITF ALAP'!I64</f>
        <v>6</v>
      </c>
      <c r="J36" s="241"/>
      <c r="K36" s="239"/>
      <c r="L36" s="239"/>
      <c r="M36" s="239"/>
      <c r="N36" s="240">
        <f>COUNTIF(N14:N30,"é")+'ITF ALAP'!N64</f>
        <v>7</v>
      </c>
      <c r="O36" s="241"/>
      <c r="P36" s="239"/>
      <c r="Q36" s="239"/>
      <c r="R36" s="239"/>
      <c r="S36" s="240">
        <f>COUNTIF(S14:S30,"é")+'ITF ALAP'!S64</f>
        <v>6</v>
      </c>
      <c r="T36" s="241"/>
      <c r="U36" s="239"/>
      <c r="V36" s="239"/>
      <c r="W36" s="239"/>
      <c r="X36" s="240">
        <f>COUNTIF(X14:X23,"é")+COUNTIF(X25:X29,"é")+'ITF ALAP'!X64</f>
        <v>8</v>
      </c>
      <c r="Y36" s="242"/>
      <c r="Z36" s="200"/>
      <c r="AA36" s="200"/>
      <c r="AB36" s="200"/>
      <c r="AC36" s="240">
        <f>COUNTIF(AC14:AC23,"é")+COUNTIF(AC25:AC29,"é")+'ITF ALAP'!AC64</f>
        <v>7</v>
      </c>
      <c r="AD36" s="242"/>
      <c r="AE36" s="200"/>
      <c r="AF36" s="200"/>
      <c r="AG36" s="200"/>
      <c r="AH36" s="240">
        <f>COUNTIF(AH14:AH23,"é")+COUNTIF(AH25:AH29,"é")+'ITF ALAP'!AH64</f>
        <v>6</v>
      </c>
      <c r="AI36" s="242"/>
      <c r="AJ36" s="200"/>
      <c r="AK36" s="200"/>
      <c r="AL36" s="200"/>
      <c r="AM36" s="240">
        <f>COUNTIF(AM14:AM23,"é")+COUNTIF(AM25:AM29,"é")+'ITF ALAP'!AM64</f>
        <v>3</v>
      </c>
      <c r="AN36" s="243"/>
      <c r="AO36" s="31"/>
      <c r="AP36" s="31"/>
      <c r="AQ36" s="41"/>
    </row>
    <row r="37" spans="1:43" s="42" customFormat="1" ht="18.75" customHeight="1" x14ac:dyDescent="0.25">
      <c r="A37" s="292" t="s">
        <v>145</v>
      </c>
      <c r="B37" s="227"/>
      <c r="C37" s="244" t="s">
        <v>146</v>
      </c>
      <c r="D37" s="245">
        <v>2</v>
      </c>
      <c r="E37" s="246">
        <v>0</v>
      </c>
      <c r="F37" s="245"/>
      <c r="G37" s="245"/>
      <c r="H37" s="245"/>
      <c r="I37" s="245"/>
      <c r="J37" s="246"/>
      <c r="K37" s="207">
        <v>0</v>
      </c>
      <c r="L37" s="207">
        <v>2</v>
      </c>
      <c r="M37" s="207">
        <v>0</v>
      </c>
      <c r="N37" s="207" t="s">
        <v>66</v>
      </c>
      <c r="O37" s="208">
        <v>0</v>
      </c>
      <c r="P37" s="207"/>
      <c r="Q37" s="207"/>
      <c r="R37" s="207"/>
      <c r="S37" s="207"/>
      <c r="T37" s="208"/>
      <c r="U37" s="207"/>
      <c r="V37" s="245"/>
      <c r="W37" s="245"/>
      <c r="X37" s="245"/>
      <c r="Y37" s="246"/>
      <c r="Z37" s="245"/>
      <c r="AA37" s="245"/>
      <c r="AB37" s="245"/>
      <c r="AC37" s="245"/>
      <c r="AD37" s="246"/>
      <c r="AE37" s="245"/>
      <c r="AF37" s="245"/>
      <c r="AG37" s="245"/>
      <c r="AH37" s="245"/>
      <c r="AI37" s="246"/>
      <c r="AJ37" s="245"/>
      <c r="AK37" s="245"/>
      <c r="AL37" s="245"/>
      <c r="AM37" s="245"/>
      <c r="AN37" s="247"/>
      <c r="AO37" s="31"/>
      <c r="AP37" s="31"/>
      <c r="AQ37" s="41"/>
    </row>
    <row r="38" spans="1:43" s="42" customFormat="1" ht="18.75" customHeight="1" x14ac:dyDescent="0.25">
      <c r="A38" s="292"/>
      <c r="B38" s="227"/>
      <c r="C38" s="244" t="s">
        <v>147</v>
      </c>
      <c r="D38" s="245">
        <v>2</v>
      </c>
      <c r="E38" s="246">
        <v>0</v>
      </c>
      <c r="F38" s="245"/>
      <c r="G38" s="245"/>
      <c r="H38" s="245"/>
      <c r="I38" s="245"/>
      <c r="J38" s="246"/>
      <c r="K38" s="207"/>
      <c r="L38" s="207"/>
      <c r="M38" s="207"/>
      <c r="N38" s="207"/>
      <c r="O38" s="208"/>
      <c r="P38" s="207">
        <v>0</v>
      </c>
      <c r="Q38" s="207">
        <v>2</v>
      </c>
      <c r="R38" s="207">
        <v>0</v>
      </c>
      <c r="S38" s="207" t="s">
        <v>66</v>
      </c>
      <c r="T38" s="208">
        <v>0</v>
      </c>
      <c r="U38" s="207"/>
      <c r="V38" s="245"/>
      <c r="W38" s="245"/>
      <c r="X38" s="245"/>
      <c r="Y38" s="246"/>
      <c r="Z38" s="245"/>
      <c r="AA38" s="245"/>
      <c r="AB38" s="245"/>
      <c r="AC38" s="245"/>
      <c r="AD38" s="246"/>
      <c r="AE38" s="245"/>
      <c r="AF38" s="245"/>
      <c r="AG38" s="245"/>
      <c r="AH38" s="245"/>
      <c r="AI38" s="246"/>
      <c r="AJ38" s="245"/>
      <c r="AK38" s="245"/>
      <c r="AL38" s="245"/>
      <c r="AM38" s="245"/>
      <c r="AN38" s="247"/>
      <c r="AO38" s="31"/>
      <c r="AP38" s="31"/>
      <c r="AQ38" s="41"/>
    </row>
    <row r="39" spans="1:43" s="42" customFormat="1" ht="18.75" customHeight="1" x14ac:dyDescent="0.25">
      <c r="A39" s="292"/>
      <c r="B39" s="248"/>
      <c r="C39" s="249" t="s">
        <v>148</v>
      </c>
      <c r="D39" s="248"/>
      <c r="E39" s="248"/>
      <c r="F39" s="248"/>
      <c r="G39" s="248"/>
      <c r="H39" s="248"/>
      <c r="I39" s="248"/>
      <c r="J39" s="248"/>
      <c r="K39" s="207"/>
      <c r="L39" s="207"/>
      <c r="M39" s="207"/>
      <c r="N39" s="207"/>
      <c r="O39" s="208"/>
      <c r="P39" s="207">
        <v>0</v>
      </c>
      <c r="Q39" s="207">
        <v>2</v>
      </c>
      <c r="R39" s="207">
        <v>0</v>
      </c>
      <c r="S39" s="207" t="s">
        <v>11</v>
      </c>
      <c r="T39" s="250">
        <v>2</v>
      </c>
      <c r="U39" s="251" t="s">
        <v>16</v>
      </c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52"/>
      <c r="AO39" s="31"/>
      <c r="AP39" s="31"/>
      <c r="AQ39" s="41"/>
    </row>
    <row r="40" spans="1:43" s="42" customFormat="1" ht="18.75" customHeight="1" x14ac:dyDescent="0.25">
      <c r="A40" s="292"/>
      <c r="B40" s="248"/>
      <c r="C40" s="249" t="s">
        <v>149</v>
      </c>
      <c r="D40" s="248"/>
      <c r="E40" s="248"/>
      <c r="F40" s="248"/>
      <c r="G40" s="248"/>
      <c r="H40" s="248"/>
      <c r="I40" s="248"/>
      <c r="J40" s="248"/>
      <c r="K40" s="207"/>
      <c r="L40" s="207"/>
      <c r="M40" s="207"/>
      <c r="N40" s="207"/>
      <c r="O40" s="208"/>
      <c r="P40" s="207">
        <v>0</v>
      </c>
      <c r="Q40" s="207">
        <v>2</v>
      </c>
      <c r="R40" s="207">
        <v>0</v>
      </c>
      <c r="S40" s="207" t="s">
        <v>11</v>
      </c>
      <c r="T40" s="250">
        <v>2</v>
      </c>
      <c r="U40" s="251" t="s">
        <v>16</v>
      </c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52"/>
      <c r="AO40" s="31"/>
      <c r="AP40" s="31"/>
      <c r="AQ40" s="41"/>
    </row>
    <row r="41" spans="1:43" s="42" customFormat="1" ht="18.75" customHeight="1" thickBot="1" x14ac:dyDescent="0.3">
      <c r="A41" s="293"/>
      <c r="B41" s="253"/>
      <c r="C41" s="254" t="s">
        <v>150</v>
      </c>
      <c r="D41" s="255" t="s">
        <v>15</v>
      </c>
      <c r="E41" s="256">
        <v>0</v>
      </c>
      <c r="F41" s="255"/>
      <c r="G41" s="255"/>
      <c r="H41" s="255"/>
      <c r="I41" s="255"/>
      <c r="J41" s="256"/>
      <c r="K41" s="257"/>
      <c r="L41" s="257"/>
      <c r="M41" s="257"/>
      <c r="N41" s="257"/>
      <c r="O41" s="258"/>
      <c r="P41" s="257"/>
      <c r="Q41" s="257"/>
      <c r="R41" s="257"/>
      <c r="S41" s="257"/>
      <c r="T41" s="258"/>
      <c r="U41" s="257"/>
      <c r="V41" s="255"/>
      <c r="W41" s="255"/>
      <c r="X41" s="255"/>
      <c r="Y41" s="256"/>
      <c r="Z41" s="255"/>
      <c r="AA41" s="255"/>
      <c r="AB41" s="255"/>
      <c r="AC41" s="255"/>
      <c r="AD41" s="256"/>
      <c r="AE41" s="294" t="s">
        <v>15</v>
      </c>
      <c r="AF41" s="295"/>
      <c r="AG41" s="295"/>
      <c r="AH41" s="295"/>
      <c r="AI41" s="295"/>
      <c r="AJ41" s="255"/>
      <c r="AK41" s="255"/>
      <c r="AL41" s="255"/>
      <c r="AM41" s="255"/>
      <c r="AN41" s="259"/>
      <c r="AO41" s="31"/>
      <c r="AP41" s="31"/>
      <c r="AQ41" s="41"/>
    </row>
    <row r="42" spans="1:43" x14ac:dyDescent="0.25">
      <c r="F42" s="299"/>
      <c r="G42" s="300"/>
      <c r="H42" s="300"/>
      <c r="I42" s="300"/>
      <c r="K42" s="299"/>
      <c r="L42" s="300"/>
      <c r="M42" s="300"/>
      <c r="N42" s="300"/>
      <c r="P42" s="299"/>
      <c r="Q42" s="300"/>
      <c r="R42" s="300"/>
      <c r="S42" s="300"/>
      <c r="U42" s="299"/>
      <c r="V42" s="300"/>
      <c r="W42" s="300"/>
      <c r="X42" s="300"/>
      <c r="Z42" s="299"/>
      <c r="AA42" s="300"/>
      <c r="AB42" s="300"/>
      <c r="AC42" s="300"/>
      <c r="AE42" s="299"/>
      <c r="AF42" s="300"/>
      <c r="AG42" s="300"/>
      <c r="AH42" s="300"/>
      <c r="AJ42" s="299"/>
      <c r="AK42" s="300"/>
      <c r="AL42" s="300"/>
      <c r="AM42" s="300"/>
    </row>
    <row r="43" spans="1:43" x14ac:dyDescent="0.25">
      <c r="D43" s="46"/>
    </row>
    <row r="44" spans="1:43" s="28" customFormat="1" ht="15" customHeight="1" x14ac:dyDescent="0.25">
      <c r="A44" s="21"/>
      <c r="B44" s="22" t="s">
        <v>253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25"/>
      <c r="Q44" s="25"/>
      <c r="R44" s="21"/>
      <c r="S44" s="26"/>
      <c r="T44" s="21"/>
      <c r="U44" s="21"/>
      <c r="V44" s="21"/>
      <c r="W44" s="21"/>
      <c r="X44" s="26"/>
      <c r="Y44" s="21"/>
      <c r="Z44" s="21"/>
      <c r="AA44" s="21"/>
      <c r="AB44" s="21"/>
      <c r="AC44" s="26"/>
      <c r="AD44" s="21"/>
      <c r="AE44" s="21"/>
      <c r="AF44" s="21"/>
      <c r="AG44" s="21"/>
      <c r="AH44" s="26"/>
      <c r="AI44" s="27"/>
    </row>
    <row r="45" spans="1:43" s="28" customFormat="1" ht="15" customHeight="1" x14ac:dyDescent="0.25">
      <c r="A45" s="21"/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1"/>
      <c r="S45" s="26"/>
      <c r="T45" s="21"/>
      <c r="U45" s="21"/>
      <c r="V45" s="21"/>
      <c r="W45" s="21"/>
      <c r="X45" s="26"/>
      <c r="Y45" s="21"/>
      <c r="Z45" s="21"/>
      <c r="AA45" s="21"/>
      <c r="AB45" s="21"/>
      <c r="AC45" s="26"/>
      <c r="AD45" s="21"/>
      <c r="AE45" s="21"/>
      <c r="AF45" s="21"/>
      <c r="AG45" s="21"/>
      <c r="AH45" s="26"/>
      <c r="AI45" s="27"/>
    </row>
    <row r="46" spans="1:43" s="28" customFormat="1" ht="15" customHeight="1" x14ac:dyDescent="0.25">
      <c r="A46" s="21"/>
      <c r="B46" s="29" t="s">
        <v>251</v>
      </c>
      <c r="C46" s="30"/>
      <c r="D46" s="24"/>
      <c r="O46" s="25"/>
      <c r="P46" s="25"/>
      <c r="Q46" s="25"/>
      <c r="R46" s="21"/>
      <c r="S46" s="26"/>
      <c r="T46" s="21"/>
      <c r="U46" s="21"/>
      <c r="V46" s="21"/>
      <c r="W46" s="21"/>
      <c r="X46" s="26"/>
      <c r="Y46" s="21"/>
      <c r="Z46" s="21"/>
      <c r="AA46" s="21"/>
      <c r="AB46" s="21"/>
      <c r="AC46" s="26"/>
      <c r="AD46" s="70"/>
      <c r="AE46" s="71"/>
      <c r="AF46" s="70"/>
      <c r="AG46" s="70"/>
      <c r="AH46" s="70"/>
      <c r="AI46" s="70" t="s">
        <v>263</v>
      </c>
    </row>
    <row r="47" spans="1:43" s="28" customFormat="1" ht="15" customHeight="1" x14ac:dyDescent="0.25">
      <c r="A47" s="21"/>
      <c r="B47" s="155" t="s">
        <v>252</v>
      </c>
      <c r="C47" s="156"/>
      <c r="D47" s="24"/>
      <c r="O47" s="25"/>
      <c r="P47" s="25"/>
      <c r="Q47" s="25"/>
      <c r="R47" s="21"/>
      <c r="S47" s="26"/>
      <c r="T47" s="21"/>
      <c r="U47" s="21"/>
      <c r="V47" s="21"/>
      <c r="W47" s="21"/>
      <c r="X47" s="26"/>
      <c r="Y47" s="21"/>
      <c r="Z47" s="21"/>
      <c r="AA47" s="21"/>
      <c r="AB47" s="21"/>
      <c r="AC47" s="26"/>
      <c r="AD47" s="20"/>
      <c r="AE47" s="71"/>
      <c r="AF47" s="70"/>
      <c r="AG47" s="70" t="s">
        <v>60</v>
      </c>
      <c r="AH47" s="70"/>
      <c r="AI47" s="70"/>
    </row>
    <row r="48" spans="1:43" x14ac:dyDescent="0.25">
      <c r="D48" s="24"/>
    </row>
    <row r="49" spans="42:42" x14ac:dyDescent="0.25">
      <c r="AP49" s="28"/>
    </row>
  </sheetData>
  <mergeCells count="35">
    <mergeCell ref="G3:Y3"/>
    <mergeCell ref="K2:S2"/>
    <mergeCell ref="K1:S1"/>
    <mergeCell ref="D10:D11"/>
    <mergeCell ref="A4:AP4"/>
    <mergeCell ref="A5:AP5"/>
    <mergeCell ref="A6:AP6"/>
    <mergeCell ref="A7:AP7"/>
    <mergeCell ref="A8:AP8"/>
    <mergeCell ref="B10:B11"/>
    <mergeCell ref="C10:C11"/>
    <mergeCell ref="E10:E11"/>
    <mergeCell ref="A32:A36"/>
    <mergeCell ref="A37:A41"/>
    <mergeCell ref="AE41:AI41"/>
    <mergeCell ref="AP10:AP11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AE42:AH42"/>
    <mergeCell ref="AJ42:AM42"/>
    <mergeCell ref="F42:I42"/>
    <mergeCell ref="K42:N42"/>
    <mergeCell ref="P42:S42"/>
    <mergeCell ref="U42:X42"/>
    <mergeCell ref="Z42:AC42"/>
  </mergeCells>
  <conditionalFormatting sqref="AK30:AN30">
    <cfRule type="cellIs" dxfId="1" priority="1" operator="equal">
      <formula>0</formula>
    </cfRule>
  </conditionalFormatting>
  <pageMargins left="0.26" right="0.19" top="0.74803149606299213" bottom="0.74803149606299213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49"/>
  <sheetViews>
    <sheetView showGridLines="0" zoomScale="60" zoomScaleNormal="60" zoomScalePageLayoutView="80" workbookViewId="0">
      <selection activeCell="A5" sqref="A5:AP5"/>
    </sheetView>
  </sheetViews>
  <sheetFormatPr defaultColWidth="9.140625" defaultRowHeight="15" outlineLevelCol="1" x14ac:dyDescent="0.25"/>
  <cols>
    <col min="1" max="1" width="6.42578125" style="12" customWidth="1"/>
    <col min="2" max="2" width="18.140625" style="13" customWidth="1"/>
    <col min="3" max="3" width="58" style="8" customWidth="1"/>
    <col min="4" max="5" width="7.85546875" style="9" customWidth="1"/>
    <col min="6" max="40" width="4.28515625" style="9" customWidth="1"/>
    <col min="41" max="41" width="16.42578125" style="9" bestFit="1" customWidth="1"/>
    <col min="42" max="42" width="27.42578125" style="9" hidden="1" customWidth="1" outlineLevel="1"/>
    <col min="43" max="43" width="9.140625" style="14" collapsed="1"/>
    <col min="44" max="16384" width="9.140625" style="10"/>
  </cols>
  <sheetData>
    <row r="1" spans="1:45" ht="18" x14ac:dyDescent="0.25">
      <c r="H1" s="302" t="s">
        <v>71</v>
      </c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146"/>
      <c r="T1" s="146"/>
      <c r="U1" s="146"/>
      <c r="V1" s="146"/>
      <c r="Z1" s="10"/>
      <c r="AA1" s="10"/>
      <c r="AB1" s="10"/>
      <c r="AC1" s="10"/>
      <c r="AD1" s="10"/>
      <c r="AE1" s="10"/>
      <c r="AF1" s="10"/>
      <c r="AG1" s="10"/>
      <c r="AH1" s="83"/>
      <c r="AI1" s="83"/>
      <c r="AJ1" s="83"/>
      <c r="AK1" s="83"/>
      <c r="AL1" s="83"/>
      <c r="AM1" s="82"/>
      <c r="AN1" s="82"/>
      <c r="AO1" s="82"/>
      <c r="AP1" s="82"/>
    </row>
    <row r="2" spans="1:45" s="15" customFormat="1" ht="18" x14ac:dyDescent="0.25">
      <c r="A2" s="17" t="s">
        <v>69</v>
      </c>
      <c r="B2" s="18"/>
      <c r="C2" s="19"/>
      <c r="G2" s="288" t="s">
        <v>72</v>
      </c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AA2" s="16"/>
      <c r="AB2" s="16"/>
      <c r="AC2" s="16"/>
      <c r="AD2" s="16"/>
      <c r="AE2" s="16"/>
      <c r="AG2" s="16"/>
      <c r="AH2" s="17" t="s">
        <v>265</v>
      </c>
      <c r="AI2" s="17"/>
      <c r="AJ2" s="17"/>
      <c r="AK2" s="17"/>
      <c r="AL2" s="17"/>
      <c r="AM2" s="17"/>
      <c r="AN2" s="17"/>
      <c r="AO2" s="17"/>
      <c r="AP2" s="17"/>
    </row>
    <row r="3" spans="1:45" s="15" customFormat="1" ht="18" x14ac:dyDescent="0.25">
      <c r="A3" s="17" t="s">
        <v>70</v>
      </c>
      <c r="B3" s="18"/>
      <c r="C3" s="19"/>
      <c r="E3" s="288" t="s">
        <v>259</v>
      </c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AA3" s="120"/>
      <c r="AB3" s="120"/>
      <c r="AC3" s="120"/>
      <c r="AD3" s="120"/>
      <c r="AE3" s="120"/>
      <c r="AG3" s="120"/>
      <c r="AH3" s="17" t="s">
        <v>264</v>
      </c>
      <c r="AI3" s="17"/>
      <c r="AJ3" s="17"/>
      <c r="AK3" s="17"/>
      <c r="AL3" s="17"/>
      <c r="AM3" s="17"/>
      <c r="AN3" s="17"/>
      <c r="AO3" s="17"/>
      <c r="AP3" s="17"/>
    </row>
    <row r="4" spans="1:45" s="20" customFormat="1" ht="18" x14ac:dyDescent="0.25">
      <c r="A4" s="288" t="s">
        <v>175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</row>
    <row r="5" spans="1:45" s="20" customFormat="1" ht="18.75" x14ac:dyDescent="0.25">
      <c r="A5" s="301" t="s">
        <v>176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</row>
    <row r="6" spans="1:45" s="20" customFormat="1" ht="12.75" customHeight="1" x14ac:dyDescent="0.2">
      <c r="A6" s="306" t="s">
        <v>74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</row>
    <row r="7" spans="1:45" s="20" customFormat="1" ht="12.75" customHeight="1" x14ac:dyDescent="0.2">
      <c r="A7" s="306" t="s">
        <v>75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</row>
    <row r="8" spans="1:45" customFormat="1" ht="16.5" thickBot="1" x14ac:dyDescent="0.3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141"/>
      <c r="AR8" s="127"/>
      <c r="AS8" s="127"/>
    </row>
    <row r="9" spans="1:45" customFormat="1" ht="16.5" thickBot="1" x14ac:dyDescent="0.3">
      <c r="A9" s="131"/>
      <c r="B9" s="132"/>
      <c r="C9" s="133"/>
      <c r="D9" s="133"/>
      <c r="E9" s="134"/>
      <c r="F9" s="127"/>
      <c r="G9" s="135"/>
      <c r="H9" s="136"/>
      <c r="I9" s="136"/>
      <c r="J9" s="136"/>
      <c r="K9" s="136"/>
      <c r="L9" s="127"/>
      <c r="M9" s="136"/>
      <c r="N9" s="136"/>
      <c r="O9" s="137"/>
      <c r="P9" s="127"/>
      <c r="Q9" s="135" t="s">
        <v>76</v>
      </c>
      <c r="R9" s="126"/>
      <c r="S9" s="138"/>
      <c r="T9" s="136"/>
      <c r="U9" s="136"/>
      <c r="V9" s="136"/>
      <c r="W9" s="136"/>
      <c r="X9" s="136"/>
      <c r="Y9" s="136"/>
      <c r="Z9" s="136"/>
      <c r="AA9" s="136"/>
      <c r="AB9" s="136"/>
      <c r="AC9" s="126"/>
      <c r="AD9" s="136"/>
      <c r="AE9" s="136"/>
      <c r="AF9" s="139"/>
      <c r="AG9" s="126"/>
      <c r="AH9" s="136"/>
      <c r="AI9" s="136"/>
      <c r="AJ9" s="136"/>
      <c r="AK9" s="126"/>
      <c r="AL9" s="140"/>
      <c r="AM9" s="140"/>
      <c r="AN9" s="136"/>
      <c r="AO9" s="135"/>
      <c r="AP9" s="136"/>
      <c r="AQ9" s="141"/>
      <c r="AR9" s="127"/>
      <c r="AS9" s="127"/>
    </row>
    <row r="10" spans="1:45" s="47" customFormat="1" ht="20.25" customHeight="1" x14ac:dyDescent="0.25">
      <c r="A10" s="282"/>
      <c r="B10" s="284" t="s">
        <v>77</v>
      </c>
      <c r="C10" s="308" t="s">
        <v>78</v>
      </c>
      <c r="D10" s="278" t="s">
        <v>79</v>
      </c>
      <c r="E10" s="278" t="s">
        <v>80</v>
      </c>
      <c r="F10" s="290" t="s">
        <v>81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54"/>
      <c r="AK10" s="54"/>
      <c r="AL10" s="54"/>
      <c r="AM10" s="55"/>
      <c r="AN10" s="56"/>
      <c r="AO10" s="280" t="s">
        <v>82</v>
      </c>
      <c r="AP10" s="280" t="s">
        <v>83</v>
      </c>
    </row>
    <row r="11" spans="1:45" s="47" customFormat="1" ht="20.25" customHeight="1" thickBot="1" x14ac:dyDescent="0.3">
      <c r="A11" s="283"/>
      <c r="B11" s="285"/>
      <c r="C11" s="309"/>
      <c r="D11" s="279"/>
      <c r="E11" s="279"/>
      <c r="F11" s="272" t="s">
        <v>0</v>
      </c>
      <c r="G11" s="273"/>
      <c r="H11" s="273"/>
      <c r="I11" s="273"/>
      <c r="J11" s="274"/>
      <c r="K11" s="272" t="s">
        <v>1</v>
      </c>
      <c r="L11" s="273"/>
      <c r="M11" s="273"/>
      <c r="N11" s="273"/>
      <c r="O11" s="274"/>
      <c r="P11" s="272" t="s">
        <v>2</v>
      </c>
      <c r="Q11" s="273"/>
      <c r="R11" s="273"/>
      <c r="S11" s="273"/>
      <c r="T11" s="274"/>
      <c r="U11" s="272" t="s">
        <v>3</v>
      </c>
      <c r="V11" s="273"/>
      <c r="W11" s="273"/>
      <c r="X11" s="273"/>
      <c r="Y11" s="274"/>
      <c r="Z11" s="272" t="s">
        <v>4</v>
      </c>
      <c r="AA11" s="273"/>
      <c r="AB11" s="273"/>
      <c r="AC11" s="273"/>
      <c r="AD11" s="274"/>
      <c r="AE11" s="272" t="s">
        <v>5</v>
      </c>
      <c r="AF11" s="273"/>
      <c r="AG11" s="273"/>
      <c r="AH11" s="273"/>
      <c r="AI11" s="274"/>
      <c r="AJ11" s="272" t="s">
        <v>6</v>
      </c>
      <c r="AK11" s="273"/>
      <c r="AL11" s="273"/>
      <c r="AM11" s="273"/>
      <c r="AN11" s="274"/>
      <c r="AO11" s="281"/>
      <c r="AP11" s="281"/>
    </row>
    <row r="12" spans="1:45" s="47" customFormat="1" ht="19.5" customHeight="1" x14ac:dyDescent="0.25">
      <c r="A12" s="118"/>
      <c r="B12" s="51"/>
      <c r="C12" s="52"/>
      <c r="D12" s="118"/>
      <c r="E12" s="53"/>
      <c r="F12" s="142" t="s">
        <v>84</v>
      </c>
      <c r="G12" s="143" t="s">
        <v>85</v>
      </c>
      <c r="H12" s="143" t="s">
        <v>86</v>
      </c>
      <c r="I12" s="143" t="s">
        <v>87</v>
      </c>
      <c r="J12" s="144" t="s">
        <v>80</v>
      </c>
      <c r="K12" s="142" t="s">
        <v>84</v>
      </c>
      <c r="L12" s="143" t="s">
        <v>85</v>
      </c>
      <c r="M12" s="143" t="s">
        <v>86</v>
      </c>
      <c r="N12" s="143" t="s">
        <v>87</v>
      </c>
      <c r="O12" s="144" t="s">
        <v>80</v>
      </c>
      <c r="P12" s="142" t="s">
        <v>84</v>
      </c>
      <c r="Q12" s="143" t="s">
        <v>85</v>
      </c>
      <c r="R12" s="143" t="s">
        <v>86</v>
      </c>
      <c r="S12" s="143" t="s">
        <v>87</v>
      </c>
      <c r="T12" s="144" t="s">
        <v>80</v>
      </c>
      <c r="U12" s="142" t="s">
        <v>84</v>
      </c>
      <c r="V12" s="143" t="s">
        <v>85</v>
      </c>
      <c r="W12" s="143" t="s">
        <v>86</v>
      </c>
      <c r="X12" s="143" t="s">
        <v>87</v>
      </c>
      <c r="Y12" s="144" t="s">
        <v>80</v>
      </c>
      <c r="Z12" s="142" t="s">
        <v>84</v>
      </c>
      <c r="AA12" s="143" t="s">
        <v>85</v>
      </c>
      <c r="AB12" s="143" t="s">
        <v>86</v>
      </c>
      <c r="AC12" s="143" t="s">
        <v>87</v>
      </c>
      <c r="AD12" s="144" t="s">
        <v>80</v>
      </c>
      <c r="AE12" s="142" t="s">
        <v>84</v>
      </c>
      <c r="AF12" s="143" t="s">
        <v>85</v>
      </c>
      <c r="AG12" s="143" t="s">
        <v>86</v>
      </c>
      <c r="AH12" s="143" t="s">
        <v>87</v>
      </c>
      <c r="AI12" s="144" t="s">
        <v>80</v>
      </c>
      <c r="AJ12" s="142" t="s">
        <v>84</v>
      </c>
      <c r="AK12" s="143" t="s">
        <v>85</v>
      </c>
      <c r="AL12" s="143" t="s">
        <v>86</v>
      </c>
      <c r="AM12" s="143" t="s">
        <v>87</v>
      </c>
      <c r="AN12" s="144" t="s">
        <v>80</v>
      </c>
      <c r="AO12" s="145" t="s">
        <v>77</v>
      </c>
      <c r="AP12" s="145"/>
    </row>
    <row r="13" spans="1:45" ht="15.75" x14ac:dyDescent="0.25">
      <c r="A13" s="303" t="s">
        <v>132</v>
      </c>
      <c r="B13" s="304"/>
      <c r="C13" s="305"/>
      <c r="D13" s="4">
        <f>SUM(D14:D23)</f>
        <v>35</v>
      </c>
      <c r="E13" s="6">
        <f>SUM(E14:E23)</f>
        <v>39</v>
      </c>
      <c r="F13" s="4">
        <f>SUM(F14:F23)</f>
        <v>0</v>
      </c>
      <c r="G13" s="5">
        <f>SUM(G14:G23)</f>
        <v>0</v>
      </c>
      <c r="H13" s="5">
        <f>SUM(H14:H23)</f>
        <v>0</v>
      </c>
      <c r="I13" s="3"/>
      <c r="J13" s="6">
        <f>SUM(J14:J23)</f>
        <v>0</v>
      </c>
      <c r="K13" s="4">
        <f>SUM(K14:K23)</f>
        <v>0</v>
      </c>
      <c r="L13" s="5">
        <f>SUM(L14:L23)</f>
        <v>0</v>
      </c>
      <c r="M13" s="5">
        <f>SUM(M14:M23)</f>
        <v>0</v>
      </c>
      <c r="N13" s="3"/>
      <c r="O13" s="6">
        <f>SUM(O14:O23)</f>
        <v>0</v>
      </c>
      <c r="P13" s="4">
        <f>SUM(P14:P23)</f>
        <v>0</v>
      </c>
      <c r="Q13" s="5">
        <f>SUM(Q14:Q23)</f>
        <v>0</v>
      </c>
      <c r="R13" s="5">
        <f>SUM(R14:R23)</f>
        <v>0</v>
      </c>
      <c r="S13" s="3"/>
      <c r="T13" s="6">
        <f>SUM(T14:T23)</f>
        <v>0</v>
      </c>
      <c r="U13" s="4">
        <f>SUM(U14:U23)</f>
        <v>1</v>
      </c>
      <c r="V13" s="5">
        <f>SUM(V14:V23)</f>
        <v>0</v>
      </c>
      <c r="W13" s="5">
        <f>SUM(W14:W23)</f>
        <v>1</v>
      </c>
      <c r="X13" s="3"/>
      <c r="Y13" s="6">
        <f>SUM(Y14:Y23)</f>
        <v>2</v>
      </c>
      <c r="Z13" s="4">
        <f>SUM(Z14:Z23)</f>
        <v>4</v>
      </c>
      <c r="AA13" s="5">
        <f>SUM(AA14:AA23)</f>
        <v>0</v>
      </c>
      <c r="AB13" s="5">
        <f>SUM(AB14:AB23)</f>
        <v>12</v>
      </c>
      <c r="AC13" s="3"/>
      <c r="AD13" s="6">
        <f>SUM(AD14:AD23)</f>
        <v>17</v>
      </c>
      <c r="AE13" s="4">
        <f>SUM(AE14:AE23)</f>
        <v>4</v>
      </c>
      <c r="AF13" s="5">
        <f>SUM(AF14:AF23)</f>
        <v>0</v>
      </c>
      <c r="AG13" s="5">
        <f>SUM(AG14:AG23)</f>
        <v>9</v>
      </c>
      <c r="AH13" s="3"/>
      <c r="AI13" s="6">
        <f>SUM(AI14:AI23)</f>
        <v>14</v>
      </c>
      <c r="AJ13" s="4">
        <f>SUM(AJ14:AJ23)</f>
        <v>0</v>
      </c>
      <c r="AK13" s="5">
        <f>SUM(AK14:AK23)</f>
        <v>0</v>
      </c>
      <c r="AL13" s="5">
        <f>SUM(AL14:AL23)</f>
        <v>4</v>
      </c>
      <c r="AM13" s="3"/>
      <c r="AN13" s="6">
        <f>SUM(AN14:AN23)</f>
        <v>6</v>
      </c>
      <c r="AO13" s="107"/>
      <c r="AP13" s="100"/>
    </row>
    <row r="14" spans="1:45" s="72" customFormat="1" ht="15.75" x14ac:dyDescent="0.25">
      <c r="A14" s="199" t="s">
        <v>28</v>
      </c>
      <c r="B14" s="267" t="s">
        <v>220</v>
      </c>
      <c r="C14" s="202" t="s">
        <v>166</v>
      </c>
      <c r="D14" s="161">
        <f t="shared" ref="D14:D15" si="0">SUM(F14,G14,H14,K14,L14,M14,P14,Q14,R14,U14,V14,W14,Z14,AA14,AB14,AE14,AF14,AG14,AJ14,AK14,AL14)</f>
        <v>4</v>
      </c>
      <c r="E14" s="161">
        <f t="shared" ref="E14:E15" si="1">SUM(J14,O14,T14,Y14,AD14,AI14,AN14)</f>
        <v>5</v>
      </c>
      <c r="F14" s="161"/>
      <c r="G14" s="161"/>
      <c r="H14" s="161"/>
      <c r="I14" s="161"/>
      <c r="J14" s="162"/>
      <c r="K14" s="161"/>
      <c r="L14" s="161"/>
      <c r="M14" s="161"/>
      <c r="N14" s="161"/>
      <c r="O14" s="162"/>
      <c r="P14" s="161"/>
      <c r="Q14" s="161"/>
      <c r="R14" s="161"/>
      <c r="S14" s="161"/>
      <c r="T14" s="162"/>
      <c r="U14" s="161"/>
      <c r="V14" s="161"/>
      <c r="W14" s="161"/>
      <c r="X14" s="161"/>
      <c r="Y14" s="162"/>
      <c r="Z14" s="161">
        <v>0</v>
      </c>
      <c r="AA14" s="161">
        <v>0</v>
      </c>
      <c r="AB14" s="161">
        <v>4</v>
      </c>
      <c r="AC14" s="161" t="s">
        <v>11</v>
      </c>
      <c r="AD14" s="162">
        <v>5</v>
      </c>
      <c r="AE14" s="161"/>
      <c r="AF14" s="161"/>
      <c r="AG14" s="161"/>
      <c r="AH14" s="161"/>
      <c r="AI14" s="162"/>
      <c r="AJ14" s="161"/>
      <c r="AK14" s="161"/>
      <c r="AL14" s="161"/>
      <c r="AM14" s="161"/>
      <c r="AN14" s="264"/>
      <c r="AO14" s="268" t="s">
        <v>190</v>
      </c>
      <c r="AP14" s="101"/>
      <c r="AQ14" s="95"/>
    </row>
    <row r="15" spans="1:45" s="72" customFormat="1" ht="15.75" x14ac:dyDescent="0.25">
      <c r="A15" s="199" t="s">
        <v>49</v>
      </c>
      <c r="B15" s="267" t="s">
        <v>221</v>
      </c>
      <c r="C15" s="202" t="s">
        <v>167</v>
      </c>
      <c r="D15" s="161">
        <f t="shared" si="0"/>
        <v>5</v>
      </c>
      <c r="E15" s="161">
        <f t="shared" si="1"/>
        <v>6</v>
      </c>
      <c r="F15" s="161"/>
      <c r="G15" s="161"/>
      <c r="H15" s="161"/>
      <c r="I15" s="161"/>
      <c r="J15" s="162"/>
      <c r="K15" s="161"/>
      <c r="L15" s="161"/>
      <c r="M15" s="161"/>
      <c r="N15" s="161"/>
      <c r="O15" s="162"/>
      <c r="P15" s="161"/>
      <c r="Q15" s="161"/>
      <c r="R15" s="161"/>
      <c r="S15" s="161"/>
      <c r="T15" s="162"/>
      <c r="U15" s="161"/>
      <c r="V15" s="161"/>
      <c r="W15" s="161"/>
      <c r="X15" s="161"/>
      <c r="Y15" s="162"/>
      <c r="Z15" s="161"/>
      <c r="AA15" s="161"/>
      <c r="AB15" s="161"/>
      <c r="AC15" s="161"/>
      <c r="AD15" s="162"/>
      <c r="AE15" s="161">
        <v>1</v>
      </c>
      <c r="AF15" s="161">
        <v>0</v>
      </c>
      <c r="AG15" s="161">
        <v>4</v>
      </c>
      <c r="AH15" s="161" t="s">
        <v>8</v>
      </c>
      <c r="AI15" s="162">
        <v>6</v>
      </c>
      <c r="AJ15" s="161"/>
      <c r="AK15" s="161"/>
      <c r="AL15" s="161"/>
      <c r="AM15" s="161"/>
      <c r="AN15" s="264"/>
      <c r="AO15" s="268" t="s">
        <v>220</v>
      </c>
      <c r="AP15" s="101"/>
      <c r="AQ15" s="95"/>
    </row>
    <row r="16" spans="1:45" s="97" customFormat="1" ht="18" customHeight="1" collapsed="1" x14ac:dyDescent="0.25">
      <c r="A16" s="199" t="s">
        <v>55</v>
      </c>
      <c r="B16" s="267" t="s">
        <v>243</v>
      </c>
      <c r="C16" s="202" t="s">
        <v>168</v>
      </c>
      <c r="D16" s="265">
        <f t="shared" ref="D16:D23" si="2">SUM(F16,G16,H16,K16,L16,M16,P16,Q16,R16,U16,V16,W16,Z16,AA16,AB16,AE16,AF16,AG16,AJ16,AK16,AL16)</f>
        <v>4</v>
      </c>
      <c r="E16" s="265">
        <f t="shared" ref="E16:E23" si="3">SUM(J16,O16,T16,Y16,AD16,AI16,AN16)</f>
        <v>4</v>
      </c>
      <c r="F16" s="161"/>
      <c r="G16" s="161"/>
      <c r="H16" s="161"/>
      <c r="I16" s="161"/>
      <c r="J16" s="162"/>
      <c r="K16" s="161"/>
      <c r="L16" s="161"/>
      <c r="M16" s="161"/>
      <c r="N16" s="161"/>
      <c r="O16" s="162"/>
      <c r="P16" s="161"/>
      <c r="Q16" s="161"/>
      <c r="R16" s="161"/>
      <c r="S16" s="161"/>
      <c r="T16" s="162"/>
      <c r="U16" s="161"/>
      <c r="V16" s="161"/>
      <c r="W16" s="161"/>
      <c r="X16" s="161"/>
      <c r="Y16" s="162"/>
      <c r="Z16" s="161">
        <v>2</v>
      </c>
      <c r="AA16" s="161">
        <v>0</v>
      </c>
      <c r="AB16" s="161">
        <v>2</v>
      </c>
      <c r="AC16" s="161" t="s">
        <v>11</v>
      </c>
      <c r="AD16" s="162">
        <v>4</v>
      </c>
      <c r="AE16" s="161"/>
      <c r="AF16" s="161"/>
      <c r="AG16" s="161"/>
      <c r="AH16" s="161"/>
      <c r="AI16" s="162"/>
      <c r="AJ16" s="161"/>
      <c r="AK16" s="161"/>
      <c r="AL16" s="161"/>
      <c r="AM16" s="161"/>
      <c r="AN16" s="264"/>
      <c r="AO16" s="268" t="s">
        <v>195</v>
      </c>
      <c r="AP16" s="102"/>
      <c r="AQ16" s="96"/>
    </row>
    <row r="17" spans="1:144" s="97" customFormat="1" ht="18" customHeight="1" x14ac:dyDescent="0.25">
      <c r="A17" s="199" t="s">
        <v>7</v>
      </c>
      <c r="B17" s="267" t="s">
        <v>244</v>
      </c>
      <c r="C17" s="202" t="s">
        <v>169</v>
      </c>
      <c r="D17" s="265">
        <f t="shared" si="2"/>
        <v>4</v>
      </c>
      <c r="E17" s="265">
        <f t="shared" si="3"/>
        <v>4</v>
      </c>
      <c r="F17" s="161"/>
      <c r="G17" s="161"/>
      <c r="H17" s="161"/>
      <c r="I17" s="161"/>
      <c r="J17" s="162"/>
      <c r="K17" s="161"/>
      <c r="L17" s="161"/>
      <c r="M17" s="161"/>
      <c r="N17" s="161"/>
      <c r="O17" s="162"/>
      <c r="P17" s="161"/>
      <c r="Q17" s="161"/>
      <c r="R17" s="161"/>
      <c r="S17" s="161"/>
      <c r="T17" s="162"/>
      <c r="U17" s="161"/>
      <c r="V17" s="161"/>
      <c r="W17" s="161"/>
      <c r="X17" s="161"/>
      <c r="Y17" s="162"/>
      <c r="Z17" s="161"/>
      <c r="AA17" s="161"/>
      <c r="AB17" s="161"/>
      <c r="AC17" s="161"/>
      <c r="AD17" s="162"/>
      <c r="AE17" s="161">
        <v>2</v>
      </c>
      <c r="AF17" s="161">
        <v>0</v>
      </c>
      <c r="AG17" s="161">
        <v>2</v>
      </c>
      <c r="AH17" s="161" t="s">
        <v>8</v>
      </c>
      <c r="AI17" s="162">
        <v>4</v>
      </c>
      <c r="AJ17" s="161"/>
      <c r="AK17" s="161"/>
      <c r="AL17" s="161"/>
      <c r="AM17" s="161"/>
      <c r="AN17" s="264"/>
      <c r="AO17" s="268" t="s">
        <v>243</v>
      </c>
      <c r="AP17" s="103"/>
      <c r="AQ17" s="96"/>
    </row>
    <row r="18" spans="1:144" s="97" customFormat="1" ht="18" customHeight="1" collapsed="1" x14ac:dyDescent="0.25">
      <c r="A18" s="199" t="s">
        <v>9</v>
      </c>
      <c r="B18" s="267" t="s">
        <v>245</v>
      </c>
      <c r="C18" s="173" t="s">
        <v>170</v>
      </c>
      <c r="D18" s="265">
        <f t="shared" si="2"/>
        <v>2</v>
      </c>
      <c r="E18" s="265">
        <f t="shared" si="3"/>
        <v>2</v>
      </c>
      <c r="F18" s="161"/>
      <c r="G18" s="161"/>
      <c r="H18" s="161"/>
      <c r="I18" s="161"/>
      <c r="J18" s="162"/>
      <c r="K18" s="161"/>
      <c r="L18" s="161"/>
      <c r="M18" s="161"/>
      <c r="N18" s="161"/>
      <c r="O18" s="162"/>
      <c r="P18" s="161"/>
      <c r="Q18" s="161"/>
      <c r="R18" s="161"/>
      <c r="S18" s="161"/>
      <c r="T18" s="162"/>
      <c r="U18" s="161">
        <v>1</v>
      </c>
      <c r="V18" s="161">
        <v>0</v>
      </c>
      <c r="W18" s="161">
        <v>1</v>
      </c>
      <c r="X18" s="161" t="s">
        <v>11</v>
      </c>
      <c r="Y18" s="162">
        <v>2</v>
      </c>
      <c r="Z18" s="161"/>
      <c r="AA18" s="161"/>
      <c r="AB18" s="161"/>
      <c r="AC18" s="161"/>
      <c r="AD18" s="162"/>
      <c r="AE18" s="161"/>
      <c r="AF18" s="161"/>
      <c r="AG18" s="161"/>
      <c r="AH18" s="161"/>
      <c r="AI18" s="162"/>
      <c r="AJ18" s="161"/>
      <c r="AK18" s="161"/>
      <c r="AL18" s="161"/>
      <c r="AM18" s="161"/>
      <c r="AN18" s="264"/>
      <c r="AO18" s="268"/>
      <c r="AP18" s="102"/>
      <c r="AQ18" s="96"/>
    </row>
    <row r="19" spans="1:144" s="97" customFormat="1" ht="21" customHeight="1" x14ac:dyDescent="0.25">
      <c r="A19" s="199" t="s">
        <v>10</v>
      </c>
      <c r="B19" s="267" t="s">
        <v>246</v>
      </c>
      <c r="C19" s="173" t="s">
        <v>171</v>
      </c>
      <c r="D19" s="265">
        <f t="shared" si="2"/>
        <v>4</v>
      </c>
      <c r="E19" s="265">
        <f t="shared" si="3"/>
        <v>4</v>
      </c>
      <c r="F19" s="161"/>
      <c r="G19" s="161"/>
      <c r="H19" s="161"/>
      <c r="I19" s="161"/>
      <c r="J19" s="162"/>
      <c r="K19" s="161"/>
      <c r="L19" s="161"/>
      <c r="M19" s="161"/>
      <c r="N19" s="161"/>
      <c r="O19" s="162"/>
      <c r="P19" s="161"/>
      <c r="Q19" s="161"/>
      <c r="R19" s="161"/>
      <c r="S19" s="161"/>
      <c r="T19" s="162"/>
      <c r="U19" s="161"/>
      <c r="V19" s="161"/>
      <c r="W19" s="161"/>
      <c r="X19" s="161"/>
      <c r="Y19" s="162"/>
      <c r="Z19" s="161">
        <v>1</v>
      </c>
      <c r="AA19" s="161">
        <v>0</v>
      </c>
      <c r="AB19" s="161">
        <v>3</v>
      </c>
      <c r="AC19" s="161" t="s">
        <v>8</v>
      </c>
      <c r="AD19" s="162">
        <v>4</v>
      </c>
      <c r="AE19" s="161"/>
      <c r="AF19" s="161"/>
      <c r="AG19" s="161"/>
      <c r="AH19" s="161"/>
      <c r="AI19" s="162"/>
      <c r="AJ19" s="161"/>
      <c r="AK19" s="161"/>
      <c r="AL19" s="161"/>
      <c r="AM19" s="161"/>
      <c r="AN19" s="264"/>
      <c r="AO19" s="268" t="s">
        <v>245</v>
      </c>
      <c r="AP19" s="102"/>
      <c r="AQ19" s="96"/>
    </row>
    <row r="20" spans="1:144" s="97" customFormat="1" ht="20.25" customHeight="1" x14ac:dyDescent="0.25">
      <c r="A20" s="199" t="s">
        <v>12</v>
      </c>
      <c r="B20" s="267" t="s">
        <v>247</v>
      </c>
      <c r="C20" s="173" t="s">
        <v>172</v>
      </c>
      <c r="D20" s="265">
        <f t="shared" si="2"/>
        <v>4</v>
      </c>
      <c r="E20" s="265">
        <f t="shared" si="3"/>
        <v>4</v>
      </c>
      <c r="F20" s="161"/>
      <c r="G20" s="161"/>
      <c r="H20" s="161"/>
      <c r="I20" s="161"/>
      <c r="J20" s="162"/>
      <c r="K20" s="161"/>
      <c r="L20" s="161"/>
      <c r="M20" s="161"/>
      <c r="N20" s="161"/>
      <c r="O20" s="162"/>
      <c r="P20" s="161"/>
      <c r="Q20" s="161"/>
      <c r="R20" s="161"/>
      <c r="S20" s="161"/>
      <c r="T20" s="162"/>
      <c r="U20" s="161"/>
      <c r="V20" s="161"/>
      <c r="W20" s="161"/>
      <c r="X20" s="161"/>
      <c r="Y20" s="162"/>
      <c r="Z20" s="161"/>
      <c r="AA20" s="161"/>
      <c r="AB20" s="161"/>
      <c r="AC20" s="161"/>
      <c r="AD20" s="162"/>
      <c r="AE20" s="161">
        <v>1</v>
      </c>
      <c r="AF20" s="161">
        <v>0</v>
      </c>
      <c r="AG20" s="161">
        <v>3</v>
      </c>
      <c r="AH20" s="161" t="s">
        <v>11</v>
      </c>
      <c r="AI20" s="162">
        <v>4</v>
      </c>
      <c r="AJ20" s="161"/>
      <c r="AK20" s="161"/>
      <c r="AL20" s="161"/>
      <c r="AM20" s="161"/>
      <c r="AN20" s="264"/>
      <c r="AO20" s="268" t="s">
        <v>246</v>
      </c>
      <c r="AP20" s="102"/>
      <c r="AQ20" s="96"/>
    </row>
    <row r="21" spans="1:144" s="97" customFormat="1" ht="22.5" customHeight="1" x14ac:dyDescent="0.25">
      <c r="A21" s="199" t="s">
        <v>13</v>
      </c>
      <c r="B21" s="267" t="s">
        <v>248</v>
      </c>
      <c r="C21" s="202" t="s">
        <v>173</v>
      </c>
      <c r="D21" s="265">
        <f t="shared" si="2"/>
        <v>4</v>
      </c>
      <c r="E21" s="265">
        <f t="shared" si="3"/>
        <v>4</v>
      </c>
      <c r="F21" s="161"/>
      <c r="G21" s="161"/>
      <c r="H21" s="161"/>
      <c r="I21" s="161"/>
      <c r="J21" s="162"/>
      <c r="K21" s="161"/>
      <c r="L21" s="161"/>
      <c r="M21" s="161"/>
      <c r="N21" s="161"/>
      <c r="O21" s="162"/>
      <c r="P21" s="161"/>
      <c r="Q21" s="161"/>
      <c r="R21" s="161"/>
      <c r="S21" s="161"/>
      <c r="T21" s="162"/>
      <c r="U21" s="161"/>
      <c r="V21" s="161"/>
      <c r="W21" s="161"/>
      <c r="X21" s="161"/>
      <c r="Y21" s="162"/>
      <c r="Z21" s="161">
        <v>1</v>
      </c>
      <c r="AA21" s="161">
        <v>0</v>
      </c>
      <c r="AB21" s="161">
        <v>3</v>
      </c>
      <c r="AC21" s="161" t="s">
        <v>11</v>
      </c>
      <c r="AD21" s="162">
        <v>4</v>
      </c>
      <c r="AE21" s="161"/>
      <c r="AF21" s="161"/>
      <c r="AG21" s="161"/>
      <c r="AH21" s="161"/>
      <c r="AI21" s="162"/>
      <c r="AJ21" s="161"/>
      <c r="AK21" s="161"/>
      <c r="AL21" s="161"/>
      <c r="AM21" s="161"/>
      <c r="AN21" s="264"/>
      <c r="AO21" s="268" t="s">
        <v>245</v>
      </c>
      <c r="AP21" s="102"/>
      <c r="AQ21" s="96"/>
    </row>
    <row r="22" spans="1:144" s="99" customFormat="1" ht="19.5" customHeight="1" x14ac:dyDescent="0.25">
      <c r="A22" s="199" t="s">
        <v>17</v>
      </c>
      <c r="B22" s="203" t="s">
        <v>249</v>
      </c>
      <c r="C22" s="202" t="s">
        <v>174</v>
      </c>
      <c r="D22" s="265">
        <f t="shared" si="2"/>
        <v>2</v>
      </c>
      <c r="E22" s="265">
        <f t="shared" si="3"/>
        <v>2</v>
      </c>
      <c r="F22" s="161"/>
      <c r="G22" s="161"/>
      <c r="H22" s="161"/>
      <c r="I22" s="161"/>
      <c r="J22" s="162"/>
      <c r="K22" s="161"/>
      <c r="L22" s="161"/>
      <c r="M22" s="161"/>
      <c r="N22" s="161"/>
      <c r="O22" s="162"/>
      <c r="P22" s="161"/>
      <c r="Q22" s="161"/>
      <c r="R22" s="161"/>
      <c r="S22" s="161"/>
      <c r="T22" s="162"/>
      <c r="U22" s="161"/>
      <c r="V22" s="161"/>
      <c r="W22" s="161"/>
      <c r="X22" s="161"/>
      <c r="Y22" s="162"/>
      <c r="Z22" s="161"/>
      <c r="AA22" s="161"/>
      <c r="AB22" s="161"/>
      <c r="AC22" s="161"/>
      <c r="AD22" s="162"/>
      <c r="AE22" s="161"/>
      <c r="AF22" s="161"/>
      <c r="AG22" s="161"/>
      <c r="AH22" s="161"/>
      <c r="AI22" s="162"/>
      <c r="AJ22" s="161">
        <v>0</v>
      </c>
      <c r="AK22" s="161">
        <v>0</v>
      </c>
      <c r="AL22" s="161">
        <v>2</v>
      </c>
      <c r="AM22" s="161" t="s">
        <v>11</v>
      </c>
      <c r="AN22" s="264">
        <v>2</v>
      </c>
      <c r="AO22" s="268" t="s">
        <v>248</v>
      </c>
      <c r="AP22" s="103"/>
      <c r="AQ22" s="98"/>
    </row>
    <row r="23" spans="1:144" s="329" customFormat="1" ht="18" customHeight="1" x14ac:dyDescent="0.25">
      <c r="A23" s="317" t="s">
        <v>18</v>
      </c>
      <c r="B23" s="318" t="s">
        <v>222</v>
      </c>
      <c r="C23" s="319" t="s">
        <v>160</v>
      </c>
      <c r="D23" s="324">
        <f t="shared" si="2"/>
        <v>2</v>
      </c>
      <c r="E23" s="324">
        <f t="shared" si="3"/>
        <v>4</v>
      </c>
      <c r="F23" s="167"/>
      <c r="G23" s="167"/>
      <c r="H23" s="167"/>
      <c r="I23" s="167"/>
      <c r="J23" s="168"/>
      <c r="K23" s="167"/>
      <c r="L23" s="167"/>
      <c r="M23" s="167"/>
      <c r="N23" s="167"/>
      <c r="O23" s="168"/>
      <c r="P23" s="167"/>
      <c r="Q23" s="167"/>
      <c r="R23" s="167"/>
      <c r="S23" s="167"/>
      <c r="T23" s="168"/>
      <c r="U23" s="167"/>
      <c r="V23" s="167"/>
      <c r="W23" s="167"/>
      <c r="X23" s="167"/>
      <c r="Y23" s="168"/>
      <c r="Z23" s="167"/>
      <c r="AA23" s="167"/>
      <c r="AB23" s="167"/>
      <c r="AC23" s="167"/>
      <c r="AD23" s="168"/>
      <c r="AE23" s="167"/>
      <c r="AF23" s="167"/>
      <c r="AG23" s="167"/>
      <c r="AH23" s="167"/>
      <c r="AI23" s="168"/>
      <c r="AJ23" s="167">
        <v>0</v>
      </c>
      <c r="AK23" s="167">
        <v>0</v>
      </c>
      <c r="AL23" s="167">
        <v>2</v>
      </c>
      <c r="AM23" s="167" t="s">
        <v>11</v>
      </c>
      <c r="AN23" s="325">
        <v>4</v>
      </c>
      <c r="AO23" s="327" t="s">
        <v>247</v>
      </c>
      <c r="AP23" s="104"/>
      <c r="AQ23" s="328"/>
    </row>
    <row r="24" spans="1:144" s="11" customFormat="1" ht="18" customHeight="1" x14ac:dyDescent="0.25">
      <c r="A24" s="296" t="s">
        <v>133</v>
      </c>
      <c r="B24" s="297"/>
      <c r="C24" s="297"/>
      <c r="D24" s="3">
        <v>10</v>
      </c>
      <c r="E24" s="40">
        <v>10</v>
      </c>
      <c r="F24" s="3"/>
      <c r="G24" s="3"/>
      <c r="H24" s="3"/>
      <c r="I24" s="3"/>
      <c r="J24" s="40"/>
      <c r="K24" s="3"/>
      <c r="L24" s="3"/>
      <c r="M24" s="3"/>
      <c r="N24" s="3"/>
      <c r="O24" s="40"/>
      <c r="P24" s="3"/>
      <c r="Q24" s="3"/>
      <c r="R24" s="3"/>
      <c r="S24" s="3"/>
      <c r="T24" s="40"/>
      <c r="U24" s="3">
        <v>0</v>
      </c>
      <c r="V24" s="3">
        <v>2</v>
      </c>
      <c r="W24" s="3">
        <v>0</v>
      </c>
      <c r="X24" s="3"/>
      <c r="Y24" s="40">
        <v>4</v>
      </c>
      <c r="Z24" s="44">
        <f>SUM(Z25:Z30)</f>
        <v>0</v>
      </c>
      <c r="AA24" s="44">
        <f>SUM(AA25:AA30)</f>
        <v>0</v>
      </c>
      <c r="AB24" s="44">
        <f>SUM(AB25:AB30)</f>
        <v>0</v>
      </c>
      <c r="AC24" s="44" t="s">
        <v>11</v>
      </c>
      <c r="AD24" s="204">
        <f>SUM(AD25:AD30)</f>
        <v>0</v>
      </c>
      <c r="AE24" s="44">
        <f>SUM(AE25:AE30)</f>
        <v>0</v>
      </c>
      <c r="AF24" s="44">
        <f>SUM(AF25:AF30)</f>
        <v>6</v>
      </c>
      <c r="AG24" s="44">
        <f>SUM(AG25:AG30)</f>
        <v>0</v>
      </c>
      <c r="AH24" s="44" t="s">
        <v>11</v>
      </c>
      <c r="AI24" s="204">
        <f>SUM(AI25:AI30)</f>
        <v>6</v>
      </c>
      <c r="AJ24" s="44"/>
      <c r="AK24" s="44"/>
      <c r="AL24" s="44"/>
      <c r="AM24" s="44"/>
      <c r="AN24" s="45"/>
      <c r="AO24" s="108"/>
      <c r="AP24" s="105"/>
      <c r="AQ24" s="2"/>
    </row>
    <row r="25" spans="1:144" s="11" customFormat="1" ht="18" customHeight="1" x14ac:dyDescent="0.25">
      <c r="A25" s="199" t="s">
        <v>19</v>
      </c>
      <c r="B25" s="203"/>
      <c r="C25" s="202" t="s">
        <v>134</v>
      </c>
      <c r="D25" s="161"/>
      <c r="E25" s="162"/>
      <c r="F25" s="205"/>
      <c r="G25" s="205"/>
      <c r="H25" s="205"/>
      <c r="I25" s="205"/>
      <c r="J25" s="206"/>
      <c r="K25" s="205"/>
      <c r="L25" s="205"/>
      <c r="M25" s="205"/>
      <c r="N25" s="205"/>
      <c r="O25" s="206"/>
      <c r="P25" s="207"/>
      <c r="Q25" s="207"/>
      <c r="R25" s="207"/>
      <c r="S25" s="207"/>
      <c r="T25" s="208"/>
      <c r="U25" s="209">
        <v>0</v>
      </c>
      <c r="V25" s="209">
        <v>2</v>
      </c>
      <c r="W25" s="209">
        <v>0</v>
      </c>
      <c r="X25" s="209" t="s">
        <v>11</v>
      </c>
      <c r="Y25" s="209">
        <v>2</v>
      </c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10"/>
      <c r="AO25" s="261"/>
      <c r="AP25" s="103"/>
      <c r="AQ25" s="2"/>
    </row>
    <row r="26" spans="1:144" s="11" customFormat="1" ht="18" customHeight="1" x14ac:dyDescent="0.25">
      <c r="A26" s="199" t="s">
        <v>61</v>
      </c>
      <c r="B26" s="203"/>
      <c r="C26" s="202" t="s">
        <v>135</v>
      </c>
      <c r="D26" s="161"/>
      <c r="E26" s="162"/>
      <c r="F26" s="205"/>
      <c r="G26" s="205"/>
      <c r="H26" s="205"/>
      <c r="I26" s="205"/>
      <c r="J26" s="206"/>
      <c r="K26" s="205"/>
      <c r="L26" s="205"/>
      <c r="M26" s="205"/>
      <c r="N26" s="205"/>
      <c r="O26" s="206"/>
      <c r="P26" s="205"/>
      <c r="Q26" s="205"/>
      <c r="R26" s="205"/>
      <c r="S26" s="205"/>
      <c r="T26" s="206"/>
      <c r="U26" s="207">
        <v>0</v>
      </c>
      <c r="V26" s="207">
        <v>2</v>
      </c>
      <c r="W26" s="207">
        <v>0</v>
      </c>
      <c r="X26" s="207" t="s">
        <v>11</v>
      </c>
      <c r="Y26" s="208">
        <v>2</v>
      </c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10"/>
      <c r="AO26" s="261"/>
      <c r="AP26" s="103"/>
      <c r="AQ26" s="2"/>
    </row>
    <row r="27" spans="1:144" s="11" customFormat="1" ht="18" customHeight="1" x14ac:dyDescent="0.25">
      <c r="A27" s="199" t="s">
        <v>62</v>
      </c>
      <c r="B27" s="203"/>
      <c r="C27" s="202" t="s">
        <v>136</v>
      </c>
      <c r="D27" s="161"/>
      <c r="E27" s="162"/>
      <c r="F27" s="205"/>
      <c r="G27" s="205"/>
      <c r="H27" s="205"/>
      <c r="I27" s="205"/>
      <c r="J27" s="206"/>
      <c r="K27" s="205"/>
      <c r="L27" s="205"/>
      <c r="M27" s="205"/>
      <c r="N27" s="205"/>
      <c r="O27" s="206"/>
      <c r="P27" s="205"/>
      <c r="Q27" s="205"/>
      <c r="R27" s="205"/>
      <c r="S27" s="205"/>
      <c r="T27" s="206"/>
      <c r="U27" s="205"/>
      <c r="V27" s="205"/>
      <c r="W27" s="205"/>
      <c r="X27" s="205"/>
      <c r="Y27" s="206"/>
      <c r="Z27" s="209"/>
      <c r="AA27" s="209"/>
      <c r="AB27" s="209"/>
      <c r="AC27" s="209"/>
      <c r="AD27" s="209"/>
      <c r="AE27" s="209">
        <v>0</v>
      </c>
      <c r="AF27" s="209">
        <v>2</v>
      </c>
      <c r="AG27" s="209">
        <v>0</v>
      </c>
      <c r="AH27" s="209" t="s">
        <v>11</v>
      </c>
      <c r="AI27" s="209">
        <v>2</v>
      </c>
      <c r="AJ27" s="209"/>
      <c r="AK27" s="209"/>
      <c r="AL27" s="209"/>
      <c r="AM27" s="209"/>
      <c r="AN27" s="210"/>
      <c r="AO27" s="262"/>
      <c r="AP27" s="102"/>
      <c r="AQ27" s="2"/>
    </row>
    <row r="28" spans="1:144" s="11" customFormat="1" ht="18" customHeight="1" x14ac:dyDescent="0.25">
      <c r="A28" s="199" t="s">
        <v>63</v>
      </c>
      <c r="B28" s="203"/>
      <c r="C28" s="202" t="s">
        <v>137</v>
      </c>
      <c r="D28" s="161"/>
      <c r="E28" s="162"/>
      <c r="F28" s="205"/>
      <c r="G28" s="205"/>
      <c r="H28" s="205"/>
      <c r="I28" s="205"/>
      <c r="J28" s="206"/>
      <c r="K28" s="205"/>
      <c r="L28" s="205"/>
      <c r="M28" s="205"/>
      <c r="N28" s="205"/>
      <c r="O28" s="206"/>
      <c r="P28" s="205"/>
      <c r="Q28" s="205"/>
      <c r="R28" s="205"/>
      <c r="S28" s="205"/>
      <c r="T28" s="206"/>
      <c r="U28" s="205"/>
      <c r="V28" s="205"/>
      <c r="W28" s="205"/>
      <c r="X28" s="205"/>
      <c r="Y28" s="206"/>
      <c r="Z28" s="209"/>
      <c r="AA28" s="209"/>
      <c r="AB28" s="209"/>
      <c r="AC28" s="209"/>
      <c r="AD28" s="209"/>
      <c r="AE28" s="209">
        <v>0</v>
      </c>
      <c r="AF28" s="209">
        <v>2</v>
      </c>
      <c r="AG28" s="209">
        <v>0</v>
      </c>
      <c r="AH28" s="209" t="s">
        <v>11</v>
      </c>
      <c r="AI28" s="209">
        <v>2</v>
      </c>
      <c r="AJ28" s="209"/>
      <c r="AK28" s="209"/>
      <c r="AL28" s="209"/>
      <c r="AM28" s="209"/>
      <c r="AN28" s="210"/>
      <c r="AO28" s="262"/>
      <c r="AP28" s="102"/>
      <c r="AQ28" s="2"/>
    </row>
    <row r="29" spans="1:144" s="11" customFormat="1" ht="18" customHeight="1" x14ac:dyDescent="0.25">
      <c r="A29" s="199" t="s">
        <v>64</v>
      </c>
      <c r="B29" s="203"/>
      <c r="C29" s="202" t="s">
        <v>138</v>
      </c>
      <c r="D29" s="161"/>
      <c r="E29" s="162"/>
      <c r="F29" s="205"/>
      <c r="G29" s="205"/>
      <c r="H29" s="205"/>
      <c r="I29" s="205"/>
      <c r="J29" s="206"/>
      <c r="K29" s="205"/>
      <c r="L29" s="205"/>
      <c r="M29" s="205"/>
      <c r="N29" s="205"/>
      <c r="O29" s="206"/>
      <c r="P29" s="205"/>
      <c r="Q29" s="205"/>
      <c r="R29" s="205"/>
      <c r="S29" s="205"/>
      <c r="T29" s="206"/>
      <c r="U29" s="205"/>
      <c r="V29" s="205"/>
      <c r="W29" s="205"/>
      <c r="X29" s="205"/>
      <c r="Y29" s="206"/>
      <c r="Z29" s="209"/>
      <c r="AA29" s="209"/>
      <c r="AB29" s="209"/>
      <c r="AC29" s="209"/>
      <c r="AD29" s="209"/>
      <c r="AE29" s="209">
        <v>0</v>
      </c>
      <c r="AF29" s="209">
        <v>2</v>
      </c>
      <c r="AG29" s="209">
        <v>0</v>
      </c>
      <c r="AH29" s="209" t="s">
        <v>11</v>
      </c>
      <c r="AI29" s="209">
        <v>2</v>
      </c>
      <c r="AJ29" s="209"/>
      <c r="AK29" s="209"/>
      <c r="AL29" s="209"/>
      <c r="AM29" s="209"/>
      <c r="AN29" s="210"/>
      <c r="AO29" s="262"/>
      <c r="AP29" s="102"/>
      <c r="AQ29" s="2"/>
    </row>
    <row r="30" spans="1:144" s="7" customFormat="1" ht="23.25" customHeight="1" thickBot="1" x14ac:dyDescent="0.3">
      <c r="A30" s="211"/>
      <c r="B30" s="212"/>
      <c r="C30" s="213" t="s">
        <v>14</v>
      </c>
      <c r="D30" s="214"/>
      <c r="E30" s="215">
        <f>SUM(J30,O30,T30:U30,Y30,AD30,AI30:AJ30,AN30)</f>
        <v>15</v>
      </c>
      <c r="F30" s="216"/>
      <c r="G30" s="216"/>
      <c r="H30" s="216"/>
      <c r="I30" s="216"/>
      <c r="J30" s="217"/>
      <c r="K30" s="216"/>
      <c r="L30" s="216"/>
      <c r="M30" s="216"/>
      <c r="N30" s="216"/>
      <c r="O30" s="217"/>
      <c r="P30" s="216"/>
      <c r="Q30" s="216"/>
      <c r="R30" s="216"/>
      <c r="S30" s="216"/>
      <c r="T30" s="217"/>
      <c r="U30" s="216"/>
      <c r="V30" s="216"/>
      <c r="W30" s="216"/>
      <c r="X30" s="216"/>
      <c r="Y30" s="217"/>
      <c r="Z30" s="216"/>
      <c r="AA30" s="216"/>
      <c r="AB30" s="216"/>
      <c r="AC30" s="216"/>
      <c r="AD30" s="217"/>
      <c r="AE30" s="216"/>
      <c r="AF30" s="216"/>
      <c r="AG30" s="216"/>
      <c r="AH30" s="216"/>
      <c r="AI30" s="217"/>
      <c r="AJ30" s="216"/>
      <c r="AK30" s="216"/>
      <c r="AL30" s="216">
        <v>13</v>
      </c>
      <c r="AM30" s="216" t="s">
        <v>65</v>
      </c>
      <c r="AN30" s="218">
        <v>15</v>
      </c>
      <c r="AO30" s="266"/>
      <c r="AP30" s="102"/>
      <c r="AQ30" s="1"/>
    </row>
    <row r="31" spans="1:144" s="20" customFormat="1" ht="20.25" customHeight="1" thickTop="1" thickBot="1" x14ac:dyDescent="0.3">
      <c r="A31" s="219"/>
      <c r="B31" s="220"/>
      <c r="C31" s="221" t="s">
        <v>59</v>
      </c>
      <c r="D31" s="222">
        <f>G32+L32+Q32+V32+AA32+AF32+AK32</f>
        <v>182</v>
      </c>
      <c r="E31" s="223">
        <f>'ITF ALAP'!E62+E13+E24+E30</f>
        <v>210</v>
      </c>
      <c r="F31" s="224"/>
      <c r="G31" s="225">
        <f>G32</f>
        <v>27</v>
      </c>
      <c r="H31" s="224"/>
      <c r="I31" s="224"/>
      <c r="J31" s="223">
        <f>'ITF ALAP'!J62+J13+J24+J30</f>
        <v>30</v>
      </c>
      <c r="K31" s="224"/>
      <c r="L31" s="225">
        <f>L32</f>
        <v>29</v>
      </c>
      <c r="M31" s="224"/>
      <c r="N31" s="224"/>
      <c r="O31" s="223">
        <f>'ITF ALAP'!O62+O13+O24+O30</f>
        <v>32</v>
      </c>
      <c r="P31" s="44"/>
      <c r="Q31" s="222">
        <f>Q32</f>
        <v>27</v>
      </c>
      <c r="R31" s="44"/>
      <c r="S31" s="44"/>
      <c r="T31" s="223">
        <f>'ITF ALAP'!T62+T13+T24+T30</f>
        <v>33</v>
      </c>
      <c r="U31" s="44"/>
      <c r="V31" s="222">
        <f>V32</f>
        <v>26</v>
      </c>
      <c r="W31" s="44"/>
      <c r="X31" s="44"/>
      <c r="Y31" s="222">
        <f>'ITF ALAP'!Y62+Y13+Y24+Y30</f>
        <v>30</v>
      </c>
      <c r="Z31" s="224"/>
      <c r="AA31" s="225">
        <f>AA32</f>
        <v>26</v>
      </c>
      <c r="AB31" s="224"/>
      <c r="AC31" s="224"/>
      <c r="AD31" s="223">
        <f>'ITF ALAP'!AD62+AD13+AD24+AD30</f>
        <v>29</v>
      </c>
      <c r="AE31" s="44"/>
      <c r="AF31" s="222">
        <f>AF32</f>
        <v>25</v>
      </c>
      <c r="AG31" s="44"/>
      <c r="AH31" s="44"/>
      <c r="AI31" s="223">
        <f>'ITF ALAP'!AI62+AI13+AI24+AI30</f>
        <v>28</v>
      </c>
      <c r="AJ31" s="44"/>
      <c r="AK31" s="222">
        <f>AK32</f>
        <v>22</v>
      </c>
      <c r="AL31" s="44"/>
      <c r="AM31" s="44"/>
      <c r="AN31" s="226">
        <f>'ITF ALAP'!AN62+AN13+AN24+AN30</f>
        <v>28</v>
      </c>
      <c r="AO31" s="109">
        <f>J31+O31+T31+Y31+AD31+AI31+AN31</f>
        <v>210</v>
      </c>
      <c r="AP31" s="106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s="42" customFormat="1" ht="15.75" customHeight="1" x14ac:dyDescent="0.25">
      <c r="A32" s="298" t="s">
        <v>139</v>
      </c>
      <c r="B32" s="227"/>
      <c r="C32" s="228" t="s">
        <v>140</v>
      </c>
      <c r="D32" s="229"/>
      <c r="E32" s="230"/>
      <c r="F32" s="231"/>
      <c r="G32" s="232">
        <f>SUM('ITF ALAP'!F14:H23,'ITF ALAP'!F25:H33,'ITF ALAP'!F36:H49,'ITF ALAP'!F51:H54,'ITF ALAP'!F56:H61,F14:H23,F25:H29)</f>
        <v>27</v>
      </c>
      <c r="H32" s="231"/>
      <c r="I32" s="229"/>
      <c r="J32" s="233"/>
      <c r="K32" s="231"/>
      <c r="L32" s="232">
        <f>SUM('ITF ALAP'!K14:M23,'ITF ALAP'!K25:M33,'ITF ALAP'!K36:M49,'ITF ALAP'!K51:M54,'ITF ALAP'!K56:M61,'ITF SPEC 3'!K14:M23,'ITF SPEC 3'!K25:M29)</f>
        <v>29</v>
      </c>
      <c r="M32" s="231"/>
      <c r="N32" s="229"/>
      <c r="O32" s="233"/>
      <c r="P32" s="231"/>
      <c r="Q32" s="232">
        <f>SUM('ITF ALAP'!P14:R23,'ITF ALAP'!P25:R33,'ITF ALAP'!P36:R49,'ITF ALAP'!P51:R54,'ITF ALAP'!P56:R61,'ITF SPEC 3'!P14:R23,'ITF SPEC 3'!P25:R29)</f>
        <v>27</v>
      </c>
      <c r="R32" s="231"/>
      <c r="S32" s="229"/>
      <c r="T32" s="233"/>
      <c r="U32" s="231"/>
      <c r="V32" s="232">
        <f>SUM('ITF ALAP'!U14:W23,'ITF ALAP'!U25:W33,'ITF ALAP'!U36:W49,'ITF ALAP'!U51:W54,'ITF ALAP'!U56:W61,'ITF SPEC 3'!U14:W23,'ITF SPEC 3'!U25:W29)</f>
        <v>26</v>
      </c>
      <c r="W32" s="231"/>
      <c r="X32" s="229"/>
      <c r="Y32" s="233"/>
      <c r="Z32" s="231"/>
      <c r="AA32" s="232">
        <f>SUM('ITF ALAP'!Z14:AB23,'ITF ALAP'!Z25:AB33,'ITF ALAP'!Z36:AB49,'ITF ALAP'!Z51:AB54,'ITF ALAP'!Z56:AB61,'ITF SPEC 3'!Z14:AB23,'ITF SPEC 3'!Z25:AB29)</f>
        <v>26</v>
      </c>
      <c r="AB32" s="231"/>
      <c r="AC32" s="229"/>
      <c r="AD32" s="233"/>
      <c r="AE32" s="231"/>
      <c r="AF32" s="232">
        <f>SUM('ITF ALAP'!AE14:AG23,'ITF ALAP'!AE25:AG33,'ITF ALAP'!AE36:AG49,'ITF ALAP'!AE51:AG54,'ITF ALAP'!AE56:AG61,'ITF SPEC 3'!AE14:AG23,'ITF SPEC 3'!AE25:AG29)</f>
        <v>25</v>
      </c>
      <c r="AG32" s="231"/>
      <c r="AH32" s="229"/>
      <c r="AI32" s="233"/>
      <c r="AJ32" s="231"/>
      <c r="AK32" s="232">
        <f>SUM('ITF ALAP'!AJ14:AL23,'ITF ALAP'!AJ25:AL33,'ITF ALAP'!AJ36:AL49,'ITF ALAP'!AJ51:AL54,'ITF ALAP'!AJ56:AL61,'ITF SPEC 3'!AJ14:AL23,'ITF SPEC 3'!AJ25:AL30)</f>
        <v>22</v>
      </c>
      <c r="AL32" s="231"/>
      <c r="AM32" s="229"/>
      <c r="AN32" s="234"/>
      <c r="AO32" s="31"/>
      <c r="AP32" s="31"/>
      <c r="AQ32" s="41"/>
    </row>
    <row r="33" spans="1:43" s="42" customFormat="1" ht="15.75" x14ac:dyDescent="0.25">
      <c r="A33" s="298"/>
      <c r="B33" s="227"/>
      <c r="C33" s="235" t="s">
        <v>141</v>
      </c>
      <c r="D33" s="232">
        <f>G33+L33+Q33+V33+AA33+AF33+AK33</f>
        <v>112</v>
      </c>
      <c r="E33" s="236"/>
      <c r="F33" s="231"/>
      <c r="G33" s="237">
        <f>'ITF ALAP'!G66+G13+H13</f>
        <v>15</v>
      </c>
      <c r="H33" s="231"/>
      <c r="I33" s="229"/>
      <c r="J33" s="233"/>
      <c r="K33" s="231"/>
      <c r="L33" s="237">
        <f>'ITF ALAP'!L66+L13+M13</f>
        <v>20</v>
      </c>
      <c r="M33" s="231"/>
      <c r="N33" s="229"/>
      <c r="O33" s="233"/>
      <c r="P33" s="231"/>
      <c r="Q33" s="237">
        <f>'ITF ALAP'!Q66+Q13+R13</f>
        <v>13</v>
      </c>
      <c r="R33" s="231"/>
      <c r="S33" s="229"/>
      <c r="T33" s="233"/>
      <c r="U33" s="231"/>
      <c r="V33" s="237">
        <f>'ITF ALAP'!V66+V13+W13</f>
        <v>12</v>
      </c>
      <c r="W33" s="231"/>
      <c r="X33" s="229"/>
      <c r="Y33" s="233"/>
      <c r="Z33" s="231"/>
      <c r="AA33" s="237">
        <f>'ITF ALAP'!AA66+AA13+AB13</f>
        <v>18</v>
      </c>
      <c r="AB33" s="231"/>
      <c r="AC33" s="229"/>
      <c r="AD33" s="233"/>
      <c r="AE33" s="231"/>
      <c r="AF33" s="237">
        <f>'ITF ALAP'!AF66+AF13+AG13</f>
        <v>14</v>
      </c>
      <c r="AG33" s="231"/>
      <c r="AH33" s="229"/>
      <c r="AI33" s="233"/>
      <c r="AJ33" s="231"/>
      <c r="AK33" s="237">
        <f>'ITF ALAP'!AK66+AK13+AL13+AL30</f>
        <v>20</v>
      </c>
      <c r="AL33" s="231"/>
      <c r="AM33" s="229"/>
      <c r="AN33" s="234"/>
      <c r="AO33" s="31"/>
      <c r="AP33" s="31"/>
      <c r="AQ33" s="41"/>
    </row>
    <row r="34" spans="1:43" s="42" customFormat="1" ht="15.75" x14ac:dyDescent="0.25">
      <c r="A34" s="298"/>
      <c r="B34" s="227"/>
      <c r="C34" s="235" t="s">
        <v>142</v>
      </c>
      <c r="D34" s="232">
        <f>(D33/D31)*100</f>
        <v>61.53846153846154</v>
      </c>
      <c r="E34" s="236"/>
      <c r="F34" s="231"/>
      <c r="G34" s="237"/>
      <c r="H34" s="231"/>
      <c r="I34" s="229"/>
      <c r="J34" s="233"/>
      <c r="K34" s="231"/>
      <c r="L34" s="237"/>
      <c r="M34" s="231"/>
      <c r="N34" s="229"/>
      <c r="O34" s="233"/>
      <c r="P34" s="231"/>
      <c r="Q34" s="237"/>
      <c r="R34" s="231"/>
      <c r="S34" s="229"/>
      <c r="T34" s="233"/>
      <c r="U34" s="231"/>
      <c r="V34" s="237"/>
      <c r="W34" s="231"/>
      <c r="X34" s="229"/>
      <c r="Y34" s="233"/>
      <c r="Z34" s="231"/>
      <c r="AA34" s="237"/>
      <c r="AB34" s="231"/>
      <c r="AC34" s="229"/>
      <c r="AD34" s="233"/>
      <c r="AE34" s="231"/>
      <c r="AF34" s="237"/>
      <c r="AG34" s="231"/>
      <c r="AH34" s="229"/>
      <c r="AI34" s="233"/>
      <c r="AJ34" s="231"/>
      <c r="AK34" s="237"/>
      <c r="AL34" s="231"/>
      <c r="AM34" s="229"/>
      <c r="AN34" s="234"/>
      <c r="AO34" s="31"/>
      <c r="AP34" s="31"/>
      <c r="AQ34" s="41"/>
    </row>
    <row r="35" spans="1:43" s="42" customFormat="1" ht="15.75" x14ac:dyDescent="0.25">
      <c r="A35" s="298"/>
      <c r="B35" s="227"/>
      <c r="C35" s="228" t="s">
        <v>143</v>
      </c>
      <c r="D35" s="238"/>
      <c r="E35" s="238"/>
      <c r="F35" s="239"/>
      <c r="G35" s="239"/>
      <c r="H35" s="239"/>
      <c r="I35" s="240">
        <f>COUNTIF(I14:I30,"v")+'ITF ALAP'!I63</f>
        <v>2</v>
      </c>
      <c r="J35" s="241"/>
      <c r="K35" s="239"/>
      <c r="L35" s="239"/>
      <c r="M35" s="239"/>
      <c r="N35" s="240">
        <f>COUNTIF(N14:N30,"v")+'ITF ALAP'!N63</f>
        <v>2</v>
      </c>
      <c r="O35" s="241"/>
      <c r="P35" s="239"/>
      <c r="Q35" s="239"/>
      <c r="R35" s="239"/>
      <c r="S35" s="240">
        <f>COUNTIF(S14:S30,"v")+'ITF ALAP'!S63</f>
        <v>4</v>
      </c>
      <c r="T35" s="241"/>
      <c r="U35" s="239"/>
      <c r="V35" s="239"/>
      <c r="W35" s="239"/>
      <c r="X35" s="240">
        <f>COUNTIF(X14:X23,"v")+COUNTIF(X25:X29,"v")+'ITF ALAP'!X63</f>
        <v>2</v>
      </c>
      <c r="Y35" s="242"/>
      <c r="Z35" s="200"/>
      <c r="AA35" s="200"/>
      <c r="AB35" s="200"/>
      <c r="AC35" s="240">
        <f>COUNTIF(AC14:AC23,"v")+COUNTIF(AC25:AC29,"v")+'ITF ALAP'!AC63</f>
        <v>2</v>
      </c>
      <c r="AD35" s="242"/>
      <c r="AE35" s="200"/>
      <c r="AF35" s="200"/>
      <c r="AG35" s="200"/>
      <c r="AH35" s="240">
        <f>COUNTIF(AH14:AH23,"v")+COUNTIF(AH25:AH29,"v")+'ITF ALAP'!AH63</f>
        <v>2</v>
      </c>
      <c r="AI35" s="242"/>
      <c r="AJ35" s="200"/>
      <c r="AK35" s="200"/>
      <c r="AL35" s="200"/>
      <c r="AM35" s="240">
        <f>COUNTIF(AM14:AM23,"v")+COUNTIF(AM25:AM29,"v")+'ITF ALAP'!AM63</f>
        <v>1</v>
      </c>
      <c r="AN35" s="243"/>
      <c r="AO35" s="31"/>
      <c r="AP35" s="31"/>
      <c r="AQ35" s="41"/>
    </row>
    <row r="36" spans="1:43" s="42" customFormat="1" ht="15.75" x14ac:dyDescent="0.25">
      <c r="A36" s="298"/>
      <c r="B36" s="227"/>
      <c r="C36" s="228" t="s">
        <v>144</v>
      </c>
      <c r="D36" s="238"/>
      <c r="E36" s="238"/>
      <c r="F36" s="239"/>
      <c r="G36" s="239"/>
      <c r="H36" s="239"/>
      <c r="I36" s="240">
        <f>COUNTIF(I14:I30,"é")+'ITF ALAP'!I64</f>
        <v>6</v>
      </c>
      <c r="J36" s="241"/>
      <c r="K36" s="239"/>
      <c r="L36" s="239"/>
      <c r="M36" s="239"/>
      <c r="N36" s="240">
        <f>COUNTIF(N14:N30,"é")+'ITF ALAP'!N64</f>
        <v>7</v>
      </c>
      <c r="O36" s="241"/>
      <c r="P36" s="239"/>
      <c r="Q36" s="239"/>
      <c r="R36" s="239"/>
      <c r="S36" s="240">
        <f>COUNTIF(S14:S30,"é")+'ITF ALAP'!S64</f>
        <v>6</v>
      </c>
      <c r="T36" s="241"/>
      <c r="U36" s="239"/>
      <c r="V36" s="239"/>
      <c r="W36" s="239"/>
      <c r="X36" s="240">
        <f>COUNTIF(X14:X23,"é")+COUNTIF(X25:X29,"é")+'ITF ALAP'!X64</f>
        <v>9</v>
      </c>
      <c r="Y36" s="242"/>
      <c r="Z36" s="200"/>
      <c r="AA36" s="200"/>
      <c r="AB36" s="200"/>
      <c r="AC36" s="240">
        <f>COUNTIF(AC14:AC23,"é")+COUNTIF(AC25:AC29,"é")+'ITF ALAP'!AC64</f>
        <v>6</v>
      </c>
      <c r="AD36" s="242"/>
      <c r="AE36" s="200"/>
      <c r="AF36" s="200"/>
      <c r="AG36" s="200"/>
      <c r="AH36" s="240">
        <f>COUNTIF(AH14:AH23,"é")+COUNTIF(AH25:AH29,"é")+'ITF ALAP'!AH64</f>
        <v>6</v>
      </c>
      <c r="AI36" s="242"/>
      <c r="AJ36" s="200"/>
      <c r="AK36" s="200"/>
      <c r="AL36" s="200"/>
      <c r="AM36" s="240">
        <f>COUNTIF(AM14:AM23,"é")+COUNTIF(AM25:AM29,"é")+'ITF ALAP'!AM64</f>
        <v>3</v>
      </c>
      <c r="AN36" s="243"/>
      <c r="AO36" s="31"/>
      <c r="AP36" s="31"/>
      <c r="AQ36" s="41"/>
    </row>
    <row r="37" spans="1:43" s="42" customFormat="1" ht="18.75" customHeight="1" x14ac:dyDescent="0.25">
      <c r="A37" s="292" t="s">
        <v>145</v>
      </c>
      <c r="B37" s="227"/>
      <c r="C37" s="244" t="s">
        <v>146</v>
      </c>
      <c r="D37" s="245">
        <v>2</v>
      </c>
      <c r="E37" s="246">
        <v>0</v>
      </c>
      <c r="F37" s="245"/>
      <c r="G37" s="245"/>
      <c r="H37" s="245"/>
      <c r="I37" s="245"/>
      <c r="J37" s="246"/>
      <c r="K37" s="207">
        <v>0</v>
      </c>
      <c r="L37" s="207">
        <v>2</v>
      </c>
      <c r="M37" s="207">
        <v>0</v>
      </c>
      <c r="N37" s="207" t="s">
        <v>66</v>
      </c>
      <c r="O37" s="208">
        <v>0</v>
      </c>
      <c r="P37" s="207"/>
      <c r="Q37" s="207"/>
      <c r="R37" s="207"/>
      <c r="S37" s="207"/>
      <c r="T37" s="208"/>
      <c r="U37" s="207"/>
      <c r="V37" s="245"/>
      <c r="W37" s="245"/>
      <c r="X37" s="245"/>
      <c r="Y37" s="246"/>
      <c r="Z37" s="245"/>
      <c r="AA37" s="245"/>
      <c r="AB37" s="245"/>
      <c r="AC37" s="245"/>
      <c r="AD37" s="246"/>
      <c r="AE37" s="245"/>
      <c r="AF37" s="245"/>
      <c r="AG37" s="245"/>
      <c r="AH37" s="245"/>
      <c r="AI37" s="246"/>
      <c r="AJ37" s="245"/>
      <c r="AK37" s="245"/>
      <c r="AL37" s="245"/>
      <c r="AM37" s="245"/>
      <c r="AN37" s="247"/>
      <c r="AO37" s="31"/>
      <c r="AP37" s="31"/>
      <c r="AQ37" s="41"/>
    </row>
    <row r="38" spans="1:43" s="42" customFormat="1" ht="18.75" customHeight="1" x14ac:dyDescent="0.25">
      <c r="A38" s="292"/>
      <c r="B38" s="227"/>
      <c r="C38" s="244" t="s">
        <v>147</v>
      </c>
      <c r="D38" s="245">
        <v>2</v>
      </c>
      <c r="E38" s="246">
        <v>0</v>
      </c>
      <c r="F38" s="245"/>
      <c r="G38" s="245"/>
      <c r="H38" s="245"/>
      <c r="I38" s="245"/>
      <c r="J38" s="246"/>
      <c r="K38" s="207"/>
      <c r="L38" s="207"/>
      <c r="M38" s="207"/>
      <c r="N38" s="207"/>
      <c r="O38" s="208"/>
      <c r="P38" s="207">
        <v>0</v>
      </c>
      <c r="Q38" s="207">
        <v>2</v>
      </c>
      <c r="R38" s="207">
        <v>0</v>
      </c>
      <c r="S38" s="207" t="s">
        <v>66</v>
      </c>
      <c r="T38" s="208">
        <v>0</v>
      </c>
      <c r="U38" s="207"/>
      <c r="V38" s="245"/>
      <c r="W38" s="245"/>
      <c r="X38" s="245"/>
      <c r="Y38" s="246"/>
      <c r="Z38" s="245"/>
      <c r="AA38" s="245"/>
      <c r="AB38" s="245"/>
      <c r="AC38" s="245"/>
      <c r="AD38" s="246"/>
      <c r="AE38" s="245"/>
      <c r="AF38" s="245"/>
      <c r="AG38" s="245"/>
      <c r="AH38" s="245"/>
      <c r="AI38" s="246"/>
      <c r="AJ38" s="245"/>
      <c r="AK38" s="245"/>
      <c r="AL38" s="245"/>
      <c r="AM38" s="245"/>
      <c r="AN38" s="247"/>
      <c r="AO38" s="31"/>
      <c r="AP38" s="31"/>
      <c r="AQ38" s="41"/>
    </row>
    <row r="39" spans="1:43" s="42" customFormat="1" ht="18.75" customHeight="1" x14ac:dyDescent="0.25">
      <c r="A39" s="292"/>
      <c r="B39" s="248"/>
      <c r="C39" s="249" t="s">
        <v>148</v>
      </c>
      <c r="D39" s="248"/>
      <c r="E39" s="248"/>
      <c r="F39" s="248"/>
      <c r="G39" s="248"/>
      <c r="H39" s="248"/>
      <c r="I39" s="248"/>
      <c r="J39" s="248"/>
      <c r="K39" s="207"/>
      <c r="L39" s="207"/>
      <c r="M39" s="207"/>
      <c r="N39" s="207"/>
      <c r="O39" s="208"/>
      <c r="P39" s="207">
        <v>0</v>
      </c>
      <c r="Q39" s="207">
        <v>2</v>
      </c>
      <c r="R39" s="207">
        <v>0</v>
      </c>
      <c r="S39" s="207" t="s">
        <v>11</v>
      </c>
      <c r="T39" s="250">
        <v>2</v>
      </c>
      <c r="U39" s="251" t="s">
        <v>16</v>
      </c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52"/>
      <c r="AO39" s="31"/>
      <c r="AP39" s="31"/>
      <c r="AQ39" s="41"/>
    </row>
    <row r="40" spans="1:43" s="42" customFormat="1" ht="18.75" customHeight="1" x14ac:dyDescent="0.25">
      <c r="A40" s="292"/>
      <c r="B40" s="248"/>
      <c r="C40" s="249" t="s">
        <v>149</v>
      </c>
      <c r="D40" s="248"/>
      <c r="E40" s="248"/>
      <c r="F40" s="248"/>
      <c r="G40" s="248"/>
      <c r="H40" s="248"/>
      <c r="I40" s="248"/>
      <c r="J40" s="248"/>
      <c r="K40" s="207"/>
      <c r="L40" s="207"/>
      <c r="M40" s="207"/>
      <c r="N40" s="207"/>
      <c r="O40" s="208"/>
      <c r="P40" s="207">
        <v>0</v>
      </c>
      <c r="Q40" s="207">
        <v>2</v>
      </c>
      <c r="R40" s="207">
        <v>0</v>
      </c>
      <c r="S40" s="207" t="s">
        <v>11</v>
      </c>
      <c r="T40" s="250">
        <v>2</v>
      </c>
      <c r="U40" s="251" t="s">
        <v>16</v>
      </c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52"/>
      <c r="AO40" s="31"/>
      <c r="AP40" s="31"/>
      <c r="AQ40" s="41"/>
    </row>
    <row r="41" spans="1:43" s="42" customFormat="1" ht="18.75" customHeight="1" thickBot="1" x14ac:dyDescent="0.3">
      <c r="A41" s="293"/>
      <c r="B41" s="253"/>
      <c r="C41" s="254" t="s">
        <v>150</v>
      </c>
      <c r="D41" s="255" t="s">
        <v>15</v>
      </c>
      <c r="E41" s="256">
        <v>0</v>
      </c>
      <c r="F41" s="255"/>
      <c r="G41" s="255"/>
      <c r="H41" s="255"/>
      <c r="I41" s="255"/>
      <c r="J41" s="256"/>
      <c r="K41" s="257"/>
      <c r="L41" s="257"/>
      <c r="M41" s="257"/>
      <c r="N41" s="257"/>
      <c r="O41" s="258"/>
      <c r="P41" s="257"/>
      <c r="Q41" s="257"/>
      <c r="R41" s="257"/>
      <c r="S41" s="257"/>
      <c r="T41" s="258"/>
      <c r="U41" s="257"/>
      <c r="V41" s="255"/>
      <c r="W41" s="255"/>
      <c r="X41" s="255"/>
      <c r="Y41" s="256"/>
      <c r="Z41" s="255"/>
      <c r="AA41" s="255"/>
      <c r="AB41" s="255"/>
      <c r="AC41" s="255"/>
      <c r="AD41" s="256"/>
      <c r="AE41" s="294" t="s">
        <v>15</v>
      </c>
      <c r="AF41" s="295"/>
      <c r="AG41" s="295"/>
      <c r="AH41" s="295"/>
      <c r="AI41" s="295"/>
      <c r="AJ41" s="255"/>
      <c r="AK41" s="255"/>
      <c r="AL41" s="255"/>
      <c r="AM41" s="255"/>
      <c r="AN41" s="259"/>
      <c r="AO41" s="31"/>
      <c r="AP41" s="31"/>
      <c r="AQ41" s="41"/>
    </row>
    <row r="42" spans="1:43" x14ac:dyDescent="0.25">
      <c r="F42" s="299"/>
      <c r="G42" s="300"/>
      <c r="H42" s="300"/>
      <c r="I42" s="300"/>
      <c r="K42" s="299"/>
      <c r="L42" s="300"/>
      <c r="M42" s="300"/>
      <c r="N42" s="300"/>
      <c r="P42" s="299"/>
      <c r="Q42" s="300"/>
      <c r="R42" s="300"/>
      <c r="S42" s="300"/>
      <c r="U42" s="299"/>
      <c r="V42" s="300"/>
      <c r="W42" s="300"/>
      <c r="X42" s="300"/>
      <c r="Z42" s="299"/>
      <c r="AA42" s="300"/>
      <c r="AB42" s="300"/>
      <c r="AC42" s="300"/>
      <c r="AE42" s="299"/>
      <c r="AF42" s="300"/>
      <c r="AG42" s="300"/>
      <c r="AH42" s="300"/>
      <c r="AJ42" s="299"/>
      <c r="AK42" s="300"/>
      <c r="AL42" s="300"/>
      <c r="AM42" s="300"/>
    </row>
    <row r="43" spans="1:43" x14ac:dyDescent="0.25">
      <c r="D43" s="46"/>
    </row>
    <row r="44" spans="1:43" s="28" customFormat="1" ht="15" customHeight="1" x14ac:dyDescent="0.25">
      <c r="A44" s="21"/>
      <c r="B44" s="22" t="s">
        <v>253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25"/>
      <c r="Q44" s="25"/>
      <c r="R44" s="21"/>
      <c r="S44" s="26"/>
      <c r="T44" s="21"/>
      <c r="U44" s="21"/>
      <c r="V44" s="21"/>
      <c r="W44" s="21"/>
      <c r="X44" s="26"/>
      <c r="Y44" s="21"/>
      <c r="Z44" s="21"/>
      <c r="AA44" s="21"/>
      <c r="AB44" s="21"/>
      <c r="AC44" s="26"/>
      <c r="AD44" s="21"/>
      <c r="AE44" s="21"/>
      <c r="AF44" s="21"/>
      <c r="AG44" s="21"/>
      <c r="AH44" s="26"/>
      <c r="AI44" s="27"/>
    </row>
    <row r="45" spans="1:43" s="28" customFormat="1" ht="15" customHeight="1" x14ac:dyDescent="0.25">
      <c r="A45" s="21"/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1"/>
      <c r="S45" s="26"/>
      <c r="T45" s="21"/>
      <c r="U45" s="21"/>
      <c r="V45" s="21"/>
      <c r="W45" s="21"/>
      <c r="X45" s="26"/>
      <c r="Y45" s="21"/>
      <c r="Z45" s="21"/>
      <c r="AA45" s="21"/>
      <c r="AB45" s="21"/>
      <c r="AC45" s="26"/>
      <c r="AD45" s="21"/>
      <c r="AE45" s="21"/>
      <c r="AF45" s="21"/>
      <c r="AG45" s="21"/>
      <c r="AH45" s="26"/>
      <c r="AI45" s="27"/>
    </row>
    <row r="46" spans="1:43" s="28" customFormat="1" ht="15" customHeight="1" x14ac:dyDescent="0.25">
      <c r="A46" s="21"/>
      <c r="B46" s="29" t="s">
        <v>251</v>
      </c>
      <c r="C46" s="30"/>
      <c r="D46" s="24"/>
      <c r="O46" s="25"/>
      <c r="P46" s="25"/>
      <c r="Q46" s="25"/>
      <c r="R46" s="21"/>
      <c r="S46" s="26"/>
      <c r="T46" s="21"/>
      <c r="U46" s="21"/>
      <c r="V46" s="21"/>
      <c r="W46" s="21"/>
      <c r="X46" s="26"/>
      <c r="Y46" s="21"/>
      <c r="Z46" s="21"/>
      <c r="AA46" s="21"/>
      <c r="AB46" s="21"/>
      <c r="AC46" s="26"/>
      <c r="AD46" s="70"/>
      <c r="AE46" s="71"/>
      <c r="AF46" s="70"/>
      <c r="AG46" s="70"/>
      <c r="AH46" s="70"/>
      <c r="AI46" s="70" t="s">
        <v>263</v>
      </c>
    </row>
    <row r="47" spans="1:43" s="28" customFormat="1" ht="15" customHeight="1" x14ac:dyDescent="0.25">
      <c r="A47" s="21"/>
      <c r="B47" s="155" t="s">
        <v>252</v>
      </c>
      <c r="C47" s="156"/>
      <c r="D47" s="24"/>
      <c r="O47" s="25"/>
      <c r="P47" s="25"/>
      <c r="Q47" s="25"/>
      <c r="R47" s="21"/>
      <c r="S47" s="26"/>
      <c r="T47" s="21"/>
      <c r="U47" s="21"/>
      <c r="V47" s="21"/>
      <c r="W47" s="21"/>
      <c r="X47" s="26"/>
      <c r="Y47" s="21"/>
      <c r="Z47" s="21"/>
      <c r="AA47" s="21"/>
      <c r="AB47" s="21"/>
      <c r="AC47" s="26"/>
      <c r="AD47" s="20"/>
      <c r="AE47" s="71"/>
      <c r="AF47" s="70"/>
      <c r="AG47" s="70" t="s">
        <v>60</v>
      </c>
      <c r="AH47" s="70"/>
      <c r="AI47" s="70"/>
    </row>
    <row r="48" spans="1:43" x14ac:dyDescent="0.25">
      <c r="D48" s="24"/>
    </row>
    <row r="49" spans="42:42" x14ac:dyDescent="0.25">
      <c r="AP49" s="28"/>
    </row>
  </sheetData>
  <mergeCells count="35">
    <mergeCell ref="H1:R1"/>
    <mergeCell ref="AP10:AP11"/>
    <mergeCell ref="D10:D11"/>
    <mergeCell ref="A13:C13"/>
    <mergeCell ref="A6:AP6"/>
    <mergeCell ref="A7:AP7"/>
    <mergeCell ref="A8:AP8"/>
    <mergeCell ref="A4:AP4"/>
    <mergeCell ref="A5:AP5"/>
    <mergeCell ref="E3:V3"/>
    <mergeCell ref="G2:S2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AJ42:AM42"/>
    <mergeCell ref="A32:A36"/>
    <mergeCell ref="A37:A41"/>
    <mergeCell ref="AE41:AI41"/>
    <mergeCell ref="F42:I42"/>
    <mergeCell ref="K42:N42"/>
    <mergeCell ref="P42:S42"/>
    <mergeCell ref="U42:X42"/>
    <mergeCell ref="Z42:AC42"/>
    <mergeCell ref="AE42:AH42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ITF ALAP</vt:lpstr>
      <vt:lpstr>ITF SPEC 1</vt:lpstr>
      <vt:lpstr>ITF SPEC 2</vt:lpstr>
      <vt:lpstr>ITF SPEC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rita</cp:lastModifiedBy>
  <cp:lastPrinted>2016-09-08T10:17:32Z</cp:lastPrinted>
  <dcterms:created xsi:type="dcterms:W3CDTF">2016-05-30T09:46:08Z</dcterms:created>
  <dcterms:modified xsi:type="dcterms:W3CDTF">2018-09-01T01:47:15Z</dcterms:modified>
</cp:coreProperties>
</file>