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G:\egyetemi anyagok\kari anyagok, kari tanács\mintatantervek\végleges szeptember 2018\"/>
    </mc:Choice>
  </mc:AlternateContent>
  <xr:revisionPtr revIDLastSave="0" documentId="8_{383D1CEF-9F80-4A77-BA38-6263BDAACBD2}" xr6:coauthVersionLast="34" xr6:coauthVersionMax="34" xr10:uidLastSave="{00000000-0000-0000-0000-000000000000}"/>
  <bookViews>
    <workbookView xWindow="0" yWindow="0" windowWidth="15360" windowHeight="7530" tabRatio="889" xr2:uid="{00000000-000D-0000-FFFF-FFFF00000000}"/>
  </bookViews>
  <sheets>
    <sheet name="BSc E ALAP" sheetId="36" r:id="rId1"/>
    <sheet name="Nyomda-Csomagolás-Papír" sheetId="39" r:id="rId2"/>
    <sheet name="Minőségirányitás-rendszerfejl." sheetId="45" r:id="rId3"/>
    <sheet name="Divattermék technológia" sheetId="46" r:id="rId4"/>
    <sheet name="Szabadon választható tárgyak" sheetId="47" r:id="rId5"/>
    <sheet name="Kritérium tárgyak" sheetId="48" r:id="rId6"/>
  </sheets>
  <definedNames>
    <definedName name="_xlnm._FilterDatabase" localSheetId="0" hidden="1">'BSc E ALAP'!$A$6:$AS$53</definedName>
    <definedName name="_xlnm._FilterDatabase" localSheetId="3" hidden="1">'Divattermék technológia'!#REF!</definedName>
    <definedName name="_xlnm._FilterDatabase" localSheetId="2" hidden="1">'Minőségirányitás-rendszerfejl.'!#REF!</definedName>
    <definedName name="_xlnm._FilterDatabase" localSheetId="1" hidden="1">'Nyomda-Csomagolás-Papír'!#REF!</definedName>
    <definedName name="_xlnm.Print_Titles" localSheetId="0">'BSc E ALAP'!$1:$9</definedName>
    <definedName name="_xlnm.Print_Area" localSheetId="0">'BSc E ALAP'!$A$1:$AS$78</definedName>
    <definedName name="_xlnm.Print_Area" localSheetId="3">'Divattermék technológia'!$A$1:$AQ$57</definedName>
    <definedName name="_xlnm.Print_Area" localSheetId="2">'Minőségirányitás-rendszerfejl.'!$A$1:$AQ$59</definedName>
    <definedName name="_xlnm.Print_Area" localSheetId="1">'Nyomda-Csomagolás-Papír'!$A$1:$AQ$58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36" l="1"/>
  <c r="F19" i="36"/>
  <c r="E14" i="46" l="1"/>
  <c r="E12" i="46"/>
  <c r="E51" i="36"/>
  <c r="E35" i="36"/>
  <c r="F35" i="36"/>
  <c r="F44" i="36"/>
  <c r="E44" i="36"/>
  <c r="E40" i="36"/>
  <c r="F39" i="36"/>
  <c r="E39" i="36"/>
  <c r="F32" i="36"/>
  <c r="E32" i="36"/>
  <c r="F31" i="36"/>
  <c r="E31" i="36"/>
  <c r="E36" i="36"/>
  <c r="F36" i="36"/>
  <c r="E14" i="39"/>
  <c r="E15" i="45"/>
  <c r="E15" i="46"/>
  <c r="E33" i="46"/>
  <c r="AI27" i="46"/>
  <c r="AG27" i="46"/>
  <c r="AF27" i="46"/>
  <c r="AE27" i="46"/>
  <c r="AD27" i="46"/>
  <c r="AB27" i="46"/>
  <c r="AA27" i="46"/>
  <c r="Z27" i="46"/>
  <c r="E27" i="46"/>
  <c r="E26" i="46"/>
  <c r="D26" i="46"/>
  <c r="E25" i="46"/>
  <c r="D25" i="46"/>
  <c r="E24" i="46"/>
  <c r="D24" i="46"/>
  <c r="E23" i="46"/>
  <c r="D23" i="46"/>
  <c r="E22" i="46"/>
  <c r="D22" i="46"/>
  <c r="E21" i="46"/>
  <c r="D21" i="46"/>
  <c r="E20" i="46"/>
  <c r="D20" i="46"/>
  <c r="E19" i="46"/>
  <c r="D19" i="46"/>
  <c r="E18" i="46"/>
  <c r="D18" i="46"/>
  <c r="E17" i="46"/>
  <c r="D17" i="46"/>
  <c r="E16" i="46"/>
  <c r="D16" i="46"/>
  <c r="D15" i="46"/>
  <c r="D14" i="46"/>
  <c r="E13" i="46"/>
  <c r="D13" i="46"/>
  <c r="D12" i="46"/>
  <c r="AN11" i="46"/>
  <c r="AM11" i="46"/>
  <c r="AL11" i="46"/>
  <c r="AK11" i="46"/>
  <c r="AK36" i="46" s="1"/>
  <c r="AJ11" i="46"/>
  <c r="AI11" i="46"/>
  <c r="AH11" i="46"/>
  <c r="AG11" i="46"/>
  <c r="AF11" i="46"/>
  <c r="AE11" i="46"/>
  <c r="AD11" i="46"/>
  <c r="AC11" i="46"/>
  <c r="AB11" i="46"/>
  <c r="AA11" i="46"/>
  <c r="Z11" i="46"/>
  <c r="Y11" i="46"/>
  <c r="X11" i="46"/>
  <c r="W11" i="46"/>
  <c r="V11" i="46"/>
  <c r="U11" i="46"/>
  <c r="T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35" i="45"/>
  <c r="AI29" i="45"/>
  <c r="AG29" i="45"/>
  <c r="AF29" i="45"/>
  <c r="AE29" i="45"/>
  <c r="AD29" i="45"/>
  <c r="AB29" i="45"/>
  <c r="AA29" i="45"/>
  <c r="Z29" i="45"/>
  <c r="D29" i="45" s="1"/>
  <c r="E29" i="45"/>
  <c r="E28" i="45"/>
  <c r="D28" i="45"/>
  <c r="E27" i="45"/>
  <c r="D27" i="45"/>
  <c r="E26" i="45"/>
  <c r="D26" i="45"/>
  <c r="E25" i="45"/>
  <c r="D25" i="45"/>
  <c r="E24" i="45"/>
  <c r="D24" i="45"/>
  <c r="E23" i="45"/>
  <c r="D23" i="45"/>
  <c r="E22" i="45"/>
  <c r="D22" i="45"/>
  <c r="E21" i="45"/>
  <c r="D21" i="45"/>
  <c r="E20" i="45"/>
  <c r="D20" i="45"/>
  <c r="E19" i="45"/>
  <c r="D19" i="45"/>
  <c r="E18" i="45"/>
  <c r="D18" i="45"/>
  <c r="E17" i="45"/>
  <c r="D17" i="45"/>
  <c r="E16" i="45"/>
  <c r="D16" i="45"/>
  <c r="D15" i="45"/>
  <c r="E14" i="45"/>
  <c r="D14" i="45"/>
  <c r="E13" i="45"/>
  <c r="D13" i="45"/>
  <c r="D11" i="45" s="1"/>
  <c r="E12" i="45"/>
  <c r="D12" i="45"/>
  <c r="AN11" i="45"/>
  <c r="AM11" i="45"/>
  <c r="AL11" i="45"/>
  <c r="AK11" i="45"/>
  <c r="AK38" i="45" s="1"/>
  <c r="AJ11" i="45"/>
  <c r="AI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F45" i="36"/>
  <c r="F46" i="36"/>
  <c r="D11" i="46"/>
  <c r="Z28" i="39"/>
  <c r="AI28" i="39"/>
  <c r="AG28" i="39"/>
  <c r="AF28" i="39"/>
  <c r="AE28" i="39"/>
  <c r="AD28" i="39"/>
  <c r="E28" i="39" s="1"/>
  <c r="AB28" i="39"/>
  <c r="AA28" i="39"/>
  <c r="F27" i="36"/>
  <c r="E27" i="36"/>
  <c r="E14" i="36"/>
  <c r="F34" i="36"/>
  <c r="E23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R10" i="39"/>
  <c r="S10" i="39"/>
  <c r="T10" i="39"/>
  <c r="U10" i="39"/>
  <c r="V10" i="39"/>
  <c r="W10" i="39"/>
  <c r="X10" i="39"/>
  <c r="Y10" i="39"/>
  <c r="Z10" i="39"/>
  <c r="AA10" i="39"/>
  <c r="AB10" i="39"/>
  <c r="AC10" i="39"/>
  <c r="AD10" i="39"/>
  <c r="AE10" i="39"/>
  <c r="AF10" i="39"/>
  <c r="AG10" i="39"/>
  <c r="AH10" i="39"/>
  <c r="AI10" i="39"/>
  <c r="AJ10" i="39"/>
  <c r="AK10" i="39"/>
  <c r="AL10" i="39"/>
  <c r="AK37" i="39" s="1"/>
  <c r="AM10" i="39"/>
  <c r="AN10" i="39"/>
  <c r="D11" i="39"/>
  <c r="E11" i="39"/>
  <c r="D12" i="39"/>
  <c r="E12" i="39"/>
  <c r="D13" i="39"/>
  <c r="E13" i="39"/>
  <c r="D14" i="39"/>
  <c r="D15" i="39"/>
  <c r="E15" i="39"/>
  <c r="D16" i="39"/>
  <c r="E16" i="39"/>
  <c r="D17" i="39"/>
  <c r="E17" i="39"/>
  <c r="D18" i="39"/>
  <c r="E18" i="39"/>
  <c r="D19" i="39"/>
  <c r="E19" i="39"/>
  <c r="D20" i="39"/>
  <c r="E20" i="39"/>
  <c r="D21" i="39"/>
  <c r="E21" i="39"/>
  <c r="D22" i="39"/>
  <c r="E22" i="39"/>
  <c r="D23" i="39"/>
  <c r="D24" i="39"/>
  <c r="E24" i="39"/>
  <c r="D25" i="39"/>
  <c r="E25" i="39"/>
  <c r="D26" i="39"/>
  <c r="E26" i="39"/>
  <c r="D27" i="39"/>
  <c r="E27" i="39"/>
  <c r="E34" i="39"/>
  <c r="F52" i="36"/>
  <c r="E52" i="36"/>
  <c r="F50" i="36"/>
  <c r="E50" i="36"/>
  <c r="F41" i="36"/>
  <c r="E41" i="36"/>
  <c r="F43" i="36"/>
  <c r="E43" i="36"/>
  <c r="F42" i="36"/>
  <c r="E42" i="36"/>
  <c r="E46" i="36"/>
  <c r="E45" i="36"/>
  <c r="F38" i="36"/>
  <c r="E38" i="36"/>
  <c r="F49" i="36"/>
  <c r="E49" i="36"/>
  <c r="F53" i="36"/>
  <c r="AN56" i="36"/>
  <c r="AN55" i="36"/>
  <c r="AI56" i="36"/>
  <c r="AI55" i="36"/>
  <c r="AD56" i="36"/>
  <c r="AD55" i="36"/>
  <c r="Y56" i="36"/>
  <c r="Y55" i="36"/>
  <c r="T56" i="36"/>
  <c r="T55" i="36"/>
  <c r="J56" i="36"/>
  <c r="J55" i="36"/>
  <c r="O56" i="36"/>
  <c r="O55" i="36"/>
  <c r="F48" i="36"/>
  <c r="E48" i="36"/>
  <c r="E47" i="36" s="1"/>
  <c r="E53" i="36"/>
  <c r="F22" i="36"/>
  <c r="F24" i="36"/>
  <c r="F25" i="36"/>
  <c r="F26" i="36"/>
  <c r="F28" i="36"/>
  <c r="E22" i="36"/>
  <c r="E23" i="36"/>
  <c r="E24" i="36"/>
  <c r="E25" i="36"/>
  <c r="E26" i="36"/>
  <c r="E28" i="36"/>
  <c r="F12" i="36"/>
  <c r="F13" i="36"/>
  <c r="F14" i="36"/>
  <c r="F15" i="36"/>
  <c r="F16" i="36"/>
  <c r="F17" i="36"/>
  <c r="F18" i="36"/>
  <c r="F20" i="36"/>
  <c r="E12" i="36"/>
  <c r="E13" i="36"/>
  <c r="E15" i="36"/>
  <c r="E16" i="36"/>
  <c r="E17" i="36"/>
  <c r="E18" i="36"/>
  <c r="E20" i="36"/>
  <c r="F11" i="36"/>
  <c r="AO29" i="36"/>
  <c r="AM29" i="36"/>
  <c r="AL29" i="36"/>
  <c r="AK29" i="36"/>
  <c r="AJ29" i="36"/>
  <c r="AH29" i="36"/>
  <c r="AG29" i="36"/>
  <c r="AF29" i="36"/>
  <c r="AE29" i="36"/>
  <c r="AC29" i="36"/>
  <c r="AB29" i="36"/>
  <c r="AA29" i="36"/>
  <c r="Z29" i="36"/>
  <c r="X29" i="36"/>
  <c r="W29" i="36"/>
  <c r="V29" i="36"/>
  <c r="U29" i="36"/>
  <c r="S29" i="36"/>
  <c r="R29" i="36"/>
  <c r="Q29" i="36"/>
  <c r="P29" i="36"/>
  <c r="N29" i="36"/>
  <c r="M29" i="36"/>
  <c r="L29" i="36"/>
  <c r="K29" i="36"/>
  <c r="I29" i="36"/>
  <c r="H29" i="36"/>
  <c r="G29" i="36"/>
  <c r="AO21" i="36"/>
  <c r="AM21" i="36"/>
  <c r="AL21" i="36"/>
  <c r="AK21" i="36"/>
  <c r="AJ21" i="36"/>
  <c r="AH21" i="36"/>
  <c r="AG21" i="36"/>
  <c r="AF21" i="36"/>
  <c r="AC21" i="36"/>
  <c r="AB21" i="36"/>
  <c r="AA21" i="36"/>
  <c r="X21" i="36"/>
  <c r="W21" i="36"/>
  <c r="V21" i="36"/>
  <c r="U21" i="36"/>
  <c r="S21" i="36"/>
  <c r="R21" i="36"/>
  <c r="Q21" i="36"/>
  <c r="P21" i="36"/>
  <c r="N21" i="36"/>
  <c r="M21" i="36"/>
  <c r="L21" i="36"/>
  <c r="K21" i="36"/>
  <c r="I21" i="36"/>
  <c r="H21" i="36"/>
  <c r="G21" i="36"/>
  <c r="E11" i="36"/>
  <c r="AO10" i="36"/>
  <c r="AM10" i="36"/>
  <c r="AM54" i="36" s="1"/>
  <c r="AL10" i="36"/>
  <c r="AK10" i="36"/>
  <c r="AJ10" i="36"/>
  <c r="AH10" i="36"/>
  <c r="AH54" i="36" s="1"/>
  <c r="AG10" i="36"/>
  <c r="AG54" i="36" s="1"/>
  <c r="AF10" i="36"/>
  <c r="AE10" i="36"/>
  <c r="AC10" i="36"/>
  <c r="AC54" i="36" s="1"/>
  <c r="AB10" i="36"/>
  <c r="AB54" i="36" s="1"/>
  <c r="AA10" i="36"/>
  <c r="Z10" i="36"/>
  <c r="Z54" i="36" s="1"/>
  <c r="Y35" i="39" s="1"/>
  <c r="X10" i="36"/>
  <c r="W10" i="36"/>
  <c r="V10" i="36"/>
  <c r="U10" i="36"/>
  <c r="S10" i="36"/>
  <c r="R10" i="36"/>
  <c r="Q10" i="36"/>
  <c r="P10" i="36"/>
  <c r="N10" i="36"/>
  <c r="M10" i="36"/>
  <c r="M54" i="36" s="1"/>
  <c r="L10" i="36"/>
  <c r="K10" i="36"/>
  <c r="I10" i="36"/>
  <c r="H10" i="36"/>
  <c r="G10" i="36"/>
  <c r="F23" i="36"/>
  <c r="Z21" i="36"/>
  <c r="AE21" i="36"/>
  <c r="G54" i="36" l="1"/>
  <c r="L54" i="36"/>
  <c r="Q54" i="36"/>
  <c r="V54" i="36"/>
  <c r="W59" i="36" s="1"/>
  <c r="AA54" i="36"/>
  <c r="AF54" i="36"/>
  <c r="AK54" i="36"/>
  <c r="F37" i="36"/>
  <c r="D10" i="39"/>
  <c r="E30" i="36"/>
  <c r="N54" i="36"/>
  <c r="E10" i="39"/>
  <c r="F47" i="36"/>
  <c r="E11" i="45"/>
  <c r="D27" i="46"/>
  <c r="D28" i="39"/>
  <c r="E37" i="36"/>
  <c r="E11" i="46"/>
  <c r="L58" i="36"/>
  <c r="L36" i="46" s="1"/>
  <c r="Y34" i="46"/>
  <c r="AJ54" i="36"/>
  <c r="AO54" i="36"/>
  <c r="AN34" i="46" s="1"/>
  <c r="AE54" i="36"/>
  <c r="AD36" i="45" s="1"/>
  <c r="AL54" i="36"/>
  <c r="AL57" i="36" s="1"/>
  <c r="AG58" i="36"/>
  <c r="E29" i="36"/>
  <c r="Y36" i="45"/>
  <c r="K54" i="36"/>
  <c r="J34" i="46" s="1"/>
  <c r="P54" i="36"/>
  <c r="U54" i="36"/>
  <c r="T34" i="46" s="1"/>
  <c r="H54" i="36"/>
  <c r="R54" i="36"/>
  <c r="F10" i="36"/>
  <c r="E10" i="36"/>
  <c r="W54" i="36"/>
  <c r="AB58" i="36"/>
  <c r="AA38" i="45" s="1"/>
  <c r="I54" i="36"/>
  <c r="S54" i="36"/>
  <c r="X54" i="36"/>
  <c r="E21" i="36"/>
  <c r="F21" i="36"/>
  <c r="F30" i="36"/>
  <c r="R59" i="36"/>
  <c r="AG59" i="36"/>
  <c r="AG57" i="36"/>
  <c r="AI36" i="45"/>
  <c r="AI34" i="46"/>
  <c r="AI35" i="39"/>
  <c r="AF36" i="46"/>
  <c r="AF37" i="39"/>
  <c r="AF38" i="45"/>
  <c r="L37" i="39"/>
  <c r="L38" i="45"/>
  <c r="M57" i="36"/>
  <c r="M59" i="36"/>
  <c r="AL59" i="36"/>
  <c r="H59" i="36"/>
  <c r="AB57" i="36"/>
  <c r="AB59" i="36"/>
  <c r="O34" i="46"/>
  <c r="O36" i="45"/>
  <c r="O35" i="39"/>
  <c r="AD35" i="39"/>
  <c r="AD34" i="46"/>
  <c r="W57" i="36" l="1"/>
  <c r="F29" i="36"/>
  <c r="F54" i="36" s="1"/>
  <c r="AA36" i="46"/>
  <c r="T36" i="45"/>
  <c r="J35" i="39"/>
  <c r="AN36" i="45"/>
  <c r="T35" i="39"/>
  <c r="AN35" i="39"/>
  <c r="Q58" i="36"/>
  <c r="Q37" i="39" s="1"/>
  <c r="G58" i="36"/>
  <c r="H57" i="36"/>
  <c r="G35" i="46" s="1"/>
  <c r="E34" i="46"/>
  <c r="Q38" i="45"/>
  <c r="R57" i="36"/>
  <c r="Q36" i="39" s="1"/>
  <c r="V58" i="36"/>
  <c r="AA37" i="39"/>
  <c r="Q36" i="46"/>
  <c r="J36" i="45"/>
  <c r="E36" i="45" s="1"/>
  <c r="E54" i="36"/>
  <c r="G37" i="45"/>
  <c r="AK35" i="46"/>
  <c r="AK36" i="39"/>
  <c r="AK37" i="45"/>
  <c r="E35" i="39"/>
  <c r="V37" i="45"/>
  <c r="V36" i="39"/>
  <c r="V35" i="46"/>
  <c r="AA36" i="39"/>
  <c r="AA35" i="46"/>
  <c r="AA37" i="45"/>
  <c r="AF36" i="39"/>
  <c r="AF35" i="46"/>
  <c r="AF37" i="45"/>
  <c r="L35" i="46"/>
  <c r="L37" i="45"/>
  <c r="L36" i="39"/>
  <c r="G36" i="39" l="1"/>
  <c r="G36" i="46"/>
  <c r="G38" i="45"/>
  <c r="G37" i="39"/>
  <c r="Q37" i="45"/>
  <c r="D36" i="45" s="1"/>
  <c r="Q35" i="46"/>
  <c r="V37" i="39"/>
  <c r="V38" i="45"/>
  <c r="V36" i="46"/>
  <c r="D36" i="46" s="1"/>
  <c r="D34" i="46"/>
  <c r="D38" i="45" l="1"/>
  <c r="D37" i="39"/>
  <c r="D38" i="39" s="1"/>
  <c r="D39" i="45"/>
  <c r="D37" i="46"/>
</calcChain>
</file>

<file path=xl/sharedStrings.xml><?xml version="1.0" encoding="utf-8"?>
<sst xmlns="http://schemas.openxmlformats.org/spreadsheetml/2006/main" count="1206" uniqueCount="440">
  <si>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</si>
  <si>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</si>
  <si>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</si>
  <si>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</si>
  <si>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</si>
  <si>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</si>
  <si>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</si>
  <si>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</si>
  <si>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</si>
  <si>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</si>
  <si>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</si>
  <si>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</si>
  <si>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</si>
  <si>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</si>
  <si>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</si>
  <si>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</si>
  <si>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</si>
  <si>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</si>
  <si>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</si>
  <si>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Testnevelés I.</t>
  </si>
  <si>
    <t>e</t>
  </si>
  <si>
    <t>Testnevelés II.</t>
  </si>
  <si>
    <t>7.</t>
  </si>
  <si>
    <t>Kód</t>
  </si>
  <si>
    <t xml:space="preserve">Összes heti óra </t>
  </si>
  <si>
    <t xml:space="preserve">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</si>
  <si>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</si>
  <si>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</si>
  <si>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</si>
  <si>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</si>
  <si>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</si>
  <si>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</si>
  <si>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</si>
  <si>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</si>
  <si>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</si>
  <si>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</si>
  <si>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</si>
  <si>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</si>
  <si>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</si>
  <si>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</si>
  <si>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</si>
  <si>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</si>
  <si>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</si>
  <si>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</si>
  <si>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</si>
  <si>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</si>
  <si>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</si>
  <si>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</si>
  <si>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</si>
  <si>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</si>
  <si>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</si>
  <si>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</si>
  <si>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</si>
  <si>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</si>
  <si>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</si>
  <si>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</si>
  <si>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</si>
  <si>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</si>
  <si>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</si>
  <si>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</si>
  <si>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</si>
  <si>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</si>
  <si>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</si>
  <si>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</si>
  <si>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</si>
  <si>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</si>
  <si>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</si>
  <si>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Matematika I.</t>
  </si>
  <si>
    <t>Matematika II.</t>
  </si>
  <si>
    <t>Fizika I.</t>
  </si>
  <si>
    <t>Fizika II.</t>
  </si>
  <si>
    <t>Műszaki mechanika I.</t>
  </si>
  <si>
    <t>Műszaki mechanika II.</t>
  </si>
  <si>
    <t>Elektrotechnika</t>
  </si>
  <si>
    <t>Műszaki rajz és dokumentáció</t>
  </si>
  <si>
    <t>Informatika II.</t>
  </si>
  <si>
    <r>
      <t>kredi</t>
    </r>
    <r>
      <rPr>
        <b/>
        <sz val="12"/>
        <rFont val="Arial CE"/>
        <charset val="238"/>
      </rPr>
      <t>t</t>
    </r>
  </si>
  <si>
    <t>Nappali tagozat</t>
  </si>
  <si>
    <t>12.</t>
  </si>
  <si>
    <t>56.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</si>
  <si>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</si>
  <si>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</si>
  <si>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</si>
  <si>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</si>
  <si>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</si>
  <si>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</si>
  <si>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"</t>
  </si>
  <si>
    <t>Integrált irányítási rendszerek I.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</si>
  <si>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</si>
  <si>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</si>
  <si>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</si>
  <si>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</si>
  <si>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</si>
  <si>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</si>
  <si>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</si>
  <si>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</si>
  <si>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53.</t>
  </si>
  <si>
    <t>57.</t>
  </si>
  <si>
    <t>Makroökonómia</t>
  </si>
  <si>
    <t>Mikroökonómia</t>
  </si>
  <si>
    <t>Összesen:</t>
  </si>
  <si>
    <t>dékán</t>
  </si>
  <si>
    <t>Differenciált szakmai tárgyak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</si>
  <si>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</si>
  <si>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</si>
  <si>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</si>
  <si>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</si>
  <si>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</si>
  <si>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</si>
  <si>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Rejtő Sándor Könnyűipari és Környezetmérnöki Kar</t>
  </si>
  <si>
    <t>Vállalati információs rendszerek (SAP)</t>
  </si>
  <si>
    <t>Grafikus tervezõ rendszerek</t>
  </si>
  <si>
    <t>Papírmívesség</t>
  </si>
  <si>
    <t xml:space="preserve">Korszerû flexográfiai nyomtatás technológiája </t>
  </si>
  <si>
    <t>Bevezetés a multimédiába</t>
  </si>
  <si>
    <t>RMKNNYSZNC</t>
  </si>
  <si>
    <t>Német szaknyelvi elõkészítõ</t>
  </si>
  <si>
    <t>RMKNNYKONC</t>
  </si>
  <si>
    <t>Német nyelv közép</t>
  </si>
  <si>
    <t>RMKNNYHANC</t>
  </si>
  <si>
    <t>Német nyelv haladó</t>
  </si>
  <si>
    <t>Meteorológia a környezetvédelemben</t>
  </si>
  <si>
    <t>Kromatográfia</t>
  </si>
  <si>
    <t>Környezetpedagógia</t>
  </si>
  <si>
    <t>RMKKC1KVNC</t>
  </si>
  <si>
    <t>Környezetbarát technológiák</t>
  </si>
  <si>
    <t>Fizikai alapismeretek</t>
  </si>
  <si>
    <t>RMKCA1GVNC</t>
  </si>
  <si>
    <t xml:space="preserve">CAD alapismeretek </t>
  </si>
  <si>
    <t>RMKANYSZNC</t>
  </si>
  <si>
    <t>Angol szaknyelvi elõkészítõ</t>
  </si>
  <si>
    <t>RMKANYKONC</t>
  </si>
  <si>
    <t>Angol közép-haladó</t>
  </si>
  <si>
    <t>RMKANYKENC</t>
  </si>
  <si>
    <t>Angol kezdõ</t>
  </si>
  <si>
    <t>RMKANYHANC</t>
  </si>
  <si>
    <t>Angol haladó</t>
  </si>
  <si>
    <t>Számítógépes térábrázolás II.</t>
  </si>
  <si>
    <t>Számítógépes térábrázolás I.</t>
  </si>
  <si>
    <t>A terméktervezés számítógépes eszközei</t>
  </si>
  <si>
    <t>Beépített rendszerek és mikrovezérlők</t>
  </si>
  <si>
    <t>Öltözködéstörténet</t>
  </si>
  <si>
    <t>Design</t>
  </si>
  <si>
    <t>Szervezetfejlesztés</t>
  </si>
  <si>
    <t>Folyamatok statisztikai elmélete</t>
  </si>
  <si>
    <t>Anyagvizsgálat és méréstechnika</t>
  </si>
  <si>
    <t>A tárgyak adott félévi indításáról a hallgatói létszámok és az oktatói terhelések ismeretében a dékán dönt!</t>
  </si>
  <si>
    <t>Kritérium tárgyak *</t>
  </si>
  <si>
    <t>Multimedia&amp;digital imaging technologies</t>
  </si>
  <si>
    <t>Theory&amp;measurement of color</t>
  </si>
  <si>
    <t>Computer Aided Product Design</t>
  </si>
  <si>
    <t>Chromatography</t>
  </si>
  <si>
    <t>RMKPNAKVNC</t>
  </si>
  <si>
    <t>Protection of Environmental Elements/Noise</t>
  </si>
  <si>
    <t>RMKKEAKVNC</t>
  </si>
  <si>
    <t>Renewable Energy</t>
  </si>
  <si>
    <t>Digital Printing Technologies</t>
  </si>
  <si>
    <t>Product Construction and Design in the Clothing Industry</t>
  </si>
  <si>
    <t>Decision Supporting Systems</t>
  </si>
  <si>
    <t>Cellulose and Pulp Fiber Chemistry</t>
  </si>
  <si>
    <t>RMKPWAKVNC</t>
  </si>
  <si>
    <t>Protection of Environmental Elements/Water</t>
  </si>
  <si>
    <t>Microbiology</t>
  </si>
  <si>
    <t>Polimer Chemistry</t>
  </si>
  <si>
    <t xml:space="preserve">Flexographic Printing Technology </t>
  </si>
  <si>
    <t>CAD – 3D modeling with Solid Edge ST5</t>
  </si>
  <si>
    <t>Marketing und Handel</t>
  </si>
  <si>
    <t>Microbial Electrochemistry</t>
  </si>
  <si>
    <t>GGTAI1KTNK</t>
  </si>
  <si>
    <t>Einführung in die Steuerlehre</t>
  </si>
  <si>
    <t>GGTKG1G3DC</t>
  </si>
  <si>
    <t>Wirtschaftslehre I.</t>
  </si>
  <si>
    <t>GGTKG1G4DC</t>
  </si>
  <si>
    <t>Wirtschaftslehre II.</t>
  </si>
  <si>
    <t>Érvényes:</t>
  </si>
  <si>
    <t>Kritérium tárgyak</t>
  </si>
  <si>
    <t>Anyagtudomány II.</t>
  </si>
  <si>
    <t>Anyagtudomány I.</t>
  </si>
  <si>
    <t>Könnyűipari mérnök szak</t>
  </si>
  <si>
    <t>Általános mérnöki ismeretek</t>
  </si>
  <si>
    <t>Integrált irányítási rendszerek II.</t>
  </si>
  <si>
    <t xml:space="preserve">Méréstechnika </t>
  </si>
  <si>
    <t xml:space="preserve">Könnyűipari enciklopédia A </t>
  </si>
  <si>
    <t xml:space="preserve">Könnyűipari enciklopédia B </t>
  </si>
  <si>
    <t>Folyamatszervezés I.</t>
  </si>
  <si>
    <t>Folyamatszervezés II.</t>
  </si>
  <si>
    <t xml:space="preserve">Technológiaelmélet </t>
  </si>
  <si>
    <t>Színtan és színmérés</t>
  </si>
  <si>
    <t>Szabályozás és vezérlés</t>
  </si>
  <si>
    <t>Logisztika</t>
  </si>
  <si>
    <t>Multimédia</t>
  </si>
  <si>
    <t xml:space="preserve">Csomagolástervezés </t>
  </si>
  <si>
    <t>Grafikus tervezési gyakorlatok II.</t>
  </si>
  <si>
    <t>Grafikus tervezési gyakorlatok I.</t>
  </si>
  <si>
    <t>Nyomdagépek üzemeltetése és karbantartása</t>
  </si>
  <si>
    <t>Csomagolás- és papírtechnológia III.</t>
  </si>
  <si>
    <t>Csomagolás- és papírtechnológia II.</t>
  </si>
  <si>
    <t>Nyomdaipari technológiai ismeretek III.</t>
  </si>
  <si>
    <t>Nyomdaipari technológiai ismeretek II.</t>
  </si>
  <si>
    <t>Nyomdaipari technológiai ismeretek I.</t>
  </si>
  <si>
    <t>Nyomda-, papír- és csomagolóipari anyagismeret III.</t>
  </si>
  <si>
    <t>Nyomda-, papír- és csomagolóipari anyagismeret II.</t>
  </si>
  <si>
    <t>Nyomda-, papír- és csomagolóipari anyagismeret I.</t>
  </si>
  <si>
    <t xml:space="preserve">Nyomtatott termékek tervezése </t>
  </si>
  <si>
    <t>Nyomtatott média-, csomagolástervezés és technológia specializáció</t>
  </si>
  <si>
    <t>58.</t>
  </si>
  <si>
    <t>Termékkonstrukció II.</t>
  </si>
  <si>
    <t>Termékkonstrukció I.</t>
  </si>
  <si>
    <t>Folyamatok szabályozásának eszközei I.</t>
  </si>
  <si>
    <t>Folyamatok szabályozásának eszközei III.</t>
  </si>
  <si>
    <t>Folyamatok szabályozásának eszközei II.</t>
  </si>
  <si>
    <t>Rendszer- és költségértékelések II.</t>
  </si>
  <si>
    <t>Rendszer- és költségértékelések I.</t>
  </si>
  <si>
    <t>Beszállítói rendszerek II.</t>
  </si>
  <si>
    <t>Beszállítói rendszerek I.</t>
  </si>
  <si>
    <t>Erőforrás-menedzsment és szervezetfejlesztés</t>
  </si>
  <si>
    <t>Menedzsment rendszerek építése és fejlesztése II.</t>
  </si>
  <si>
    <t>Menedzsment rendszerek építése és fejlesztése I.</t>
  </si>
  <si>
    <t>Irányítási rendszerek informatikai támogatása</t>
  </si>
  <si>
    <t xml:space="preserve">BSc (E) Mintatanterv </t>
  </si>
  <si>
    <t>Kémia I.</t>
  </si>
  <si>
    <t>Kémia II.</t>
  </si>
  <si>
    <t>Menedzsment alapjai</t>
  </si>
  <si>
    <t>Projektmunka</t>
  </si>
  <si>
    <t>a</t>
  </si>
  <si>
    <t>Ipari technológiák gépei I.</t>
  </si>
  <si>
    <t>Ipari technológiák gépei II.</t>
  </si>
  <si>
    <t>Marketing és kereskedelem</t>
  </si>
  <si>
    <t xml:space="preserve">CAD/CAM I. </t>
  </si>
  <si>
    <t xml:space="preserve">CAD/CAM II. </t>
  </si>
  <si>
    <t>Termékkonstrukció III.</t>
  </si>
  <si>
    <t>Megjelenítési technikák I.</t>
  </si>
  <si>
    <t>Megjelenítési technikák II.</t>
  </si>
  <si>
    <t>Alap összórasz:</t>
  </si>
  <si>
    <t>Divattermék technológia specializáció</t>
  </si>
  <si>
    <t>-</t>
  </si>
  <si>
    <t>39.</t>
  </si>
  <si>
    <t>40.</t>
  </si>
  <si>
    <t>BSc (E) Mintatanterv</t>
  </si>
  <si>
    <t>Gyakorlati órák:</t>
  </si>
  <si>
    <t>Elméleti órák</t>
  </si>
  <si>
    <t>Szakmai technológia I.</t>
  </si>
  <si>
    <t>Szakmai technológia II.</t>
  </si>
  <si>
    <t>Szakmai technológia III.</t>
  </si>
  <si>
    <t>Anyag- és áruismeret</t>
  </si>
  <si>
    <r>
      <t xml:space="preserve">Természettudományos alapismeretek </t>
    </r>
    <r>
      <rPr>
        <sz val="12"/>
        <rFont val="Arial CE"/>
        <family val="2"/>
        <charset val="238"/>
      </rPr>
      <t>(40-50 kredit)</t>
    </r>
  </si>
  <si>
    <r>
      <t xml:space="preserve">Gazdasági és Humán ismeretek </t>
    </r>
    <r>
      <rPr>
        <sz val="12"/>
        <rFont val="Arial CE"/>
        <family val="2"/>
        <charset val="238"/>
      </rPr>
      <t>(14-30 kredit)</t>
    </r>
    <r>
      <rPr>
        <b/>
        <sz val="12"/>
        <rFont val="Arial CE"/>
        <charset val="238"/>
      </rPr>
      <t xml:space="preserve">                                                           összesen:</t>
    </r>
  </si>
  <si>
    <r>
      <t xml:space="preserve">Könnyűipari mérnöki szakmai ismeretek </t>
    </r>
    <r>
      <rPr>
        <sz val="12"/>
        <rFont val="Arial CE"/>
        <family val="2"/>
        <charset val="238"/>
      </rPr>
      <t>(70-103 kredit)</t>
    </r>
    <r>
      <rPr>
        <b/>
        <sz val="12"/>
        <rFont val="Arial CE"/>
        <charset val="238"/>
      </rPr>
      <t xml:space="preserve">                                                                               összesen:</t>
    </r>
  </si>
  <si>
    <t>Terméktervezés módszertana</t>
  </si>
  <si>
    <t>Szakmai környezetvédelem                        (online7)</t>
  </si>
  <si>
    <t>59.</t>
  </si>
  <si>
    <t>60.</t>
  </si>
  <si>
    <t>Kritérium köv.</t>
  </si>
  <si>
    <t>Össszes gyakorlati óra</t>
  </si>
  <si>
    <t>Alap+spec.</t>
  </si>
  <si>
    <t xml:space="preserve">kritériumtárgy1 (angol vagy német nyelven) </t>
  </si>
  <si>
    <t xml:space="preserve">kritériumtárgy2 (angol vagy német nyelven) </t>
  </si>
  <si>
    <t>Minőségirányítási-rendszerfejlesztő specializáció specializáció</t>
  </si>
  <si>
    <t>Szubjektív adatok értékelése II.                      (online7)</t>
  </si>
  <si>
    <t>Gyakorlati órák aránya (%)</t>
  </si>
  <si>
    <t>Csomagolásgépesítés                                  (online6)</t>
  </si>
  <si>
    <t>Lean and Green Printing (online)</t>
  </si>
  <si>
    <t>Intelligens anyagok sajátosságai</t>
  </si>
  <si>
    <t>19.</t>
  </si>
  <si>
    <t>Informatikai, alkalmazott számítástechnikai és tervezési ismeretek (21-30 kredit)</t>
  </si>
  <si>
    <t>Könnyűipari anyagok, folyamatok, műveletek és technológiák (35-53 kredit)</t>
  </si>
  <si>
    <t>Termelés-, környezet- és minőségmenedzsment (14-20 kredit)</t>
  </si>
  <si>
    <t>Szubjektív adatok értékelése I.                       (online6)</t>
  </si>
  <si>
    <t>szakfelelős: Dr. Horváth Csaba</t>
  </si>
  <si>
    <t>Környezettan                                           (online1)</t>
  </si>
  <si>
    <t>Informatika I.                                           (online2)</t>
  </si>
  <si>
    <t>Gépszerkezetek                                      (online4)</t>
  </si>
  <si>
    <t>Biztonságtechnika                                   (online5)</t>
  </si>
  <si>
    <t>felelőse: Dr. Koltai László</t>
  </si>
  <si>
    <t>felelőse: Dr. Gregász Tibor</t>
  </si>
  <si>
    <t>heti óra-szám</t>
  </si>
  <si>
    <t>–</t>
  </si>
  <si>
    <t>felelőse: Dr. Oroszlány Gabriella</t>
  </si>
  <si>
    <t>Kooperatív képzés tanterve</t>
  </si>
  <si>
    <t>Megjegyzés: A kooperatív képzés tantárgyait a Kari Tanács évente fogadja el.</t>
  </si>
  <si>
    <t>Vállalkozás gazdaságtan I.</t>
  </si>
  <si>
    <t>Vállalkozás gazdaságtan II.</t>
  </si>
  <si>
    <t>Tervezéselmélet                                    (online3)</t>
  </si>
  <si>
    <t>Csomagolás- és papírtechnológia I.</t>
  </si>
  <si>
    <t xml:space="preserve">Termelésmenedzsment és környezetgazdálkodás a nyomda- és csomagolóiparban                      (online7)                         </t>
  </si>
  <si>
    <t>Termékfejlesztés és szervezés                     (online6)</t>
  </si>
  <si>
    <t>Korszerű döntéselőkészítő eszközök I.</t>
  </si>
  <si>
    <t>Korszerű döntéselőkészítő eszközök II.</t>
  </si>
  <si>
    <t>Korszerű döntéselőkészítő eszközök III.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</si>
  <si>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</si>
  <si>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</si>
  <si>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</si>
  <si>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</si>
  <si>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</si>
  <si>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 xml:space="preserve">Szakdolgozat </t>
  </si>
  <si>
    <t>1. Ipari technológiák gépei, termék fejlesztés és szervezés</t>
  </si>
  <si>
    <t>2. Anyag- és áruismeret, tervezéselmélet és szakmai technológiák</t>
  </si>
  <si>
    <t>RKXFI1MBNE</t>
  </si>
  <si>
    <t>RKXME2MBNE</t>
  </si>
  <si>
    <t>RKXFI2MBNE</t>
  </si>
  <si>
    <t>RKXME1MBNE</t>
  </si>
  <si>
    <t>RKXEL1MBNE</t>
  </si>
  <si>
    <t>RKEKT1MBNE</t>
  </si>
  <si>
    <t>RKXSV1MBNE</t>
  </si>
  <si>
    <t>RTXMK1KBNE</t>
  </si>
  <si>
    <t>RTETE1KBNE</t>
  </si>
  <si>
    <t>RTWTM1KBNE</t>
  </si>
  <si>
    <t>RTWIT1KBNE</t>
  </si>
  <si>
    <t>RTWIT2KBNE</t>
  </si>
  <si>
    <t>RTESK1KBNE</t>
  </si>
  <si>
    <t>RTWAA1KBNE</t>
  </si>
  <si>
    <t>RTWCC1KBNE</t>
  </si>
  <si>
    <t>RTWCC2KBNE</t>
  </si>
  <si>
    <t>RTWST1KBNE</t>
  </si>
  <si>
    <t>RTWST2KBNE</t>
  </si>
  <si>
    <t>RTWST3KBNE</t>
  </si>
  <si>
    <t>RTWTK1KBNE</t>
  </si>
  <si>
    <t>RTWTK2KBNE</t>
  </si>
  <si>
    <t>RTWTK3KBNE</t>
  </si>
  <si>
    <t>RTETS1KBNE</t>
  </si>
  <si>
    <t>RTWMT1KBNE</t>
  </si>
  <si>
    <t>RTWMT2KBNE</t>
  </si>
  <si>
    <t>RKEBT1MBNE</t>
  </si>
  <si>
    <t>RMWNG1NBNE</t>
  </si>
  <si>
    <t>RMWNA1NBNE</t>
  </si>
  <si>
    <t>RMWNA2NBNE</t>
  </si>
  <si>
    <t>RMWNA3NBNE</t>
  </si>
  <si>
    <t>RMWNT1NBNE</t>
  </si>
  <si>
    <t>RMWNT2NBNE</t>
  </si>
  <si>
    <t>RMWNT3NBNE</t>
  </si>
  <si>
    <t>RMWCP1NBNE</t>
  </si>
  <si>
    <t>RMWCP2NBNE</t>
  </si>
  <si>
    <t>RMWCP3NBNE</t>
  </si>
  <si>
    <t>RMECK1NBNE</t>
  </si>
  <si>
    <t>RMWCK2NBNE</t>
  </si>
  <si>
    <t>RMWCA1NBNE</t>
  </si>
  <si>
    <t>RMWCA2NBNE</t>
  </si>
  <si>
    <t>RMELG1NBNE</t>
  </si>
  <si>
    <t>RMWTV1NBNE</t>
  </si>
  <si>
    <t>RMWMM1NBNE</t>
  </si>
  <si>
    <t>BSc (E)  Mintatanterv</t>
  </si>
  <si>
    <t>Környezetmérnök szak</t>
  </si>
  <si>
    <t>RMVVI1IBNE</t>
  </si>
  <si>
    <t>RMVTR1NBNE</t>
  </si>
  <si>
    <t>RMVPM1PBNE</t>
  </si>
  <si>
    <t>RMVFN1NBNE</t>
  </si>
  <si>
    <t>RMVCM1NBNE</t>
  </si>
  <si>
    <t>RMKMA0KVNC</t>
  </si>
  <si>
    <t>Matematikai alapismeretek</t>
  </si>
  <si>
    <t>RMVSV1MBNE</t>
  </si>
  <si>
    <t>RMVFS1MBNE</t>
  </si>
  <si>
    <t>RMVAM1MBNE</t>
  </si>
  <si>
    <t>RMKMD1ABNE</t>
  </si>
  <si>
    <t>RMKMC1ABNE</t>
  </si>
  <si>
    <t>RMKDT1ABNE</t>
  </si>
  <si>
    <t>RMKLGA1BNE</t>
  </si>
  <si>
    <t>RMKDSA1BNE</t>
  </si>
  <si>
    <t>RMKFCA1BNE</t>
  </si>
  <si>
    <t>RMKOA1ABNE</t>
  </si>
  <si>
    <t>RMKFN1ABNE</t>
  </si>
  <si>
    <t>RMKCA1ABNE</t>
  </si>
  <si>
    <t>RMKCV1ABNE</t>
  </si>
  <si>
    <t>RMWMS1QBNE</t>
  </si>
  <si>
    <t>RMWMS2QBNE</t>
  </si>
  <si>
    <t>RMWEM1QBNE</t>
  </si>
  <si>
    <t>RMWKD2QBNE</t>
  </si>
  <si>
    <t>RMWKD3QBNE</t>
  </si>
  <si>
    <t>RMWIR1QBNE</t>
  </si>
  <si>
    <t>RMWBR1QBNE</t>
  </si>
  <si>
    <t>RMWBR2QBNE</t>
  </si>
  <si>
    <t>RMWRK1QBNE</t>
  </si>
  <si>
    <t>RMWRK2QBNE</t>
  </si>
  <si>
    <t>RMESE1QBNE</t>
  </si>
  <si>
    <t>RMESE2QBNE</t>
  </si>
  <si>
    <t>RMWSF1QBNE</t>
  </si>
  <si>
    <t>RMWSF2QBNE</t>
  </si>
  <si>
    <t>RMWSF3QBNE</t>
  </si>
  <si>
    <t>RKXMA2MBNE</t>
  </si>
  <si>
    <t>Projektmenedzsment                          (online 7)</t>
  </si>
  <si>
    <t>RMEPR1KBNE</t>
  </si>
  <si>
    <t>RMEIN1KBNE</t>
  </si>
  <si>
    <t>RMXIN2KBNE</t>
  </si>
  <si>
    <t>RMXAM1KBNE</t>
  </si>
  <si>
    <t>RMXSS1KBNE</t>
  </si>
  <si>
    <t>RMXKM1KBNE</t>
  </si>
  <si>
    <t>RMXAT1KBNE</t>
  </si>
  <si>
    <t>RMXAT2KBNE</t>
  </si>
  <si>
    <t>RMXTC1KBNE</t>
  </si>
  <si>
    <t>RMXFO1KBNE</t>
  </si>
  <si>
    <t>RMXFO2KBNE</t>
  </si>
  <si>
    <t>RMXKE1KBNE</t>
  </si>
  <si>
    <t>RMXIR1KBNE</t>
  </si>
  <si>
    <t>RMXIR2KBNE</t>
  </si>
  <si>
    <t>RMXLO1KBNE</t>
  </si>
  <si>
    <t>RMGSZ1KBNE</t>
  </si>
  <si>
    <t>RKEGS1MBNE</t>
  </si>
  <si>
    <t>GVXME1IBNE</t>
  </si>
  <si>
    <t>GSXVG2IBNE</t>
  </si>
  <si>
    <t>GSXVG1IBNE</t>
  </si>
  <si>
    <t>GGXKG2IBNE</t>
  </si>
  <si>
    <t>GGXKG1IBNE</t>
  </si>
  <si>
    <t>RMXKE2KBNE</t>
  </si>
  <si>
    <t>RMXEN1KBNE</t>
  </si>
  <si>
    <t>RTXEN2KBNE</t>
  </si>
  <si>
    <t>RMPPM1KBNE</t>
  </si>
  <si>
    <t>NMXAN1HBNE</t>
  </si>
  <si>
    <t>RMWKD1QBNE</t>
  </si>
  <si>
    <t>RKVMETMBNE</t>
  </si>
  <si>
    <t>RKVKP1MBNE</t>
  </si>
  <si>
    <t>RKVKR1MBNE</t>
  </si>
  <si>
    <t>RTVST1MBNE</t>
  </si>
  <si>
    <t>RTVST2MBNE</t>
  </si>
  <si>
    <t>RTVTS1MBNE</t>
  </si>
  <si>
    <t>RTVRM1MBNE</t>
  </si>
  <si>
    <t>RTVOT1MBNE</t>
  </si>
  <si>
    <t>RTVIA1MBNE</t>
  </si>
  <si>
    <t>RTVDE1MBNE</t>
  </si>
  <si>
    <t>RTVAS1MBNE</t>
  </si>
  <si>
    <t>RTVAS2MBNE</t>
  </si>
  <si>
    <t>Alkamazott számítástechnika I.</t>
  </si>
  <si>
    <t>Alkalmazott számítástechnika II.</t>
  </si>
  <si>
    <t>RKVCA1MBNE</t>
  </si>
  <si>
    <t>RKKKR1ABNE</t>
  </si>
  <si>
    <t>RKVPC1MBNE</t>
  </si>
  <si>
    <t>RKKMB1ABNE</t>
  </si>
  <si>
    <t>Chemical Aspects of Paper Converting</t>
  </si>
  <si>
    <t>RKVMH1MBNE</t>
  </si>
  <si>
    <t>RKKMI1ABNE</t>
  </si>
  <si>
    <t>RKVFI0MBNE</t>
  </si>
  <si>
    <t>RKEMR1MBNE</t>
  </si>
  <si>
    <t>NMXAN1HBNE, aláírás</t>
  </si>
  <si>
    <t xml:space="preserve">Elfogadta az RKK tanácsa 2018. június 20-án. </t>
  </si>
  <si>
    <t>határozat száma: RKK-KT-LXV/40/2018</t>
  </si>
  <si>
    <t>Érvényes 2018. szeptemberétől</t>
  </si>
  <si>
    <t xml:space="preserve">Elfogadta az RKK tanácsa 2018. június 20-án </t>
  </si>
  <si>
    <t>Elfogadta az RKK tanácsa 2018. június 20-án</t>
  </si>
  <si>
    <t xml:space="preserve">Érvényes: 2018. szeptember 1-től  </t>
  </si>
  <si>
    <t>2018. szeptemberétől</t>
  </si>
  <si>
    <t>Dr. habil. Koltai László</t>
  </si>
  <si>
    <t>Dr. habil Koltai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</si>
</sst>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name val="Arial CE"/>
      <charset val="238"/>
    </font>
    <font>
      <sz val="12"/>
      <color theme="1"/>
      <name val="Calibri"/>
      <family val="2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2"/>
      <name val="Wingdings 3"/>
      <family val="1"/>
      <charset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color indexed="10"/>
      <name val="Arial CE"/>
      <family val="2"/>
      <charset val="238"/>
    </font>
    <font>
      <b/>
      <sz val="10"/>
      <name val="Arial"/>
      <family val="2"/>
      <charset val="238"/>
    </font>
    <font>
      <sz val="12"/>
      <color rgb="FFFF000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i/>
      <sz val="14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</borders>
  <cellStyleXfs count="43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0" fontId="40" fillId="0" borderId="0"/>
  </cellStyleXfs>
  <cellXfs count="738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12" fillId="0" borderId="15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12" fillId="24" borderId="31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3" fillId="25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6" fillId="27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25" borderId="41" xfId="0" applyFont="1" applyFill="1" applyBorder="1" applyAlignment="1">
      <alignment vertical="center"/>
    </xf>
    <xf numFmtId="0" fontId="3" fillId="26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2" fillId="0" borderId="44" xfId="0" applyFont="1" applyBorder="1" applyAlignment="1">
      <alignment horizontal="right" vertical="center"/>
    </xf>
    <xf numFmtId="0" fontId="6" fillId="0" borderId="27" xfId="42" applyFont="1" applyBorder="1" applyAlignment="1">
      <alignment horizontal="center" vertical="center"/>
    </xf>
    <xf numFmtId="0" fontId="13" fillId="0" borderId="31" xfId="42" applyFont="1" applyBorder="1" applyAlignment="1">
      <alignment horizontal="center" vertical="center"/>
    </xf>
    <xf numFmtId="0" fontId="9" fillId="0" borderId="23" xfId="42" applyFont="1" applyBorder="1" applyAlignment="1">
      <alignment horizontal="center" vertical="center"/>
    </xf>
    <xf numFmtId="0" fontId="9" fillId="0" borderId="27" xfId="42" applyFont="1" applyBorder="1" applyAlignment="1">
      <alignment horizontal="center" vertical="center"/>
    </xf>
    <xf numFmtId="0" fontId="9" fillId="0" borderId="31" xfId="42" applyFont="1" applyBorder="1" applyAlignment="1">
      <alignment horizontal="center" vertical="center"/>
    </xf>
    <xf numFmtId="0" fontId="20" fillId="0" borderId="23" xfId="42" applyFont="1" applyBorder="1" applyAlignment="1">
      <alignment horizontal="center" vertical="center"/>
    </xf>
    <xf numFmtId="0" fontId="9" fillId="0" borderId="32" xfId="42" applyFont="1" applyBorder="1" applyAlignment="1">
      <alignment horizontal="center" vertical="center"/>
    </xf>
    <xf numFmtId="0" fontId="20" fillId="0" borderId="32" xfId="42" applyFont="1" applyBorder="1" applyAlignment="1">
      <alignment horizontal="center" vertical="center"/>
    </xf>
    <xf numFmtId="0" fontId="13" fillId="0" borderId="31" xfId="42" applyFont="1" applyFill="1" applyBorder="1" applyAlignment="1">
      <alignment horizontal="center" vertical="center"/>
    </xf>
    <xf numFmtId="0" fontId="9" fillId="0" borderId="23" xfId="42" applyFont="1" applyFill="1" applyBorder="1" applyAlignment="1">
      <alignment horizontal="center" vertical="center"/>
    </xf>
    <xf numFmtId="0" fontId="9" fillId="0" borderId="27" xfId="42" applyFont="1" applyFill="1" applyBorder="1" applyAlignment="1">
      <alignment horizontal="center" vertical="center"/>
    </xf>
    <xf numFmtId="0" fontId="9" fillId="0" borderId="32" xfId="42" applyFont="1" applyFill="1" applyBorder="1" applyAlignment="1">
      <alignment horizontal="center" vertical="center"/>
    </xf>
    <xf numFmtId="0" fontId="20" fillId="0" borderId="24" xfId="42" applyFont="1" applyBorder="1" applyAlignment="1">
      <alignment horizontal="center" vertical="center"/>
    </xf>
    <xf numFmtId="0" fontId="9" fillId="0" borderId="24" xfId="42" applyFont="1" applyBorder="1" applyAlignment="1">
      <alignment horizontal="center" vertical="center"/>
    </xf>
    <xf numFmtId="0" fontId="9" fillId="0" borderId="25" xfId="42" applyFont="1" applyBorder="1" applyAlignment="1">
      <alignment horizontal="center" vertical="center"/>
    </xf>
    <xf numFmtId="0" fontId="9" fillId="0" borderId="26" xfId="42" applyFont="1" applyBorder="1" applyAlignment="1">
      <alignment horizontal="center" vertical="center"/>
    </xf>
    <xf numFmtId="0" fontId="9" fillId="0" borderId="29" xfId="42" applyFont="1" applyBorder="1" applyAlignment="1">
      <alignment horizontal="center" vertical="center"/>
    </xf>
    <xf numFmtId="0" fontId="9" fillId="0" borderId="28" xfId="42" applyFont="1" applyBorder="1" applyAlignment="1">
      <alignment horizontal="center" vertical="center"/>
    </xf>
    <xf numFmtId="0" fontId="9" fillId="0" borderId="25" xfId="42" applyFont="1" applyBorder="1" applyAlignment="1">
      <alignment vertical="center"/>
    </xf>
    <xf numFmtId="0" fontId="9" fillId="0" borderId="26" xfId="42" applyFont="1" applyBorder="1" applyAlignment="1">
      <alignment vertical="center"/>
    </xf>
    <xf numFmtId="0" fontId="13" fillId="0" borderId="28" xfId="42" applyFont="1" applyBorder="1" applyAlignment="1">
      <alignment horizontal="center" vertical="center"/>
    </xf>
    <xf numFmtId="0" fontId="13" fillId="0" borderId="26" xfId="42" applyFont="1" applyBorder="1" applyAlignment="1">
      <alignment horizontal="center" vertical="center"/>
    </xf>
    <xf numFmtId="0" fontId="13" fillId="0" borderId="24" xfId="42" applyFont="1" applyBorder="1" applyAlignment="1">
      <alignment horizontal="center" vertical="center"/>
    </xf>
    <xf numFmtId="0" fontId="13" fillId="0" borderId="25" xfId="42" applyFont="1" applyBorder="1" applyAlignment="1">
      <alignment horizontal="center" vertical="center"/>
    </xf>
    <xf numFmtId="0" fontId="20" fillId="0" borderId="29" xfId="42" applyFont="1" applyBorder="1" applyAlignment="1">
      <alignment horizontal="center" vertical="center"/>
    </xf>
    <xf numFmtId="0" fontId="13" fillId="0" borderId="29" xfId="42" applyFont="1" applyBorder="1" applyAlignment="1">
      <alignment horizontal="center" vertical="center"/>
    </xf>
    <xf numFmtId="0" fontId="13" fillId="0" borderId="26" xfId="42" applyFont="1" applyBorder="1" applyAlignment="1">
      <alignment horizontal="right" vertical="center"/>
    </xf>
    <xf numFmtId="0" fontId="6" fillId="0" borderId="29" xfId="42" applyFont="1" applyBorder="1" applyAlignment="1">
      <alignment vertical="center"/>
    </xf>
    <xf numFmtId="0" fontId="6" fillId="0" borderId="25" xfId="42" applyFont="1" applyBorder="1" applyAlignment="1">
      <alignment vertical="center"/>
    </xf>
    <xf numFmtId="0" fontId="12" fillId="0" borderId="26" xfId="42" applyFont="1" applyBorder="1" applyAlignment="1">
      <alignment horizontal="right" vertical="center"/>
    </xf>
    <xf numFmtId="0" fontId="6" fillId="0" borderId="27" xfId="42" applyFont="1" applyBorder="1" applyAlignment="1">
      <alignment vertical="center"/>
    </xf>
    <xf numFmtId="0" fontId="6" fillId="0" borderId="31" xfId="42" applyFont="1" applyBorder="1" applyAlignment="1">
      <alignment vertical="center"/>
    </xf>
    <xf numFmtId="0" fontId="6" fillId="0" borderId="23" xfId="42" applyFont="1" applyBorder="1" applyAlignment="1">
      <alignment vertical="center"/>
    </xf>
    <xf numFmtId="0" fontId="13" fillId="0" borderId="23" xfId="42" applyFont="1" applyBorder="1" applyAlignment="1">
      <alignment horizontal="center" vertical="center"/>
    </xf>
    <xf numFmtId="0" fontId="13" fillId="0" borderId="27" xfId="42" applyFont="1" applyBorder="1" applyAlignment="1">
      <alignment horizontal="center" vertical="center"/>
    </xf>
    <xf numFmtId="0" fontId="12" fillId="0" borderId="31" xfId="42" applyFont="1" applyFill="1" applyBorder="1" applyAlignment="1">
      <alignment horizontal="right" vertical="center"/>
    </xf>
    <xf numFmtId="0" fontId="13" fillId="0" borderId="33" xfId="42" applyFont="1" applyBorder="1" applyAlignment="1">
      <alignment horizontal="center" vertical="center"/>
    </xf>
    <xf numFmtId="0" fontId="13" fillId="0" borderId="31" xfId="42" applyFont="1" applyBorder="1" applyAlignment="1">
      <alignment horizontal="right" vertical="center"/>
    </xf>
    <xf numFmtId="0" fontId="6" fillId="0" borderId="23" xfId="42" applyFont="1" applyBorder="1" applyAlignment="1">
      <alignment horizontal="center" vertical="center"/>
    </xf>
    <xf numFmtId="0" fontId="12" fillId="0" borderId="31" xfId="42" applyFont="1" applyBorder="1" applyAlignment="1">
      <alignment horizontal="right" vertical="center"/>
    </xf>
    <xf numFmtId="0" fontId="6" fillId="0" borderId="23" xfId="42" applyFont="1" applyBorder="1" applyAlignment="1">
      <alignment horizontal="center" vertical="center" wrapText="1"/>
    </xf>
    <xf numFmtId="0" fontId="6" fillId="0" borderId="27" xfId="42" applyFont="1" applyBorder="1" applyAlignment="1">
      <alignment horizontal="center" vertical="center" wrapText="1"/>
    </xf>
    <xf numFmtId="0" fontId="6" fillId="0" borderId="23" xfId="42" applyFont="1" applyFill="1" applyBorder="1" applyAlignment="1">
      <alignment vertical="center"/>
    </xf>
    <xf numFmtId="0" fontId="6" fillId="0" borderId="27" xfId="42" applyFont="1" applyFill="1" applyBorder="1" applyAlignment="1">
      <alignment vertical="center"/>
    </xf>
    <xf numFmtId="0" fontId="6" fillId="0" borderId="31" xfId="42" applyFont="1" applyFill="1" applyBorder="1" applyAlignment="1">
      <alignment vertical="center"/>
    </xf>
    <xf numFmtId="0" fontId="13" fillId="0" borderId="31" xfId="42" applyFont="1" applyFill="1" applyBorder="1" applyAlignment="1" applyProtection="1">
      <alignment horizontal="center" vertical="center"/>
      <protection locked="0"/>
    </xf>
    <xf numFmtId="0" fontId="9" fillId="0" borderId="27" xfId="42" applyFont="1" applyFill="1" applyBorder="1" applyAlignment="1">
      <alignment horizontal="left" vertical="center"/>
    </xf>
    <xf numFmtId="0" fontId="42" fillId="0" borderId="23" xfId="42" applyFont="1" applyFill="1" applyBorder="1" applyAlignment="1" applyProtection="1">
      <alignment horizontal="center" vertical="center"/>
      <protection locked="0"/>
    </xf>
    <xf numFmtId="0" fontId="42" fillId="0" borderId="23" xfId="42" applyFont="1" applyFill="1" applyBorder="1" applyAlignment="1">
      <alignment horizontal="center" vertical="center"/>
    </xf>
    <xf numFmtId="0" fontId="13" fillId="0" borderId="22" xfId="42" applyFont="1" applyBorder="1" applyAlignment="1">
      <alignment horizontal="center" vertical="center"/>
    </xf>
    <xf numFmtId="0" fontId="6" fillId="0" borderId="22" xfId="42" applyFont="1" applyBorder="1" applyAlignment="1">
      <alignment vertical="center"/>
    </xf>
    <xf numFmtId="0" fontId="6" fillId="0" borderId="32" xfId="42" applyFont="1" applyBorder="1" applyAlignment="1">
      <alignment vertical="center"/>
    </xf>
    <xf numFmtId="0" fontId="6" fillId="0" borderId="0" xfId="42" applyFont="1" applyBorder="1" applyAlignment="1">
      <alignment vertical="center"/>
    </xf>
    <xf numFmtId="0" fontId="9" fillId="0" borderId="22" xfId="42" applyFont="1" applyBorder="1" applyAlignment="1">
      <alignment horizontal="center" vertical="center"/>
    </xf>
    <xf numFmtId="0" fontId="3" fillId="0" borderId="27" xfId="42" applyFont="1" applyBorder="1" applyAlignment="1">
      <alignment vertical="center"/>
    </xf>
    <xf numFmtId="0" fontId="12" fillId="0" borderId="27" xfId="42" applyFont="1" applyBorder="1" applyAlignment="1">
      <alignment horizontal="right" vertical="center"/>
    </xf>
    <xf numFmtId="0" fontId="42" fillId="0" borderId="32" xfId="42" applyFont="1" applyFill="1" applyBorder="1" applyAlignment="1" applyProtection="1">
      <alignment horizontal="center" vertical="center"/>
      <protection locked="0"/>
    </xf>
    <xf numFmtId="0" fontId="3" fillId="0" borderId="22" xfId="42" applyFont="1" applyBorder="1" applyAlignment="1">
      <alignment vertical="center"/>
    </xf>
    <xf numFmtId="0" fontId="9" fillId="0" borderId="23" xfId="42" applyFont="1" applyFill="1" applyBorder="1" applyAlignment="1">
      <alignment horizontal="left" vertical="center"/>
    </xf>
    <xf numFmtId="0" fontId="9" fillId="0" borderId="31" xfId="42" applyFont="1" applyFill="1" applyBorder="1" applyAlignment="1">
      <alignment horizontal="left" vertical="center"/>
    </xf>
    <xf numFmtId="0" fontId="6" fillId="0" borderId="31" xfId="42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6" fillId="24" borderId="23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right" vertical="center"/>
    </xf>
    <xf numFmtId="0" fontId="3" fillId="0" borderId="0" xfId="42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9" fillId="0" borderId="33" xfId="42" applyFont="1" applyFill="1" applyBorder="1" applyAlignment="1" applyProtection="1">
      <alignment vertical="center" wrapText="1"/>
      <protection locked="0"/>
    </xf>
    <xf numFmtId="0" fontId="9" fillId="0" borderId="33" xfId="42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31" xfId="42" applyFont="1" applyBorder="1" applyAlignment="1">
      <alignment horizontal="center" vertical="center" wrapText="1"/>
    </xf>
    <xf numFmtId="0" fontId="13" fillId="0" borderId="31" xfId="42" applyFont="1" applyFill="1" applyBorder="1" applyAlignment="1">
      <alignment horizontal="center" vertical="center" wrapText="1"/>
    </xf>
    <xf numFmtId="0" fontId="13" fillId="0" borderId="28" xfId="42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vertical="center"/>
    </xf>
    <xf numFmtId="0" fontId="9" fillId="0" borderId="0" xfId="42" applyFont="1" applyFill="1" applyBorder="1" applyAlignment="1">
      <alignment horizontal="center" vertical="center"/>
    </xf>
    <xf numFmtId="0" fontId="20" fillId="0" borderId="0" xfId="42" applyFont="1" applyFill="1" applyBorder="1" applyAlignment="1">
      <alignment horizontal="center" vertical="center"/>
    </xf>
    <xf numFmtId="0" fontId="3" fillId="0" borderId="0" xfId="4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6" fillId="0" borderId="62" xfId="42" applyFont="1" applyBorder="1" applyAlignment="1">
      <alignment horizontal="center" vertical="center"/>
    </xf>
    <xf numFmtId="0" fontId="9" fillId="0" borderId="92" xfId="42" applyFont="1" applyBorder="1" applyAlignment="1" applyProtection="1">
      <alignment vertical="center" wrapText="1"/>
      <protection locked="0"/>
    </xf>
    <xf numFmtId="0" fontId="6" fillId="0" borderId="62" xfId="42" applyFont="1" applyBorder="1" applyAlignment="1">
      <alignment vertical="center"/>
    </xf>
    <xf numFmtId="0" fontId="6" fillId="0" borderId="63" xfId="42" applyFont="1" applyBorder="1" applyAlignment="1">
      <alignment vertical="center"/>
    </xf>
    <xf numFmtId="0" fontId="6" fillId="0" borderId="64" xfId="42" applyFont="1" applyBorder="1" applyAlignment="1">
      <alignment vertical="center"/>
    </xf>
    <xf numFmtId="0" fontId="9" fillId="0" borderId="62" xfId="42" applyFont="1" applyBorder="1" applyAlignment="1">
      <alignment horizontal="center" vertical="center"/>
    </xf>
    <xf numFmtId="0" fontId="9" fillId="0" borderId="63" xfId="42" applyFont="1" applyBorder="1" applyAlignment="1">
      <alignment horizontal="center" vertical="center"/>
    </xf>
    <xf numFmtId="0" fontId="9" fillId="0" borderId="16" xfId="42" applyFont="1" applyBorder="1" applyAlignment="1">
      <alignment horizontal="center" vertical="center"/>
    </xf>
    <xf numFmtId="0" fontId="20" fillId="0" borderId="70" xfId="42" applyFont="1" applyBorder="1" applyAlignment="1">
      <alignment horizontal="center" vertical="center"/>
    </xf>
    <xf numFmtId="0" fontId="3" fillId="0" borderId="63" xfId="42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6" fillId="0" borderId="84" xfId="42" applyFont="1" applyFill="1" applyBorder="1" applyAlignment="1">
      <alignment horizontal="center" vertical="center" wrapText="1"/>
    </xf>
    <xf numFmtId="0" fontId="46" fillId="0" borderId="90" xfId="42" applyFont="1" applyFill="1" applyBorder="1" applyAlignment="1">
      <alignment horizontal="center" vertical="center" wrapText="1"/>
    </xf>
    <xf numFmtId="0" fontId="46" fillId="0" borderId="88" xfId="42" applyFont="1" applyFill="1" applyBorder="1" applyAlignment="1">
      <alignment horizontal="center" wrapText="1"/>
    </xf>
    <xf numFmtId="0" fontId="46" fillId="0" borderId="86" xfId="42" applyFont="1" applyFill="1" applyBorder="1" applyAlignment="1">
      <alignment horizontal="center" wrapText="1"/>
    </xf>
    <xf numFmtId="0" fontId="46" fillId="0" borderId="89" xfId="42" applyFont="1" applyFill="1" applyBorder="1" applyAlignment="1">
      <alignment horizontal="center" wrapText="1"/>
    </xf>
    <xf numFmtId="0" fontId="46" fillId="0" borderId="71" xfId="42" applyFont="1" applyBorder="1" applyAlignment="1">
      <alignment horizontal="left" wrapText="1"/>
    </xf>
    <xf numFmtId="0" fontId="45" fillId="0" borderId="33" xfId="42" applyFont="1" applyFill="1" applyBorder="1" applyAlignment="1">
      <alignment horizontal="center" wrapText="1"/>
    </xf>
    <xf numFmtId="0" fontId="46" fillId="0" borderId="52" xfId="42" applyFont="1" applyFill="1" applyBorder="1" applyAlignment="1">
      <alignment horizontal="center" vertical="center" wrapText="1"/>
    </xf>
    <xf numFmtId="0" fontId="46" fillId="0" borderId="53" xfId="42" applyFont="1" applyFill="1" applyBorder="1" applyAlignment="1">
      <alignment horizontal="center" vertical="center" wrapText="1"/>
    </xf>
    <xf numFmtId="0" fontId="46" fillId="24" borderId="71" xfId="42" applyFont="1" applyFill="1" applyBorder="1" applyAlignment="1">
      <alignment horizontal="left" wrapText="1"/>
    </xf>
    <xf numFmtId="0" fontId="46" fillId="24" borderId="33" xfId="42" applyFont="1" applyFill="1" applyBorder="1" applyAlignment="1">
      <alignment horizontal="left" wrapText="1"/>
    </xf>
    <xf numFmtId="0" fontId="46" fillId="24" borderId="23" xfId="42" applyFont="1" applyFill="1" applyBorder="1" applyAlignment="1">
      <alignment horizontal="left" wrapText="1"/>
    </xf>
    <xf numFmtId="0" fontId="46" fillId="24" borderId="31" xfId="42" applyFont="1" applyFill="1" applyBorder="1" applyAlignment="1">
      <alignment horizontal="center" wrapText="1"/>
    </xf>
    <xf numFmtId="0" fontId="46" fillId="24" borderId="32" xfId="42" applyFont="1" applyFill="1" applyBorder="1" applyAlignment="1">
      <alignment horizontal="center" wrapText="1"/>
    </xf>
    <xf numFmtId="0" fontId="46" fillId="24" borderId="27" xfId="42" applyFont="1" applyFill="1" applyBorder="1" applyAlignment="1">
      <alignment horizontal="center" wrapText="1"/>
    </xf>
    <xf numFmtId="0" fontId="46" fillId="24" borderId="72" xfId="42" applyFont="1" applyFill="1" applyBorder="1" applyAlignment="1">
      <alignment horizontal="center" wrapText="1"/>
    </xf>
    <xf numFmtId="0" fontId="46" fillId="0" borderId="33" xfId="42" applyFont="1" applyFill="1" applyBorder="1" applyAlignment="1">
      <alignment horizontal="left" wrapText="1"/>
    </xf>
    <xf numFmtId="0" fontId="46" fillId="0" borderId="23" xfId="42" applyFont="1" applyFill="1" applyBorder="1" applyAlignment="1">
      <alignment horizontal="left" wrapText="1"/>
    </xf>
    <xf numFmtId="0" fontId="46" fillId="0" borderId="31" xfId="42" applyFont="1" applyFill="1" applyBorder="1" applyAlignment="1">
      <alignment horizontal="center" wrapText="1"/>
    </xf>
    <xf numFmtId="0" fontId="46" fillId="0" borderId="32" xfId="42" applyFont="1" applyFill="1" applyBorder="1" applyAlignment="1">
      <alignment horizontal="left" wrapText="1"/>
    </xf>
    <xf numFmtId="0" fontId="46" fillId="0" borderId="27" xfId="42" applyFont="1" applyFill="1" applyBorder="1" applyAlignment="1">
      <alignment horizontal="left" wrapText="1"/>
    </xf>
    <xf numFmtId="0" fontId="46" fillId="0" borderId="72" xfId="42" applyFont="1" applyFill="1" applyBorder="1" applyAlignment="1">
      <alignment horizontal="center" wrapText="1"/>
    </xf>
    <xf numFmtId="0" fontId="46" fillId="0" borderId="32" xfId="42" applyFont="1" applyFill="1" applyBorder="1" applyAlignment="1">
      <alignment horizontal="center" wrapText="1"/>
    </xf>
    <xf numFmtId="0" fontId="46" fillId="0" borderId="27" xfId="42" applyFont="1" applyFill="1" applyBorder="1" applyAlignment="1">
      <alignment horizontal="center" wrapText="1"/>
    </xf>
    <xf numFmtId="0" fontId="46" fillId="0" borderId="73" xfId="42" applyFont="1" applyBorder="1" applyAlignment="1">
      <alignment horizontal="left" wrapText="1"/>
    </xf>
    <xf numFmtId="0" fontId="46" fillId="0" borderId="74" xfId="42" applyFont="1" applyFill="1" applyBorder="1" applyAlignment="1">
      <alignment horizontal="left" wrapText="1"/>
    </xf>
    <xf numFmtId="0" fontId="46" fillId="0" borderId="67" xfId="42" applyFont="1" applyFill="1" applyBorder="1" applyAlignment="1">
      <alignment horizontal="left" wrapText="1"/>
    </xf>
    <xf numFmtId="0" fontId="46" fillId="0" borderId="64" xfId="42" applyFont="1" applyFill="1" applyBorder="1" applyAlignment="1">
      <alignment horizontal="center" wrapText="1"/>
    </xf>
    <xf numFmtId="0" fontId="46" fillId="0" borderId="65" xfId="42" applyFont="1" applyFill="1" applyBorder="1" applyAlignment="1">
      <alignment horizontal="left" wrapText="1"/>
    </xf>
    <xf numFmtId="0" fontId="46" fillId="0" borderId="66" xfId="42" applyFont="1" applyFill="1" applyBorder="1" applyAlignment="1">
      <alignment horizontal="left" wrapText="1"/>
    </xf>
    <xf numFmtId="0" fontId="46" fillId="0" borderId="75" xfId="42" applyFont="1" applyFill="1" applyBorder="1" applyAlignment="1">
      <alignment horizontal="center" wrapText="1"/>
    </xf>
    <xf numFmtId="0" fontId="46" fillId="0" borderId="65" xfId="42" applyFont="1" applyFill="1" applyBorder="1" applyAlignment="1">
      <alignment horizontal="center" wrapText="1"/>
    </xf>
    <xf numFmtId="0" fontId="46" fillId="0" borderId="66" xfId="42" applyFont="1" applyFill="1" applyBorder="1" applyAlignment="1">
      <alignment horizontal="center" wrapText="1"/>
    </xf>
    <xf numFmtId="0" fontId="46" fillId="0" borderId="76" xfId="42" applyFont="1" applyBorder="1" applyAlignment="1">
      <alignment horizontal="left" wrapText="1"/>
    </xf>
    <xf numFmtId="0" fontId="45" fillId="0" borderId="78" xfId="42" applyFont="1" applyFill="1" applyBorder="1" applyAlignment="1">
      <alignment horizontal="left" wrapText="1"/>
    </xf>
    <xf numFmtId="0" fontId="46" fillId="0" borderId="79" xfId="42" applyFont="1" applyFill="1" applyBorder="1" applyAlignment="1">
      <alignment horizontal="left" wrapText="1"/>
    </xf>
    <xf numFmtId="0" fontId="45" fillId="0" borderId="91" xfId="42" applyFont="1" applyFill="1" applyBorder="1" applyAlignment="1">
      <alignment horizontal="center" wrapText="1"/>
    </xf>
    <xf numFmtId="0" fontId="46" fillId="0" borderId="80" xfId="42" applyFont="1" applyFill="1" applyBorder="1" applyAlignment="1">
      <alignment horizontal="left" wrapText="1"/>
    </xf>
    <xf numFmtId="0" fontId="46" fillId="0" borderId="77" xfId="42" applyFont="1" applyFill="1" applyBorder="1" applyAlignment="1">
      <alignment horizontal="left" wrapText="1"/>
    </xf>
    <xf numFmtId="0" fontId="45" fillId="0" borderId="81" xfId="42" applyFont="1" applyFill="1" applyBorder="1" applyAlignment="1">
      <alignment horizontal="center" wrapText="1"/>
    </xf>
    <xf numFmtId="0" fontId="46" fillId="0" borderId="80" xfId="42" applyFont="1" applyFill="1" applyBorder="1" applyAlignment="1">
      <alignment horizontal="center" wrapText="1"/>
    </xf>
    <xf numFmtId="0" fontId="46" fillId="0" borderId="77" xfId="42" applyFont="1" applyFill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47" fillId="0" borderId="0" xfId="0" applyFont="1" applyFill="1" applyAlignment="1" applyProtection="1">
      <alignment vertical="center"/>
    </xf>
    <xf numFmtId="0" fontId="47" fillId="0" borderId="0" xfId="0" applyFont="1" applyFill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48" fillId="0" borderId="0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49" fillId="0" borderId="0" xfId="0" applyFont="1" applyFill="1" applyAlignment="1" applyProtection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0" fontId="6" fillId="27" borderId="0" xfId="0" applyFont="1" applyFill="1" applyBorder="1" applyAlignment="1">
      <alignment vertical="center"/>
    </xf>
    <xf numFmtId="1" fontId="0" fillId="0" borderId="0" xfId="0" applyNumberFormat="1" applyAlignment="1" applyProtection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27" borderId="4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32" xfId="42" applyFont="1" applyBorder="1" applyAlignment="1">
      <alignment horizontal="center" vertical="center"/>
    </xf>
    <xf numFmtId="0" fontId="6" fillId="0" borderId="100" xfId="42" applyFont="1" applyBorder="1" applyAlignment="1">
      <alignment horizontal="center" vertical="center"/>
    </xf>
    <xf numFmtId="0" fontId="13" fillId="0" borderId="61" xfId="42" applyFont="1" applyBorder="1" applyAlignment="1">
      <alignment horizontal="center" vertical="center" wrapText="1"/>
    </xf>
    <xf numFmtId="0" fontId="9" fillId="0" borderId="100" xfId="42" applyFont="1" applyBorder="1" applyAlignment="1">
      <alignment horizontal="center" vertical="center"/>
    </xf>
    <xf numFmtId="0" fontId="9" fillId="0" borderId="101" xfId="42" applyFont="1" applyBorder="1" applyAlignment="1">
      <alignment horizontal="center" vertical="center"/>
    </xf>
    <xf numFmtId="0" fontId="9" fillId="0" borderId="61" xfId="42" applyFont="1" applyBorder="1" applyAlignment="1">
      <alignment horizontal="center" vertical="center"/>
    </xf>
    <xf numFmtId="0" fontId="20" fillId="0" borderId="100" xfId="42" applyFont="1" applyBorder="1" applyAlignment="1">
      <alignment horizontal="center" vertical="center"/>
    </xf>
    <xf numFmtId="0" fontId="9" fillId="0" borderId="101" xfId="42" applyFont="1" applyBorder="1" applyAlignment="1">
      <alignment vertical="center"/>
    </xf>
    <xf numFmtId="0" fontId="9" fillId="0" borderId="61" xfId="42" applyFont="1" applyBorder="1" applyAlignment="1">
      <alignment vertical="center"/>
    </xf>
    <xf numFmtId="0" fontId="10" fillId="0" borderId="59" xfId="0" applyFont="1" applyFill="1" applyBorder="1" applyAlignment="1">
      <alignment horizontal="center" vertical="center"/>
    </xf>
    <xf numFmtId="0" fontId="13" fillId="0" borderId="61" xfId="42" applyFont="1" applyFill="1" applyBorder="1" applyAlignment="1">
      <alignment horizontal="center" vertical="center"/>
    </xf>
    <xf numFmtId="0" fontId="13" fillId="0" borderId="100" xfId="42" applyFont="1" applyBorder="1" applyAlignment="1">
      <alignment horizontal="center" vertical="center"/>
    </xf>
    <xf numFmtId="0" fontId="13" fillId="0" borderId="101" xfId="42" applyFont="1" applyBorder="1" applyAlignment="1">
      <alignment horizontal="center" vertical="center"/>
    </xf>
    <xf numFmtId="0" fontId="13" fillId="0" borderId="61" xfId="42" applyFont="1" applyBorder="1" applyAlignment="1">
      <alignment horizontal="center" vertical="center"/>
    </xf>
    <xf numFmtId="0" fontId="13" fillId="0" borderId="102" xfId="42" applyFont="1" applyFill="1" applyBorder="1" applyAlignment="1">
      <alignment horizontal="center" vertical="center"/>
    </xf>
    <xf numFmtId="0" fontId="13" fillId="0" borderId="61" xfId="42" applyFont="1" applyFill="1" applyBorder="1" applyAlignment="1">
      <alignment horizontal="right" vertical="center"/>
    </xf>
    <xf numFmtId="0" fontId="6" fillId="0" borderId="103" xfId="42" applyFont="1" applyFill="1" applyBorder="1" applyAlignment="1">
      <alignment horizontal="center" vertical="center"/>
    </xf>
    <xf numFmtId="0" fontId="6" fillId="0" borderId="101" xfId="42" applyFont="1" applyFill="1" applyBorder="1" applyAlignment="1">
      <alignment horizontal="center" vertical="center"/>
    </xf>
    <xf numFmtId="0" fontId="12" fillId="0" borderId="61" xfId="42" applyFont="1" applyFill="1" applyBorder="1" applyAlignment="1">
      <alignment horizontal="right" vertical="center"/>
    </xf>
    <xf numFmtId="0" fontId="13" fillId="0" borderId="64" xfId="42" applyFont="1" applyFill="1" applyBorder="1" applyAlignment="1">
      <alignment horizontal="center" vertical="center" wrapText="1"/>
    </xf>
    <xf numFmtId="0" fontId="6" fillId="0" borderId="62" xfId="42" applyFont="1" applyFill="1" applyBorder="1" applyAlignment="1">
      <alignment horizontal="center" vertical="center"/>
    </xf>
    <xf numFmtId="0" fontId="6" fillId="0" borderId="63" xfId="42" applyFont="1" applyFill="1" applyBorder="1" applyAlignment="1">
      <alignment horizontal="center" vertical="center"/>
    </xf>
    <xf numFmtId="0" fontId="6" fillId="0" borderId="63" xfId="42" applyFont="1" applyFill="1" applyBorder="1" applyAlignment="1">
      <alignment vertical="center"/>
    </xf>
    <xf numFmtId="0" fontId="12" fillId="0" borderId="64" xfId="42" applyFont="1" applyFill="1" applyBorder="1" applyAlignment="1">
      <alignment horizontal="right" vertical="center"/>
    </xf>
    <xf numFmtId="0" fontId="13" fillId="0" borderId="62" xfId="42" applyFont="1" applyBorder="1" applyAlignment="1">
      <alignment horizontal="center" vertical="center"/>
    </xf>
    <xf numFmtId="0" fontId="13" fillId="0" borderId="63" xfId="42" applyFont="1" applyBorder="1" applyAlignment="1">
      <alignment horizontal="center" vertical="center"/>
    </xf>
    <xf numFmtId="0" fontId="13" fillId="0" borderId="64" xfId="42" applyFont="1" applyBorder="1" applyAlignment="1">
      <alignment horizontal="center" vertical="center"/>
    </xf>
    <xf numFmtId="0" fontId="20" fillId="0" borderId="62" xfId="42" applyFont="1" applyBorder="1" applyAlignment="1">
      <alignment horizontal="center" vertical="center"/>
    </xf>
    <xf numFmtId="0" fontId="6" fillId="0" borderId="62" xfId="42" applyFont="1" applyFill="1" applyBorder="1" applyAlignment="1">
      <alignment vertical="center"/>
    </xf>
    <xf numFmtId="0" fontId="6" fillId="0" borderId="64" xfId="42" applyFont="1" applyFill="1" applyBorder="1" applyAlignment="1">
      <alignment vertical="center"/>
    </xf>
    <xf numFmtId="0" fontId="13" fillId="0" borderId="64" xfId="42" applyFont="1" applyFill="1" applyBorder="1" applyAlignment="1" applyProtection="1">
      <alignment horizontal="center" vertical="center"/>
      <protection locked="0"/>
    </xf>
    <xf numFmtId="0" fontId="13" fillId="0" borderId="64" xfId="42" applyFont="1" applyFill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6" fillId="24" borderId="97" xfId="0" applyFont="1" applyFill="1" applyBorder="1" applyAlignment="1">
      <alignment horizontal="center" vertical="center" wrapText="1"/>
    </xf>
    <xf numFmtId="0" fontId="12" fillId="24" borderId="98" xfId="0" applyFont="1" applyFill="1" applyBorder="1" applyAlignment="1">
      <alignment horizontal="center" vertical="center" wrapText="1"/>
    </xf>
    <xf numFmtId="0" fontId="6" fillId="24" borderId="97" xfId="0" applyFont="1" applyFill="1" applyBorder="1" applyAlignment="1">
      <alignment horizontal="center" vertical="center"/>
    </xf>
    <xf numFmtId="0" fontId="6" fillId="24" borderId="105" xfId="0" applyFont="1" applyFill="1" applyBorder="1" applyAlignment="1">
      <alignment horizontal="center" vertical="center"/>
    </xf>
    <xf numFmtId="0" fontId="12" fillId="24" borderId="98" xfId="0" applyFont="1" applyFill="1" applyBorder="1" applyAlignment="1">
      <alignment horizontal="center" vertical="center"/>
    </xf>
    <xf numFmtId="0" fontId="6" fillId="24" borderId="97" xfId="0" applyFont="1" applyFill="1" applyBorder="1" applyAlignment="1" applyProtection="1">
      <alignment horizontal="center" vertical="center"/>
      <protection locked="0"/>
    </xf>
    <xf numFmtId="0" fontId="6" fillId="24" borderId="107" xfId="0" applyFont="1" applyFill="1" applyBorder="1" applyAlignment="1">
      <alignment horizontal="center" vertical="center"/>
    </xf>
    <xf numFmtId="0" fontId="12" fillId="24" borderId="106" xfId="0" applyFont="1" applyFill="1" applyBorder="1" applyAlignment="1">
      <alignment horizontal="center" vertical="center"/>
    </xf>
    <xf numFmtId="0" fontId="4" fillId="24" borderId="99" xfId="0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1" fontId="11" fillId="27" borderId="27" xfId="0" applyNumberFormat="1" applyFont="1" applyFill="1" applyBorder="1" applyAlignment="1">
      <alignment horizontal="center" vertical="center"/>
    </xf>
    <xf numFmtId="1" fontId="11" fillId="0" borderId="33" xfId="0" applyNumberFormat="1" applyFont="1" applyFill="1" applyBorder="1" applyAlignment="1">
      <alignment horizontal="center" vertical="center"/>
    </xf>
    <xf numFmtId="1" fontId="13" fillId="0" borderId="33" xfId="0" applyNumberFormat="1" applyFont="1" applyFill="1" applyBorder="1" applyAlignment="1">
      <alignment horizontal="center" vertical="center"/>
    </xf>
    <xf numFmtId="1" fontId="13" fillId="27" borderId="33" xfId="0" applyNumberFormat="1" applyFont="1" applyFill="1" applyBorder="1" applyAlignment="1">
      <alignment horizontal="center" vertical="center"/>
    </xf>
    <xf numFmtId="1" fontId="11" fillId="0" borderId="32" xfId="0" applyNumberFormat="1" applyFont="1" applyFill="1" applyBorder="1" applyAlignment="1">
      <alignment horizontal="center" vertical="center"/>
    </xf>
    <xf numFmtId="1" fontId="11" fillId="27" borderId="32" xfId="0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12" fillId="0" borderId="61" xfId="0" applyFont="1" applyBorder="1" applyAlignment="1">
      <alignment horizontal="right" vertical="center"/>
    </xf>
    <xf numFmtId="1" fontId="11" fillId="0" borderId="23" xfId="0" applyNumberFormat="1" applyFont="1" applyFill="1" applyBorder="1" applyAlignment="1">
      <alignment horizontal="center" vertical="center"/>
    </xf>
    <xf numFmtId="1" fontId="13" fillId="0" borderId="31" xfId="0" applyNumberFormat="1" applyFont="1" applyFill="1" applyBorder="1" applyAlignment="1">
      <alignment horizontal="center" vertical="center"/>
    </xf>
    <xf numFmtId="1" fontId="11" fillId="27" borderId="23" xfId="0" applyNumberFormat="1" applyFont="1" applyFill="1" applyBorder="1" applyAlignment="1">
      <alignment horizontal="center" vertical="center"/>
    </xf>
    <xf numFmtId="1" fontId="13" fillId="27" borderId="31" xfId="0" applyNumberFormat="1" applyFont="1" applyFill="1" applyBorder="1" applyAlignment="1">
      <alignment horizontal="center" vertical="center"/>
    </xf>
    <xf numFmtId="1" fontId="11" fillId="27" borderId="31" xfId="0" applyNumberFormat="1" applyFont="1" applyFill="1" applyBorder="1" applyAlignment="1">
      <alignment horizontal="center" vertical="center"/>
    </xf>
    <xf numFmtId="0" fontId="6" fillId="0" borderId="101" xfId="0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right" vertical="center"/>
    </xf>
    <xf numFmtId="1" fontId="11" fillId="0" borderId="63" xfId="0" applyNumberFormat="1" applyFont="1" applyFill="1" applyBorder="1" applyAlignment="1">
      <alignment horizontal="center" vertical="center"/>
    </xf>
    <xf numFmtId="1" fontId="13" fillId="0" borderId="92" xfId="0" applyNumberFormat="1" applyFont="1" applyFill="1" applyBorder="1" applyAlignment="1">
      <alignment horizontal="center" vertical="center"/>
    </xf>
    <xf numFmtId="1" fontId="11" fillId="0" borderId="62" xfId="0" applyNumberFormat="1" applyFont="1" applyFill="1" applyBorder="1" applyAlignment="1">
      <alignment horizontal="center" vertical="center"/>
    </xf>
    <xf numFmtId="1" fontId="13" fillId="0" borderId="6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1" fontId="18" fillId="0" borderId="97" xfId="0" applyNumberFormat="1" applyFont="1" applyFill="1" applyBorder="1" applyAlignment="1">
      <alignment horizontal="center" vertical="center"/>
    </xf>
    <xf numFmtId="1" fontId="19" fillId="0" borderId="106" xfId="0" applyNumberFormat="1" applyFont="1" applyFill="1" applyBorder="1" applyAlignment="1">
      <alignment horizontal="center" vertical="center"/>
    </xf>
    <xf numFmtId="0" fontId="19" fillId="0" borderId="97" xfId="0" applyFont="1" applyFill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0" fontId="19" fillId="0" borderId="98" xfId="0" applyFont="1" applyFill="1" applyBorder="1" applyAlignment="1">
      <alignment horizontal="center" vertical="center"/>
    </xf>
    <xf numFmtId="1" fontId="19" fillId="0" borderId="98" xfId="0" applyNumberFormat="1" applyFont="1" applyFill="1" applyBorder="1" applyAlignment="1">
      <alignment horizontal="center" vertical="center"/>
    </xf>
    <xf numFmtId="1" fontId="11" fillId="0" borderId="70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27" borderId="69" xfId="0" applyFont="1" applyFill="1" applyBorder="1" applyAlignment="1">
      <alignment horizontal="center" vertical="center"/>
    </xf>
    <xf numFmtId="0" fontId="6" fillId="27" borderId="34" xfId="0" applyFont="1" applyFill="1" applyBorder="1" applyAlignment="1">
      <alignment horizontal="center" vertical="center"/>
    </xf>
    <xf numFmtId="0" fontId="6" fillId="27" borderId="110" xfId="0" applyFont="1" applyFill="1" applyBorder="1" applyAlignment="1">
      <alignment horizontal="center" vertical="center"/>
    </xf>
    <xf numFmtId="0" fontId="12" fillId="0" borderId="102" xfId="0" applyFont="1" applyBorder="1" applyAlignment="1">
      <alignment horizontal="right" vertical="center"/>
    </xf>
    <xf numFmtId="0" fontId="12" fillId="0" borderId="92" xfId="0" applyFont="1" applyBorder="1" applyAlignment="1">
      <alignment horizontal="right" vertical="center"/>
    </xf>
    <xf numFmtId="0" fontId="11" fillId="0" borderId="1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" fontId="11" fillId="0" borderId="112" xfId="0" applyNumberFormat="1" applyFont="1" applyFill="1" applyBorder="1" applyAlignment="1">
      <alignment horizontal="center" vertical="center"/>
    </xf>
    <xf numFmtId="1" fontId="11" fillId="0" borderId="52" xfId="0" applyNumberFormat="1" applyFont="1" applyFill="1" applyBorder="1" applyAlignment="1">
      <alignment horizontal="center" vertical="center"/>
    </xf>
    <xf numFmtId="1" fontId="11" fillId="0" borderId="47" xfId="0" applyNumberFormat="1" applyFont="1" applyFill="1" applyBorder="1" applyAlignment="1">
      <alignment horizontal="center" vertical="center"/>
    </xf>
    <xf numFmtId="1" fontId="13" fillId="0" borderId="53" xfId="0" applyNumberFormat="1" applyFont="1" applyFill="1" applyBorder="1" applyAlignment="1">
      <alignment horizontal="center" vertical="center"/>
    </xf>
    <xf numFmtId="1" fontId="13" fillId="0" borderId="109" xfId="0" applyNumberFormat="1" applyFont="1" applyFill="1" applyBorder="1" applyAlignment="1">
      <alignment horizontal="center" vertical="center"/>
    </xf>
    <xf numFmtId="1" fontId="6" fillId="24" borderId="97" xfId="0" applyNumberFormat="1" applyFont="1" applyFill="1" applyBorder="1" applyAlignment="1">
      <alignment horizontal="center" vertical="center"/>
    </xf>
    <xf numFmtId="1" fontId="12" fillId="24" borderId="106" xfId="0" applyNumberFormat="1" applyFont="1" applyFill="1" applyBorder="1" applyAlignment="1">
      <alignment horizontal="center" vertical="center"/>
    </xf>
    <xf numFmtId="1" fontId="6" fillId="24" borderId="105" xfId="0" applyNumberFormat="1" applyFont="1" applyFill="1" applyBorder="1" applyAlignment="1">
      <alignment horizontal="center" vertical="center"/>
    </xf>
    <xf numFmtId="1" fontId="12" fillId="24" borderId="98" xfId="0" applyNumberFormat="1" applyFont="1" applyFill="1" applyBorder="1" applyAlignment="1">
      <alignment horizontal="center" vertical="center"/>
    </xf>
    <xf numFmtId="0" fontId="12" fillId="24" borderId="99" xfId="0" applyFont="1" applyFill="1" applyBorder="1" applyAlignment="1">
      <alignment horizontal="right" vertical="center"/>
    </xf>
    <xf numFmtId="1" fontId="11" fillId="0" borderId="65" xfId="0" applyNumberFormat="1" applyFont="1" applyFill="1" applyBorder="1" applyAlignment="1">
      <alignment horizontal="center" vertical="center"/>
    </xf>
    <xf numFmtId="1" fontId="11" fillId="0" borderId="74" xfId="0" applyNumberFormat="1" applyFont="1" applyFill="1" applyBorder="1" applyAlignment="1">
      <alignment horizontal="center" vertical="center"/>
    </xf>
    <xf numFmtId="1" fontId="11" fillId="0" borderId="67" xfId="0" applyNumberFormat="1" applyFont="1" applyFill="1" applyBorder="1" applyAlignment="1">
      <alignment horizontal="center" vertical="center"/>
    </xf>
    <xf numFmtId="1" fontId="11" fillId="0" borderId="66" xfId="0" applyNumberFormat="1" applyFont="1" applyFill="1" applyBorder="1" applyAlignment="1">
      <alignment horizontal="center" vertical="center"/>
    </xf>
    <xf numFmtId="1" fontId="13" fillId="0" borderId="115" xfId="0" applyNumberFormat="1" applyFont="1" applyFill="1" applyBorder="1" applyAlignment="1">
      <alignment horizontal="center" vertical="center"/>
    </xf>
    <xf numFmtId="1" fontId="13" fillId="0" borderId="74" xfId="0" applyNumberFormat="1" applyFont="1" applyFill="1" applyBorder="1" applyAlignment="1">
      <alignment horizontal="center" vertical="center"/>
    </xf>
    <xf numFmtId="1" fontId="6" fillId="28" borderId="97" xfId="0" applyNumberFormat="1" applyFont="1" applyFill="1" applyBorder="1" applyAlignment="1">
      <alignment horizontal="center" vertical="center"/>
    </xf>
    <xf numFmtId="1" fontId="12" fillId="28" borderId="106" xfId="0" applyNumberFormat="1" applyFont="1" applyFill="1" applyBorder="1" applyAlignment="1">
      <alignment horizontal="center" vertical="center"/>
    </xf>
    <xf numFmtId="1" fontId="6" fillId="28" borderId="105" xfId="0" applyNumberFormat="1" applyFont="1" applyFill="1" applyBorder="1" applyAlignment="1">
      <alignment horizontal="center" vertical="center"/>
    </xf>
    <xf numFmtId="1" fontId="12" fillId="28" borderId="98" xfId="0" applyNumberFormat="1" applyFont="1" applyFill="1" applyBorder="1" applyAlignment="1">
      <alignment horizontal="center" vertical="center"/>
    </xf>
    <xf numFmtId="1" fontId="6" fillId="28" borderId="97" xfId="0" applyNumberFormat="1" applyFont="1" applyFill="1" applyBorder="1" applyAlignment="1">
      <alignment vertical="center"/>
    </xf>
    <xf numFmtId="1" fontId="6" fillId="28" borderId="105" xfId="0" applyNumberFormat="1" applyFont="1" applyFill="1" applyBorder="1" applyAlignment="1">
      <alignment vertical="center"/>
    </xf>
    <xf numFmtId="1" fontId="12" fillId="28" borderId="97" xfId="0" applyNumberFormat="1" applyFont="1" applyFill="1" applyBorder="1" applyAlignment="1">
      <alignment horizontal="center" vertical="center"/>
    </xf>
    <xf numFmtId="1" fontId="11" fillId="27" borderId="112" xfId="0" applyNumberFormat="1" applyFont="1" applyFill="1" applyBorder="1" applyAlignment="1">
      <alignment horizontal="center" vertical="center"/>
    </xf>
    <xf numFmtId="1" fontId="13" fillId="27" borderId="109" xfId="0" applyNumberFormat="1" applyFont="1" applyFill="1" applyBorder="1" applyAlignment="1">
      <alignment horizontal="center" vertical="center"/>
    </xf>
    <xf numFmtId="1" fontId="11" fillId="27" borderId="52" xfId="0" applyNumberFormat="1" applyFont="1" applyFill="1" applyBorder="1" applyAlignment="1">
      <alignment horizontal="center" vertical="center"/>
    </xf>
    <xf numFmtId="1" fontId="11" fillId="27" borderId="47" xfId="0" applyNumberFormat="1" applyFont="1" applyFill="1" applyBorder="1" applyAlignment="1">
      <alignment horizontal="center" vertical="center"/>
    </xf>
    <xf numFmtId="1" fontId="13" fillId="27" borderId="53" xfId="0" applyNumberFormat="1" applyFont="1" applyFill="1" applyBorder="1" applyAlignment="1">
      <alignment horizontal="center" vertical="center"/>
    </xf>
    <xf numFmtId="1" fontId="11" fillId="27" borderId="53" xfId="0" applyNumberFormat="1" applyFont="1" applyFill="1" applyBorder="1" applyAlignment="1">
      <alignment horizontal="center" vertical="center"/>
    </xf>
    <xf numFmtId="1" fontId="13" fillId="28" borderId="54" xfId="0" applyNumberFormat="1" applyFont="1" applyFill="1" applyBorder="1" applyAlignment="1">
      <alignment horizontal="center" vertical="center"/>
    </xf>
    <xf numFmtId="1" fontId="13" fillId="28" borderId="58" xfId="0" applyNumberFormat="1" applyFont="1" applyFill="1" applyBorder="1" applyAlignment="1">
      <alignment horizontal="center" vertical="center"/>
    </xf>
    <xf numFmtId="1" fontId="6" fillId="28" borderId="54" xfId="0" applyNumberFormat="1" applyFont="1" applyFill="1" applyBorder="1" applyAlignment="1">
      <alignment horizontal="center" vertical="center"/>
    </xf>
    <xf numFmtId="1" fontId="6" fillId="28" borderId="46" xfId="0" applyNumberFormat="1" applyFont="1" applyFill="1" applyBorder="1" applyAlignment="1">
      <alignment horizontal="center" vertical="center"/>
    </xf>
    <xf numFmtId="1" fontId="12" fillId="28" borderId="68" xfId="0" applyNumberFormat="1" applyFont="1" applyFill="1" applyBorder="1" applyAlignment="1">
      <alignment horizontal="center" vertical="center"/>
    </xf>
    <xf numFmtId="1" fontId="12" fillId="28" borderId="58" xfId="0" applyNumberFormat="1" applyFont="1" applyFill="1" applyBorder="1" applyAlignment="1">
      <alignment horizontal="center" vertical="center"/>
    </xf>
    <xf numFmtId="1" fontId="11" fillId="27" borderId="65" xfId="0" applyNumberFormat="1" applyFont="1" applyFill="1" applyBorder="1" applyAlignment="1">
      <alignment horizontal="center" vertical="center"/>
    </xf>
    <xf numFmtId="1" fontId="13" fillId="27" borderId="74" xfId="0" applyNumberFormat="1" applyFont="1" applyFill="1" applyBorder="1" applyAlignment="1">
      <alignment horizontal="center" vertical="center"/>
    </xf>
    <xf numFmtId="1" fontId="11" fillId="27" borderId="67" xfId="0" applyNumberFormat="1" applyFont="1" applyFill="1" applyBorder="1" applyAlignment="1">
      <alignment horizontal="center" vertical="center"/>
    </xf>
    <xf numFmtId="1" fontId="11" fillId="27" borderId="66" xfId="0" applyNumberFormat="1" applyFont="1" applyFill="1" applyBorder="1" applyAlignment="1">
      <alignment horizontal="center" vertical="center"/>
    </xf>
    <xf numFmtId="1" fontId="13" fillId="27" borderId="115" xfId="0" applyNumberFormat="1" applyFont="1" applyFill="1" applyBorder="1" applyAlignment="1">
      <alignment horizontal="center" vertical="center"/>
    </xf>
    <xf numFmtId="1" fontId="13" fillId="28" borderId="97" xfId="0" applyNumberFormat="1" applyFont="1" applyFill="1" applyBorder="1" applyAlignment="1">
      <alignment horizontal="center" vertical="center"/>
    </xf>
    <xf numFmtId="1" fontId="13" fillId="28" borderId="106" xfId="0" applyNumberFormat="1" applyFont="1" applyFill="1" applyBorder="1" applyAlignment="1">
      <alignment horizontal="center" vertical="center"/>
    </xf>
    <xf numFmtId="1" fontId="11" fillId="28" borderId="97" xfId="0" applyNumberFormat="1" applyFont="1" applyFill="1" applyBorder="1" applyAlignment="1">
      <alignment horizontal="center" vertical="center"/>
    </xf>
    <xf numFmtId="1" fontId="11" fillId="28" borderId="105" xfId="0" applyNumberFormat="1" applyFont="1" applyFill="1" applyBorder="1" applyAlignment="1">
      <alignment horizontal="center" vertical="center"/>
    </xf>
    <xf numFmtId="1" fontId="13" fillId="28" borderId="98" xfId="0" applyNumberFormat="1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1" fillId="28" borderId="99" xfId="0" applyFont="1" applyFill="1" applyBorder="1" applyAlignment="1">
      <alignment horizontal="center" vertical="center"/>
    </xf>
    <xf numFmtId="0" fontId="12" fillId="28" borderId="99" xfId="0" applyFont="1" applyFill="1" applyBorder="1" applyAlignment="1">
      <alignment horizontal="center" vertical="center"/>
    </xf>
    <xf numFmtId="0" fontId="12" fillId="28" borderId="49" xfId="0" applyFont="1" applyFill="1" applyBorder="1" applyAlignment="1">
      <alignment horizontal="center" vertical="center"/>
    </xf>
    <xf numFmtId="0" fontId="10" fillId="27" borderId="34" xfId="0" applyFont="1" applyFill="1" applyBorder="1" applyAlignment="1">
      <alignment horizontal="center" vertical="center"/>
    </xf>
    <xf numFmtId="0" fontId="10" fillId="28" borderId="99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6" fillId="0" borderId="32" xfId="42" applyFont="1" applyBorder="1" applyAlignment="1">
      <alignment horizontal="left" wrapText="1"/>
    </xf>
    <xf numFmtId="0" fontId="46" fillId="24" borderId="32" xfId="42" applyFont="1" applyFill="1" applyBorder="1" applyAlignment="1">
      <alignment horizontal="left" wrapText="1"/>
    </xf>
    <xf numFmtId="0" fontId="46" fillId="0" borderId="65" xfId="42" applyFont="1" applyBorder="1" applyAlignment="1">
      <alignment horizontal="left" wrapText="1"/>
    </xf>
    <xf numFmtId="0" fontId="46" fillId="0" borderId="80" xfId="42" applyFont="1" applyBorder="1" applyAlignment="1">
      <alignment horizontal="left" wrapText="1"/>
    </xf>
    <xf numFmtId="0" fontId="11" fillId="0" borderId="56" xfId="0" applyFont="1" applyBorder="1"/>
    <xf numFmtId="0" fontId="9" fillId="0" borderId="27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9" fillId="27" borderId="102" xfId="42" applyFont="1" applyFill="1" applyBorder="1" applyAlignment="1">
      <alignment wrapText="1"/>
    </xf>
    <xf numFmtId="0" fontId="9" fillId="27" borderId="100" xfId="42" applyFont="1" applyFill="1" applyBorder="1" applyAlignment="1">
      <alignment horizontal="center" vertical="center" wrapText="1"/>
    </xf>
    <xf numFmtId="0" fontId="6" fillId="0" borderId="100" xfId="42" applyFont="1" applyBorder="1" applyAlignment="1">
      <alignment vertical="center"/>
    </xf>
    <xf numFmtId="0" fontId="6" fillId="0" borderId="101" xfId="42" applyFont="1" applyBorder="1" applyAlignment="1">
      <alignment vertical="center"/>
    </xf>
    <xf numFmtId="0" fontId="6" fillId="0" borderId="61" xfId="42" applyFont="1" applyBorder="1" applyAlignment="1">
      <alignment vertical="center"/>
    </xf>
    <xf numFmtId="0" fontId="9" fillId="27" borderId="33" xfId="42" applyFont="1" applyFill="1" applyBorder="1" applyAlignment="1">
      <alignment wrapText="1"/>
    </xf>
    <xf numFmtId="0" fontId="9" fillId="27" borderId="23" xfId="42" applyFont="1" applyFill="1" applyBorder="1" applyAlignment="1">
      <alignment horizontal="center" vertical="center" wrapText="1"/>
    </xf>
    <xf numFmtId="0" fontId="13" fillId="0" borderId="22" xfId="42" applyFont="1" applyFill="1" applyBorder="1" applyAlignment="1">
      <alignment horizontal="center" vertical="center"/>
    </xf>
    <xf numFmtId="0" fontId="9" fillId="27" borderId="33" xfId="42" applyFont="1" applyFill="1" applyBorder="1" applyAlignment="1">
      <alignment horizontal="left" wrapText="1"/>
    </xf>
    <xf numFmtId="0" fontId="9" fillId="27" borderId="24" xfId="42" applyFont="1" applyFill="1" applyBorder="1" applyAlignment="1">
      <alignment horizontal="center" vertical="center" wrapText="1"/>
    </xf>
    <xf numFmtId="0" fontId="6" fillId="0" borderId="26" xfId="42" applyFont="1" applyBorder="1" applyAlignment="1">
      <alignment vertical="center"/>
    </xf>
    <xf numFmtId="0" fontId="9" fillId="0" borderId="33" xfId="42" applyFont="1" applyBorder="1" applyAlignment="1">
      <alignment wrapText="1"/>
    </xf>
    <xf numFmtId="0" fontId="9" fillId="0" borderId="27" xfId="42" applyFont="1" applyBorder="1"/>
    <xf numFmtId="0" fontId="9" fillId="0" borderId="23" xfId="42" applyFont="1" applyBorder="1" applyAlignment="1">
      <alignment horizontal="center" vertical="center" wrapText="1"/>
    </xf>
    <xf numFmtId="0" fontId="9" fillId="0" borderId="31" xfId="42" applyFont="1" applyBorder="1" applyAlignment="1">
      <alignment horizontal="center" vertical="center" wrapText="1"/>
    </xf>
    <xf numFmtId="0" fontId="9" fillId="0" borderId="23" xfId="42" applyFont="1" applyFill="1" applyBorder="1" applyAlignment="1" applyProtection="1">
      <alignment horizontal="center" vertical="center"/>
      <protection locked="0"/>
    </xf>
    <xf numFmtId="0" fontId="9" fillId="0" borderId="27" xfId="42" applyFont="1" applyFill="1" applyBorder="1" applyAlignment="1" applyProtection="1">
      <alignment horizontal="center" vertical="center"/>
      <protection locked="0"/>
    </xf>
    <xf numFmtId="0" fontId="9" fillId="0" borderId="23" xfId="42" applyFont="1" applyBorder="1" applyAlignment="1">
      <alignment vertical="center"/>
    </xf>
    <xf numFmtId="0" fontId="9" fillId="0" borderId="27" xfId="42" applyFont="1" applyBorder="1" applyAlignment="1">
      <alignment vertical="center"/>
    </xf>
    <xf numFmtId="0" fontId="9" fillId="27" borderId="27" xfId="42" applyFont="1" applyFill="1" applyBorder="1"/>
    <xf numFmtId="0" fontId="9" fillId="0" borderId="33" xfId="42" applyFont="1" applyBorder="1" applyAlignment="1">
      <alignment horizontal="left" vertical="center" wrapText="1"/>
    </xf>
    <xf numFmtId="0" fontId="9" fillId="0" borderId="31" xfId="42" applyFont="1" applyFill="1" applyBorder="1" applyAlignment="1" applyProtection="1">
      <alignment horizontal="center" vertical="center"/>
      <protection locked="0"/>
    </xf>
    <xf numFmtId="0" fontId="9" fillId="0" borderId="27" xfId="42" applyFont="1" applyFill="1" applyBorder="1"/>
    <xf numFmtId="0" fontId="9" fillId="0" borderId="33" xfId="42" applyFont="1" applyFill="1" applyBorder="1" applyAlignment="1">
      <alignment wrapText="1"/>
    </xf>
    <xf numFmtId="0" fontId="9" fillId="27" borderId="23" xfId="42" applyFont="1" applyFill="1" applyBorder="1"/>
    <xf numFmtId="0" fontId="9" fillId="27" borderId="31" xfId="42" applyFont="1" applyFill="1" applyBorder="1"/>
    <xf numFmtId="0" fontId="42" fillId="0" borderId="32" xfId="42" applyFont="1" applyBorder="1" applyAlignment="1">
      <alignment horizontal="center" vertical="center"/>
    </xf>
    <xf numFmtId="0" fontId="9" fillId="0" borderId="62" xfId="42" applyFont="1" applyBorder="1" applyAlignment="1">
      <alignment horizontal="center" vertical="center" wrapText="1"/>
    </xf>
    <xf numFmtId="0" fontId="9" fillId="0" borderId="64" xfId="42" applyFont="1" applyBorder="1" applyAlignment="1">
      <alignment horizontal="center" vertical="center" wrapText="1"/>
    </xf>
    <xf numFmtId="0" fontId="9" fillId="0" borderId="101" xfId="42" applyFont="1" applyBorder="1"/>
    <xf numFmtId="0" fontId="9" fillId="0" borderId="100" xfId="42" applyFont="1" applyFill="1" applyBorder="1" applyAlignment="1">
      <alignment horizontal="center" vertical="center" wrapText="1"/>
    </xf>
    <xf numFmtId="0" fontId="9" fillId="0" borderId="61" xfId="42" applyNumberFormat="1" applyFont="1" applyFill="1" applyBorder="1" applyAlignment="1">
      <alignment horizontal="center" vertical="center" wrapText="1"/>
    </xf>
    <xf numFmtId="0" fontId="9" fillId="0" borderId="100" xfId="42" applyFont="1" applyFill="1" applyBorder="1" applyAlignment="1">
      <alignment horizontal="center" vertical="center"/>
    </xf>
    <xf numFmtId="0" fontId="9" fillId="0" borderId="101" xfId="42" applyFont="1" applyFill="1" applyBorder="1" applyAlignment="1">
      <alignment horizontal="center" vertical="center"/>
    </xf>
    <xf numFmtId="0" fontId="9" fillId="0" borderId="103" xfId="42" applyFont="1" applyFill="1" applyBorder="1" applyAlignment="1">
      <alignment horizontal="center" vertical="center"/>
    </xf>
    <xf numFmtId="0" fontId="9" fillId="0" borderId="63" xfId="42" applyFont="1" applyBorder="1"/>
    <xf numFmtId="0" fontId="9" fillId="27" borderId="92" xfId="42" applyFont="1" applyFill="1" applyBorder="1" applyAlignment="1">
      <alignment wrapText="1"/>
    </xf>
    <xf numFmtId="0" fontId="9" fillId="0" borderId="62" xfId="42" applyFont="1" applyFill="1" applyBorder="1" applyAlignment="1" applyProtection="1">
      <alignment horizontal="center" vertical="center"/>
      <protection locked="0"/>
    </xf>
    <xf numFmtId="0" fontId="9" fillId="0" borderId="63" xfId="42" applyFont="1" applyFill="1" applyBorder="1" applyAlignment="1" applyProtection="1">
      <alignment horizontal="center" vertical="center"/>
      <protection locked="0"/>
    </xf>
    <xf numFmtId="0" fontId="9" fillId="0" borderId="62" xfId="42" applyFont="1" applyFill="1" applyBorder="1" applyAlignment="1">
      <alignment horizontal="center" vertical="center"/>
    </xf>
    <xf numFmtId="0" fontId="9" fillId="0" borderId="63" xfId="42" applyFont="1" applyFill="1" applyBorder="1" applyAlignment="1">
      <alignment horizontal="center" vertical="center"/>
    </xf>
    <xf numFmtId="0" fontId="1" fillId="0" borderId="0" xfId="0" applyFont="1" applyAlignment="1"/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Fill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27" borderId="101" xfId="42" applyFont="1" applyFill="1" applyBorder="1"/>
    <xf numFmtId="0" fontId="9" fillId="27" borderId="27" xfId="42" applyFont="1" applyFill="1" applyBorder="1" applyAlignment="1">
      <alignment horizontal="left" vertical="center"/>
    </xf>
    <xf numFmtId="0" fontId="9" fillId="27" borderId="63" xfId="42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11" fillId="0" borderId="27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0" fontId="7" fillId="29" borderId="23" xfId="0" applyFont="1" applyFill="1" applyBorder="1" applyAlignment="1">
      <alignment horizontal="center" vertical="center"/>
    </xf>
    <xf numFmtId="0" fontId="7" fillId="29" borderId="27" xfId="0" applyFont="1" applyFill="1" applyBorder="1" applyAlignment="1">
      <alignment horizontal="center" vertical="center"/>
    </xf>
    <xf numFmtId="0" fontId="7" fillId="29" borderId="27" xfId="0" applyFont="1" applyFill="1" applyBorder="1" applyAlignment="1">
      <alignment vertical="center" wrapText="1"/>
    </xf>
    <xf numFmtId="0" fontId="6" fillId="29" borderId="27" xfId="0" applyFont="1" applyFill="1" applyBorder="1" applyAlignment="1">
      <alignment horizontal="center" vertical="center"/>
    </xf>
    <xf numFmtId="0" fontId="12" fillId="29" borderId="27" xfId="0" applyFont="1" applyFill="1" applyBorder="1" applyAlignment="1">
      <alignment horizontal="center" vertical="center"/>
    </xf>
    <xf numFmtId="0" fontId="16" fillId="29" borderId="27" xfId="0" applyFont="1" applyFill="1" applyBorder="1" applyAlignment="1">
      <alignment horizontal="center" vertical="center"/>
    </xf>
    <xf numFmtId="0" fontId="16" fillId="29" borderId="31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right" vertical="center" wrapText="1"/>
    </xf>
    <xf numFmtId="1" fontId="6" fillId="24" borderId="27" xfId="0" applyNumberFormat="1" applyFont="1" applyFill="1" applyBorder="1" applyAlignment="1">
      <alignment horizontal="center" vertical="center"/>
    </xf>
    <xf numFmtId="1" fontId="12" fillId="24" borderId="27" xfId="0" applyNumberFormat="1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vertical="center"/>
    </xf>
    <xf numFmtId="1" fontId="12" fillId="24" borderId="11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textRotation="90"/>
    </xf>
    <xf numFmtId="0" fontId="7" fillId="0" borderId="27" xfId="0" applyFont="1" applyFill="1" applyBorder="1" applyAlignment="1">
      <alignment vertical="center" wrapText="1"/>
    </xf>
    <xf numFmtId="1" fontId="7" fillId="0" borderId="27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vertical="center"/>
    </xf>
    <xf numFmtId="1" fontId="16" fillId="0" borderId="27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right" vertical="center"/>
    </xf>
    <xf numFmtId="1" fontId="16" fillId="0" borderId="31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1" fontId="9" fillId="0" borderId="27" xfId="0" applyNumberFormat="1" applyFont="1" applyBorder="1" applyAlignment="1">
      <alignment vertical="center"/>
    </xf>
    <xf numFmtId="1" fontId="9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right" vertical="center"/>
    </xf>
    <xf numFmtId="0" fontId="15" fillId="0" borderId="31" xfId="0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0" fontId="7" fillId="0" borderId="63" xfId="0" applyNumberFormat="1" applyFont="1" applyBorder="1" applyAlignment="1">
      <alignment horizontal="center" vertical="center" textRotation="90"/>
    </xf>
    <xf numFmtId="0" fontId="7" fillId="0" borderId="63" xfId="0" applyFont="1" applyFill="1" applyBorder="1" applyAlignment="1">
      <alignment horizontal="left" vertical="center" wrapText="1"/>
    </xf>
    <xf numFmtId="0" fontId="11" fillId="0" borderId="6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3" xfId="0" applyFont="1" applyBorder="1" applyAlignment="1">
      <alignment horizontal="right" vertical="center"/>
    </xf>
    <xf numFmtId="0" fontId="15" fillId="0" borderId="64" xfId="0" applyFont="1" applyBorder="1" applyAlignment="1">
      <alignment horizontal="center" vertical="center"/>
    </xf>
    <xf numFmtId="1" fontId="12" fillId="24" borderId="31" xfId="0" applyNumberFormat="1" applyFont="1" applyFill="1" applyBorder="1" applyAlignment="1">
      <alignment horizontal="center" vertical="center"/>
    </xf>
    <xf numFmtId="0" fontId="5" fillId="27" borderId="117" xfId="0" applyFont="1" applyFill="1" applyBorder="1" applyAlignment="1">
      <alignment horizontal="center" vertical="center"/>
    </xf>
    <xf numFmtId="0" fontId="11" fillId="0" borderId="27" xfId="0" applyFont="1" applyFill="1" applyBorder="1" applyAlignment="1" applyProtection="1">
      <alignment vertical="center"/>
    </xf>
    <xf numFmtId="0" fontId="9" fillId="0" borderId="27" xfId="0" applyFont="1" applyFill="1" applyBorder="1" applyAlignment="1" applyProtection="1">
      <alignment vertical="center"/>
    </xf>
    <xf numFmtId="0" fontId="9" fillId="29" borderId="27" xfId="0" applyFont="1" applyFill="1" applyBorder="1" applyAlignment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49" fontId="10" fillId="0" borderId="27" xfId="0" applyNumberFormat="1" applyFont="1" applyFill="1" applyBorder="1" applyAlignment="1" applyProtection="1">
      <alignment horizontal="left" vertical="center"/>
    </xf>
    <xf numFmtId="49" fontId="10" fillId="0" borderId="27" xfId="0" applyNumberFormat="1" applyFont="1" applyFill="1" applyBorder="1" applyAlignment="1">
      <alignment horizontal="left" vertical="center"/>
    </xf>
    <xf numFmtId="0" fontId="10" fillId="0" borderId="34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/>
    </xf>
    <xf numFmtId="0" fontId="50" fillId="0" borderId="34" xfId="0" applyFont="1" applyFill="1" applyBorder="1" applyAlignment="1" applyProtection="1">
      <alignment horizontal="center" vertical="center"/>
    </xf>
    <xf numFmtId="49" fontId="10" fillId="0" borderId="34" xfId="0" applyNumberFormat="1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49" fontId="10" fillId="0" borderId="34" xfId="0" applyNumberFormat="1" applyFont="1" applyFill="1" applyBorder="1" applyAlignment="1" applyProtection="1">
      <alignment horizontal="left" vertical="center"/>
    </xf>
    <xf numFmtId="0" fontId="6" fillId="0" borderId="118" xfId="0" applyFont="1" applyBorder="1" applyAlignment="1">
      <alignment horizontal="center" vertical="center"/>
    </xf>
    <xf numFmtId="0" fontId="43" fillId="27" borderId="119" xfId="0" applyFont="1" applyFill="1" applyBorder="1" applyAlignment="1">
      <alignment horizontal="center" vertical="center"/>
    </xf>
    <xf numFmtId="0" fontId="43" fillId="0" borderId="119" xfId="0" applyFont="1" applyBorder="1" applyAlignment="1">
      <alignment horizontal="left" vertical="center" wrapText="1"/>
    </xf>
    <xf numFmtId="0" fontId="9" fillId="0" borderId="120" xfId="0" applyFont="1" applyBorder="1" applyAlignment="1">
      <alignment horizontal="center" vertical="center"/>
    </xf>
    <xf numFmtId="0" fontId="9" fillId="0" borderId="119" xfId="0" applyFont="1" applyBorder="1" applyAlignment="1">
      <alignment vertical="center"/>
    </xf>
    <xf numFmtId="0" fontId="13" fillId="0" borderId="119" xfId="0" applyFont="1" applyBorder="1" applyAlignment="1">
      <alignment horizontal="right" vertical="center"/>
    </xf>
    <xf numFmtId="0" fontId="9" fillId="0" borderId="119" xfId="0" applyFont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20" fillId="0" borderId="119" xfId="0" applyFont="1" applyBorder="1" applyAlignment="1">
      <alignment vertical="center"/>
    </xf>
    <xf numFmtId="0" fontId="10" fillId="0" borderId="12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3" fillId="27" borderId="27" xfId="0" applyFont="1" applyFill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left" vertical="center" wrapText="1"/>
    </xf>
    <xf numFmtId="0" fontId="43" fillId="27" borderId="27" xfId="0" applyFont="1" applyFill="1" applyBorder="1" applyAlignment="1">
      <alignment horizontal="center" vertical="center" wrapText="1"/>
    </xf>
    <xf numFmtId="0" fontId="41" fillId="27" borderId="27" xfId="0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63" xfId="0" applyFont="1" applyBorder="1" applyAlignment="1">
      <alignment horizontal="left" vertical="center" wrapText="1"/>
    </xf>
    <xf numFmtId="0" fontId="9" fillId="0" borderId="63" xfId="0" applyFont="1" applyBorder="1" applyAlignment="1">
      <alignment vertical="center"/>
    </xf>
    <xf numFmtId="0" fontId="13" fillId="0" borderId="63" xfId="0" applyFont="1" applyBorder="1" applyAlignment="1">
      <alignment horizontal="right" vertical="center"/>
    </xf>
    <xf numFmtId="0" fontId="9" fillId="0" borderId="63" xfId="0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vertical="center"/>
    </xf>
    <xf numFmtId="0" fontId="10" fillId="0" borderId="64" xfId="0" applyFont="1" applyFill="1" applyBorder="1" applyAlignment="1">
      <alignment horizontal="center" vertical="center"/>
    </xf>
    <xf numFmtId="0" fontId="11" fillId="0" borderId="27" xfId="0" applyFont="1" applyFill="1" applyBorder="1" applyAlignment="1" applyProtection="1">
      <alignment vertical="center" wrapText="1"/>
    </xf>
    <xf numFmtId="49" fontId="7" fillId="29" borderId="27" xfId="0" applyNumberFormat="1" applyFont="1" applyFill="1" applyBorder="1" applyAlignment="1">
      <alignment horizontal="left" vertical="center"/>
    </xf>
    <xf numFmtId="0" fontId="5" fillId="24" borderId="27" xfId="0" applyFont="1" applyFill="1" applyBorder="1" applyAlignment="1">
      <alignment horizontal="left" vertical="center"/>
    </xf>
    <xf numFmtId="49" fontId="7" fillId="0" borderId="27" xfId="0" applyNumberFormat="1" applyFont="1" applyBorder="1" applyAlignment="1">
      <alignment horizontal="left" vertical="center"/>
    </xf>
    <xf numFmtId="49" fontId="7" fillId="0" borderId="63" xfId="0" applyNumberFormat="1" applyFont="1" applyFill="1" applyBorder="1" applyAlignment="1">
      <alignment horizontal="left" vertical="center"/>
    </xf>
    <xf numFmtId="0" fontId="9" fillId="27" borderId="27" xfId="0" applyFont="1" applyFill="1" applyBorder="1" applyAlignment="1">
      <alignment horizontal="left" vertical="center"/>
    </xf>
    <xf numFmtId="1" fontId="11" fillId="27" borderId="109" xfId="0" applyNumberFormat="1" applyFont="1" applyFill="1" applyBorder="1" applyAlignment="1">
      <alignment horizontal="center" vertical="center"/>
    </xf>
    <xf numFmtId="0" fontId="10" fillId="27" borderId="111" xfId="0" applyFont="1" applyFill="1" applyBorder="1" applyAlignment="1">
      <alignment horizontal="center" vertical="center"/>
    </xf>
    <xf numFmtId="1" fontId="11" fillId="27" borderId="33" xfId="0" applyNumberFormat="1" applyFont="1" applyFill="1" applyBorder="1" applyAlignment="1">
      <alignment horizontal="center" vertical="center"/>
    </xf>
    <xf numFmtId="0" fontId="11" fillId="27" borderId="17" xfId="0" applyFont="1" applyFill="1" applyBorder="1" applyAlignment="1">
      <alignment vertical="center"/>
    </xf>
    <xf numFmtId="0" fontId="11" fillId="27" borderId="18" xfId="0" applyFont="1" applyFill="1" applyBorder="1" applyAlignment="1">
      <alignment vertical="center"/>
    </xf>
    <xf numFmtId="0" fontId="45" fillId="0" borderId="82" xfId="42" applyFont="1" applyFill="1" applyBorder="1" applyAlignment="1">
      <alignment horizontal="center" wrapText="1"/>
    </xf>
    <xf numFmtId="0" fontId="45" fillId="0" borderId="21" xfId="42" applyFont="1" applyFill="1" applyBorder="1" applyAlignment="1">
      <alignment horizontal="center" wrapText="1"/>
    </xf>
    <xf numFmtId="0" fontId="45" fillId="0" borderId="83" xfId="42" applyFont="1" applyFill="1" applyBorder="1" applyAlignment="1">
      <alignment horizontal="center" wrapText="1"/>
    </xf>
    <xf numFmtId="0" fontId="46" fillId="0" borderId="86" xfId="42" applyFont="1" applyFill="1" applyBorder="1" applyAlignment="1">
      <alignment horizontal="center" wrapText="1"/>
    </xf>
    <xf numFmtId="0" fontId="11" fillId="27" borderId="20" xfId="0" applyFont="1" applyFill="1" applyBorder="1" applyAlignment="1">
      <alignment horizontal="left" vertical="center"/>
    </xf>
    <xf numFmtId="0" fontId="11" fillId="27" borderId="22" xfId="0" applyFont="1" applyFill="1" applyBorder="1" applyAlignment="1">
      <alignment horizontal="left" vertical="center"/>
    </xf>
    <xf numFmtId="49" fontId="5" fillId="28" borderId="38" xfId="0" applyNumberFormat="1" applyFont="1" applyFill="1" applyBorder="1" applyAlignment="1">
      <alignment horizontal="left" vertical="center"/>
    </xf>
    <xf numFmtId="49" fontId="5" fillId="28" borderId="0" xfId="0" applyNumberFormat="1" applyFont="1" applyFill="1" applyBorder="1" applyAlignment="1">
      <alignment horizontal="left" vertical="center"/>
    </xf>
    <xf numFmtId="49" fontId="5" fillId="28" borderId="114" xfId="0" applyNumberFormat="1" applyFont="1" applyFill="1" applyBorder="1" applyAlignment="1">
      <alignment horizontal="left" vertical="center"/>
    </xf>
    <xf numFmtId="0" fontId="46" fillId="0" borderId="0" xfId="42" applyFont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5" fillId="0" borderId="20" xfId="42" applyFont="1" applyFill="1" applyBorder="1" applyAlignment="1">
      <alignment horizontal="center" wrapText="1"/>
    </xf>
    <xf numFmtId="0" fontId="45" fillId="0" borderId="85" xfId="42" applyFont="1" applyBorder="1" applyAlignment="1">
      <alignment horizontal="center" wrapText="1"/>
    </xf>
    <xf numFmtId="0" fontId="45" fillId="0" borderId="86" xfId="42" applyFont="1" applyBorder="1" applyAlignment="1">
      <alignment horizontal="center" wrapText="1"/>
    </xf>
    <xf numFmtId="0" fontId="45" fillId="0" borderId="87" xfId="42" applyFont="1" applyBorder="1" applyAlignment="1">
      <alignment horizontal="center" wrapText="1"/>
    </xf>
    <xf numFmtId="0" fontId="11" fillId="27" borderId="20" xfId="0" applyFont="1" applyFill="1" applyBorder="1" applyAlignment="1">
      <alignment vertical="center"/>
    </xf>
    <xf numFmtId="0" fontId="11" fillId="27" borderId="22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49" fontId="5" fillId="28" borderId="104" xfId="0" applyNumberFormat="1" applyFont="1" applyFill="1" applyBorder="1" applyAlignment="1">
      <alignment horizontal="left" vertical="center"/>
    </xf>
    <xf numFmtId="49" fontId="5" fillId="28" borderId="11" xfId="0" applyNumberFormat="1" applyFont="1" applyFill="1" applyBorder="1" applyAlignment="1">
      <alignment horizontal="left" vertical="center"/>
    </xf>
    <xf numFmtId="49" fontId="5" fillId="28" borderId="12" xfId="0" applyNumberFormat="1" applyFont="1" applyFill="1" applyBorder="1" applyAlignment="1">
      <alignment horizontal="left" vertical="center"/>
    </xf>
    <xf numFmtId="49" fontId="6" fillId="24" borderId="95" xfId="0" applyNumberFormat="1" applyFont="1" applyFill="1" applyBorder="1" applyAlignment="1">
      <alignment horizontal="left" vertical="center"/>
    </xf>
    <xf numFmtId="49" fontId="6" fillId="24" borderId="96" xfId="0" applyNumberFormat="1" applyFont="1" applyFill="1" applyBorder="1" applyAlignment="1">
      <alignment horizontal="left" vertical="center"/>
    </xf>
    <xf numFmtId="49" fontId="6" fillId="24" borderId="113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27" borderId="17" xfId="0" applyFont="1" applyFill="1" applyBorder="1" applyAlignment="1">
      <alignment horizontal="left" vertical="center"/>
    </xf>
    <xf numFmtId="0" fontId="11" fillId="27" borderId="18" xfId="0" applyFont="1" applyFill="1" applyBorder="1" applyAlignment="1">
      <alignment horizontal="left" vertical="center"/>
    </xf>
    <xf numFmtId="0" fontId="11" fillId="27" borderId="14" xfId="0" applyFont="1" applyFill="1" applyBorder="1" applyAlignment="1">
      <alignment horizontal="left" vertical="center"/>
    </xf>
    <xf numFmtId="0" fontId="11" fillId="27" borderId="16" xfId="0" applyFont="1" applyFill="1" applyBorder="1" applyAlignment="1">
      <alignment horizontal="left" vertical="center"/>
    </xf>
    <xf numFmtId="49" fontId="6" fillId="28" borderId="95" xfId="0" applyNumberFormat="1" applyFont="1" applyFill="1" applyBorder="1" applyAlignment="1">
      <alignment horizontal="left" vertical="center"/>
    </xf>
    <xf numFmtId="49" fontId="6" fillId="28" borderId="96" xfId="0" applyNumberFormat="1" applyFont="1" applyFill="1" applyBorder="1" applyAlignment="1">
      <alignment horizontal="left" vertical="center"/>
    </xf>
    <xf numFmtId="49" fontId="6" fillId="28" borderId="113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27" borderId="14" xfId="0" applyFont="1" applyFill="1" applyBorder="1" applyAlignment="1">
      <alignment vertical="center"/>
    </xf>
    <xf numFmtId="0" fontId="11" fillId="27" borderId="16" xfId="0" applyFont="1" applyFill="1" applyBorder="1" applyAlignment="1">
      <alignment vertical="center"/>
    </xf>
    <xf numFmtId="0" fontId="7" fillId="0" borderId="23" xfId="0" applyNumberFormat="1" applyFont="1" applyBorder="1" applyAlignment="1">
      <alignment horizontal="center" vertical="center" textRotation="90"/>
    </xf>
    <xf numFmtId="0" fontId="7" fillId="0" borderId="62" xfId="0" applyNumberFormat="1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49" fontId="6" fillId="24" borderId="23" xfId="0" applyNumberFormat="1" applyFont="1" applyFill="1" applyBorder="1" applyAlignment="1">
      <alignment horizontal="left" vertical="center"/>
    </xf>
    <xf numFmtId="49" fontId="6" fillId="24" borderId="27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1" fillId="0" borderId="54" xfId="0" applyFont="1" applyBorder="1"/>
    <xf numFmtId="49" fontId="6" fillId="24" borderId="20" xfId="0" applyNumberFormat="1" applyFont="1" applyFill="1" applyBorder="1" applyAlignment="1">
      <alignment horizontal="left" vertical="center"/>
    </xf>
    <xf numFmtId="49" fontId="6" fillId="24" borderId="21" xfId="0" applyNumberFormat="1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24" borderId="97" xfId="0" applyNumberFormat="1" applyFont="1" applyFill="1" applyBorder="1" applyAlignment="1">
      <alignment horizontal="left" vertical="center"/>
    </xf>
    <xf numFmtId="49" fontId="6" fillId="24" borderId="105" xfId="0" applyNumberFormat="1" applyFont="1" applyFill="1" applyBorder="1" applyAlignment="1">
      <alignment horizontal="left" vertical="center"/>
    </xf>
    <xf numFmtId="49" fontId="6" fillId="24" borderId="106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54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68" xfId="0" applyFont="1" applyBorder="1" applyAlignment="1">
      <alignment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left" vertical="center"/>
    </xf>
    <xf numFmtId="49" fontId="6" fillId="24" borderId="15" xfId="0" applyNumberFormat="1" applyFont="1" applyFill="1" applyBorder="1" applyAlignment="1">
      <alignment horizontal="left" vertical="center"/>
    </xf>
    <xf numFmtId="49" fontId="6" fillId="24" borderId="16" xfId="0" applyNumberFormat="1" applyFont="1" applyFill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9" fillId="0" borderId="54" xfId="0" applyFont="1" applyBorder="1"/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 xr:uid="{00000000-0005-0000-0000-000026000000}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AW73"/>
  <sheetViews>
    <sheetView showGridLines="0" tabSelected="1" zoomScale="70" zoomScaleNormal="70" zoomScaleSheetLayoutView="70" zoomScalePageLayoutView="80" workbookViewId="0">
      <selection activeCell="AF25" sqref="AF25"/>
    </sheetView>
  </sheetViews>
  <sheetFormatPr defaultColWidth="9.140625" defaultRowHeight="12.75" x14ac:dyDescent="0.2"/>
  <cols>
    <col min="1" max="1" width="4.85546875" style="14" customWidth="1"/>
    <col min="2" max="2" width="20.42578125" style="14" customWidth="1"/>
    <col min="3" max="3" width="41.42578125" style="7" customWidth="1"/>
    <col min="4" max="4" width="19.28515625" style="7" customWidth="1"/>
    <col min="5" max="5" width="7" style="5" bestFit="1" customWidth="1"/>
    <col min="6" max="6" width="8.140625" style="5" customWidth="1"/>
    <col min="7" max="10" width="3.42578125" style="5" customWidth="1"/>
    <col min="11" max="11" width="4.7109375" style="5" customWidth="1"/>
    <col min="12" max="15" width="3.42578125" style="5" customWidth="1"/>
    <col min="16" max="16" width="4.7109375" style="5" customWidth="1"/>
    <col min="17" max="17" width="4.42578125" style="5" customWidth="1"/>
    <col min="18" max="20" width="3.42578125" style="5" customWidth="1"/>
    <col min="21" max="21" width="4.85546875" style="5" customWidth="1"/>
    <col min="22" max="25" width="3.42578125" style="5" customWidth="1"/>
    <col min="26" max="26" width="4.7109375" style="5" customWidth="1"/>
    <col min="27" max="30" width="3.42578125" style="5" customWidth="1"/>
    <col min="31" max="31" width="4.7109375" style="5" customWidth="1"/>
    <col min="32" max="35" width="3.42578125" style="5" customWidth="1"/>
    <col min="36" max="36" width="4.7109375" style="5" customWidth="1"/>
    <col min="37" max="40" width="3.42578125" style="5" customWidth="1"/>
    <col min="41" max="41" width="4.7109375" style="5" customWidth="1"/>
    <col min="42" max="42" width="34.42578125" style="5" bestFit="1" customWidth="1"/>
    <col min="43" max="43" width="32.28515625" style="5" customWidth="1"/>
    <col min="44" max="45" width="9.140625" style="5" hidden="1" customWidth="1"/>
    <col min="46" max="46" width="9.140625" style="5" customWidth="1"/>
    <col min="47" max="16384" width="9.140625" style="5"/>
  </cols>
  <sheetData>
    <row r="1" spans="1:49" s="31" customFormat="1" ht="18" x14ac:dyDescent="0.2">
      <c r="A1" s="35" t="s">
        <v>90</v>
      </c>
      <c r="B1" s="434"/>
      <c r="C1" s="37"/>
      <c r="D1" s="37"/>
      <c r="K1" s="637" t="s">
        <v>219</v>
      </c>
      <c r="L1" s="637"/>
      <c r="M1" s="637"/>
      <c r="N1" s="637"/>
      <c r="O1" s="637"/>
      <c r="P1" s="637"/>
      <c r="Q1" s="637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F1" s="652" t="s">
        <v>431</v>
      </c>
      <c r="AG1" s="652"/>
      <c r="AH1" s="652"/>
      <c r="AI1" s="652"/>
      <c r="AJ1" s="652"/>
      <c r="AK1" s="652"/>
      <c r="AL1" s="652"/>
      <c r="AM1" s="652"/>
      <c r="AN1" s="652"/>
      <c r="AO1" s="652"/>
      <c r="AP1" s="652"/>
      <c r="AQ1" s="652"/>
      <c r="AR1" s="39"/>
    </row>
    <row r="2" spans="1:49" s="31" customFormat="1" ht="18" x14ac:dyDescent="0.2">
      <c r="A2" s="35" t="s">
        <v>82</v>
      </c>
      <c r="B2" s="434"/>
      <c r="C2" s="37"/>
      <c r="D2" s="37"/>
      <c r="N2" s="38" t="s">
        <v>77</v>
      </c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9"/>
      <c r="AE2" s="39"/>
      <c r="AF2" s="652" t="s">
        <v>432</v>
      </c>
      <c r="AG2" s="652"/>
      <c r="AH2" s="652"/>
      <c r="AI2" s="652"/>
      <c r="AJ2" s="652"/>
      <c r="AK2" s="652"/>
      <c r="AL2" s="652"/>
      <c r="AM2" s="652"/>
      <c r="AN2" s="652"/>
      <c r="AO2" s="652"/>
      <c r="AP2" s="652"/>
      <c r="AQ2" s="652"/>
    </row>
    <row r="3" spans="1:49" s="31" customFormat="1" ht="18" x14ac:dyDescent="0.2">
      <c r="A3" s="35"/>
      <c r="B3" s="434"/>
      <c r="C3" s="37"/>
      <c r="D3" s="37"/>
      <c r="J3" s="637" t="s">
        <v>178</v>
      </c>
      <c r="K3" s="637"/>
      <c r="L3" s="637"/>
      <c r="M3" s="637"/>
      <c r="N3" s="637"/>
      <c r="O3" s="637"/>
      <c r="P3" s="637"/>
      <c r="Q3" s="637"/>
      <c r="R3" s="637"/>
      <c r="S3" s="38"/>
      <c r="T3" s="38"/>
      <c r="U3" s="38"/>
      <c r="V3" s="38"/>
      <c r="W3" s="38"/>
      <c r="X3" s="38"/>
      <c r="Y3" s="38"/>
      <c r="Z3" s="38"/>
      <c r="AA3" s="38"/>
      <c r="AB3" s="38"/>
      <c r="AC3" s="39"/>
      <c r="AD3" s="39"/>
      <c r="AE3" s="39"/>
      <c r="AF3" s="653" t="s">
        <v>433</v>
      </c>
      <c r="AG3" s="653"/>
      <c r="AH3" s="653"/>
      <c r="AI3" s="653"/>
      <c r="AJ3" s="653"/>
      <c r="AK3" s="653"/>
      <c r="AL3" s="653"/>
      <c r="AM3" s="653"/>
      <c r="AN3" s="653"/>
      <c r="AO3" s="653"/>
      <c r="AP3" s="653"/>
      <c r="AQ3" s="653"/>
      <c r="AR3" s="5"/>
      <c r="AV3" s="5"/>
      <c r="AW3" s="5"/>
    </row>
    <row r="4" spans="1:49" s="31" customFormat="1" ht="18.75" x14ac:dyDescent="0.2">
      <c r="A4" s="369"/>
      <c r="B4" s="434"/>
      <c r="C4" s="37"/>
      <c r="D4" s="37"/>
      <c r="H4" s="372"/>
      <c r="I4" s="372"/>
      <c r="J4" s="372" t="s">
        <v>268</v>
      </c>
      <c r="K4" s="372"/>
      <c r="L4" s="372"/>
      <c r="M4" s="372"/>
      <c r="N4" s="372"/>
      <c r="O4" s="372"/>
      <c r="P4" s="372"/>
      <c r="Q4" s="372"/>
      <c r="R4" s="372"/>
      <c r="S4" s="373"/>
      <c r="T4" s="373"/>
      <c r="U4" s="368"/>
      <c r="V4" s="368"/>
      <c r="W4" s="368"/>
      <c r="X4" s="368"/>
      <c r="Y4" s="368"/>
      <c r="Z4" s="368"/>
      <c r="AA4" s="368"/>
      <c r="AB4" s="368"/>
      <c r="AC4" s="91"/>
      <c r="AD4" s="91"/>
      <c r="AE4" s="91"/>
      <c r="AF4" s="42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5"/>
      <c r="AV4" s="5"/>
      <c r="AW4" s="5"/>
    </row>
    <row r="5" spans="1:49" ht="18" customHeight="1" x14ac:dyDescent="0.2">
      <c r="AQ5" s="39"/>
    </row>
    <row r="6" spans="1:49" ht="25.5" customHeight="1" thickBot="1" x14ac:dyDescent="0.25">
      <c r="A6" s="654" t="s">
        <v>26</v>
      </c>
      <c r="B6" s="654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655"/>
      <c r="AH6" s="655"/>
      <c r="AI6" s="655"/>
      <c r="AJ6" s="655"/>
      <c r="AK6" s="655"/>
      <c r="AL6" s="655"/>
      <c r="AM6" s="655"/>
      <c r="AN6" s="655"/>
      <c r="AO6" s="655"/>
      <c r="AP6" s="655"/>
      <c r="AQ6" s="655"/>
    </row>
    <row r="7" spans="1:49" s="24" customFormat="1" ht="20.25" customHeight="1" thickBot="1" x14ac:dyDescent="0.25">
      <c r="A7" s="658"/>
      <c r="B7" s="449"/>
      <c r="C7" s="661" t="s">
        <v>2</v>
      </c>
      <c r="D7" s="662"/>
      <c r="E7" s="667" t="s">
        <v>275</v>
      </c>
      <c r="F7" s="670" t="s">
        <v>76</v>
      </c>
      <c r="G7" s="673" t="s">
        <v>1</v>
      </c>
      <c r="H7" s="673"/>
      <c r="I7" s="673"/>
      <c r="J7" s="673"/>
      <c r="K7" s="673"/>
      <c r="L7" s="673"/>
      <c r="M7" s="673"/>
      <c r="N7" s="673"/>
      <c r="O7" s="673"/>
      <c r="P7" s="673"/>
      <c r="Q7" s="673"/>
      <c r="R7" s="673"/>
      <c r="S7" s="673"/>
      <c r="T7" s="673"/>
      <c r="U7" s="673"/>
      <c r="V7" s="673"/>
      <c r="W7" s="673"/>
      <c r="X7" s="673"/>
      <c r="Y7" s="673"/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3"/>
      <c r="AK7" s="673"/>
      <c r="AL7" s="673"/>
      <c r="AM7" s="673"/>
      <c r="AN7" s="673"/>
      <c r="AO7" s="674"/>
      <c r="AP7" s="656" t="s">
        <v>29</v>
      </c>
      <c r="AQ7" s="79"/>
    </row>
    <row r="8" spans="1:49" s="24" customFormat="1" ht="20.25" customHeight="1" x14ac:dyDescent="0.2">
      <c r="A8" s="659"/>
      <c r="B8" s="435"/>
      <c r="C8" s="663"/>
      <c r="D8" s="664"/>
      <c r="E8" s="668"/>
      <c r="F8" s="671"/>
      <c r="G8" s="375"/>
      <c r="H8" s="336"/>
      <c r="I8" s="336" t="s">
        <v>4</v>
      </c>
      <c r="J8" s="336"/>
      <c r="K8" s="337"/>
      <c r="L8" s="335"/>
      <c r="M8" s="336"/>
      <c r="N8" s="336" t="s">
        <v>5</v>
      </c>
      <c r="O8" s="336"/>
      <c r="P8" s="337"/>
      <c r="Q8" s="335"/>
      <c r="R8" s="336"/>
      <c r="S8" s="343" t="s">
        <v>6</v>
      </c>
      <c r="T8" s="336"/>
      <c r="U8" s="337"/>
      <c r="V8" s="335"/>
      <c r="W8" s="336"/>
      <c r="X8" s="343" t="s">
        <v>7</v>
      </c>
      <c r="Y8" s="336"/>
      <c r="Z8" s="337"/>
      <c r="AA8" s="335"/>
      <c r="AB8" s="336"/>
      <c r="AC8" s="343" t="s">
        <v>8</v>
      </c>
      <c r="AD8" s="336"/>
      <c r="AE8" s="337"/>
      <c r="AF8" s="335"/>
      <c r="AG8" s="336"/>
      <c r="AH8" s="336" t="s">
        <v>9</v>
      </c>
      <c r="AI8" s="336"/>
      <c r="AJ8" s="337"/>
      <c r="AK8" s="335"/>
      <c r="AL8" s="336"/>
      <c r="AM8" s="336" t="s">
        <v>22</v>
      </c>
      <c r="AN8" s="336"/>
      <c r="AO8" s="365"/>
      <c r="AP8" s="657"/>
      <c r="AQ8" s="79"/>
    </row>
    <row r="9" spans="1:49" s="24" customFormat="1" ht="19.5" customHeight="1" thickBot="1" x14ac:dyDescent="0.25">
      <c r="A9" s="660"/>
      <c r="B9" s="438"/>
      <c r="C9" s="665"/>
      <c r="D9" s="666"/>
      <c r="E9" s="669"/>
      <c r="F9" s="672"/>
      <c r="G9" s="376" t="s">
        <v>10</v>
      </c>
      <c r="H9" s="345" t="s">
        <v>12</v>
      </c>
      <c r="I9" s="345" t="s">
        <v>11</v>
      </c>
      <c r="J9" s="345" t="s">
        <v>13</v>
      </c>
      <c r="K9" s="346" t="s">
        <v>14</v>
      </c>
      <c r="L9" s="344" t="s">
        <v>10</v>
      </c>
      <c r="M9" s="345" t="s">
        <v>12</v>
      </c>
      <c r="N9" s="345" t="s">
        <v>11</v>
      </c>
      <c r="O9" s="345" t="s">
        <v>13</v>
      </c>
      <c r="P9" s="346" t="s">
        <v>14</v>
      </c>
      <c r="Q9" s="344" t="s">
        <v>10</v>
      </c>
      <c r="R9" s="345" t="s">
        <v>12</v>
      </c>
      <c r="S9" s="345" t="s">
        <v>11</v>
      </c>
      <c r="T9" s="345" t="s">
        <v>13</v>
      </c>
      <c r="U9" s="346" t="s">
        <v>14</v>
      </c>
      <c r="V9" s="344" t="s">
        <v>10</v>
      </c>
      <c r="W9" s="345" t="s">
        <v>12</v>
      </c>
      <c r="X9" s="345" t="s">
        <v>11</v>
      </c>
      <c r="Y9" s="345" t="s">
        <v>13</v>
      </c>
      <c r="Z9" s="346" t="s">
        <v>14</v>
      </c>
      <c r="AA9" s="344" t="s">
        <v>10</v>
      </c>
      <c r="AB9" s="345" t="s">
        <v>12</v>
      </c>
      <c r="AC9" s="345" t="s">
        <v>11</v>
      </c>
      <c r="AD9" s="345" t="s">
        <v>13</v>
      </c>
      <c r="AE9" s="346" t="s">
        <v>14</v>
      </c>
      <c r="AF9" s="344" t="s">
        <v>10</v>
      </c>
      <c r="AG9" s="345" t="s">
        <v>12</v>
      </c>
      <c r="AH9" s="345" t="s">
        <v>11</v>
      </c>
      <c r="AI9" s="345" t="s">
        <v>13</v>
      </c>
      <c r="AJ9" s="346" t="s">
        <v>14</v>
      </c>
      <c r="AK9" s="344" t="s">
        <v>10</v>
      </c>
      <c r="AL9" s="345" t="s">
        <v>12</v>
      </c>
      <c r="AM9" s="345" t="s">
        <v>11</v>
      </c>
      <c r="AN9" s="345" t="s">
        <v>13</v>
      </c>
      <c r="AO9" s="366" t="s">
        <v>14</v>
      </c>
      <c r="AP9" s="367" t="s">
        <v>23</v>
      </c>
      <c r="AQ9" s="79"/>
    </row>
    <row r="10" spans="1:49" s="24" customFormat="1" ht="18.75" customHeight="1" thickBot="1" x14ac:dyDescent="0.25">
      <c r="A10" s="649" t="s">
        <v>245</v>
      </c>
      <c r="B10" s="650"/>
      <c r="C10" s="650"/>
      <c r="D10" s="651"/>
      <c r="E10" s="382">
        <f>SUM(E11:E20)</f>
        <v>33</v>
      </c>
      <c r="F10" s="383">
        <f>SUM(F11:F20)</f>
        <v>40</v>
      </c>
      <c r="G10" s="382">
        <f>SUM(G11:G20)</f>
        <v>8</v>
      </c>
      <c r="H10" s="384">
        <f>SUM(H11:H20)</f>
        <v>4</v>
      </c>
      <c r="I10" s="384">
        <f>SUM(I11:I20)</f>
        <v>2</v>
      </c>
      <c r="J10" s="384"/>
      <c r="K10" s="385">
        <f>SUM(K11:K20)</f>
        <v>17</v>
      </c>
      <c r="L10" s="382">
        <f>SUM(L11:L20)</f>
        <v>7</v>
      </c>
      <c r="M10" s="384">
        <f>SUM(M11:M20)</f>
        <v>6</v>
      </c>
      <c r="N10" s="384">
        <f>SUM(N11:N20)</f>
        <v>2</v>
      </c>
      <c r="O10" s="384"/>
      <c r="P10" s="385">
        <f>SUM(P11:P20)</f>
        <v>17</v>
      </c>
      <c r="Q10" s="382">
        <f>SUM(Q11:Q20)</f>
        <v>2</v>
      </c>
      <c r="R10" s="384">
        <f>SUM(R11:R20)</f>
        <v>2</v>
      </c>
      <c r="S10" s="384">
        <f>SUM(S11:S20)</f>
        <v>0</v>
      </c>
      <c r="T10" s="384"/>
      <c r="U10" s="385">
        <f>SUM(U11:U20)</f>
        <v>6</v>
      </c>
      <c r="V10" s="382">
        <f>SUM(V11:V20)</f>
        <v>0</v>
      </c>
      <c r="W10" s="384">
        <f>SUM(W11:W20)</f>
        <v>0</v>
      </c>
      <c r="X10" s="384">
        <f>SUM(X11:X20)</f>
        <v>0</v>
      </c>
      <c r="Y10" s="384"/>
      <c r="Z10" s="385">
        <f>SUM(Z11:Z20)</f>
        <v>0</v>
      </c>
      <c r="AA10" s="382">
        <f>SUM(AA11:AA20)</f>
        <v>0</v>
      </c>
      <c r="AB10" s="384">
        <f>SUM(AB11:AB20)</f>
        <v>0</v>
      </c>
      <c r="AC10" s="384">
        <f>SUM(AC11:AC20)</f>
        <v>0</v>
      </c>
      <c r="AD10" s="384"/>
      <c r="AE10" s="385">
        <f>SUM(AE11:AE20)</f>
        <v>0</v>
      </c>
      <c r="AF10" s="382">
        <f>SUM(AF11:AF20)</f>
        <v>0</v>
      </c>
      <c r="AG10" s="384">
        <f>SUM(AG11:AG20)</f>
        <v>0</v>
      </c>
      <c r="AH10" s="384">
        <f>SUM(AH11:AH20)</f>
        <v>0</v>
      </c>
      <c r="AI10" s="384"/>
      <c r="AJ10" s="385">
        <f>SUM(AJ11:AJ20)</f>
        <v>0</v>
      </c>
      <c r="AK10" s="382">
        <f>SUM(AK11:AK20)</f>
        <v>0</v>
      </c>
      <c r="AL10" s="384">
        <f>SUM(AL11:AL20)</f>
        <v>0</v>
      </c>
      <c r="AM10" s="384">
        <f>SUM(AM11:AM20)</f>
        <v>0</v>
      </c>
      <c r="AN10" s="384"/>
      <c r="AO10" s="383">
        <f>SUM(AO11:AO20)</f>
        <v>0</v>
      </c>
      <c r="AP10" s="386"/>
      <c r="AQ10" s="79"/>
    </row>
    <row r="11" spans="1:49" s="71" customFormat="1" ht="15" customHeight="1" x14ac:dyDescent="0.2">
      <c r="A11" s="362" t="s">
        <v>4</v>
      </c>
      <c r="B11" s="620" t="s">
        <v>405</v>
      </c>
      <c r="C11" s="624" t="s">
        <v>67</v>
      </c>
      <c r="D11" s="625"/>
      <c r="E11" s="400">
        <f>SUM(G11,H11,I11,L11,M11,N11,Q11,R11,S11,V11,W11,X11,AA11,AB11,AC11,AF11,AG11,AH11,AK11,AL11,AM11)</f>
        <v>6</v>
      </c>
      <c r="F11" s="621">
        <f>SUM(K11,P11,U11,Z11,AE11,AJ11,AO11)</f>
        <v>6</v>
      </c>
      <c r="G11" s="402">
        <v>3</v>
      </c>
      <c r="H11" s="403">
        <v>3</v>
      </c>
      <c r="I11" s="403">
        <v>0</v>
      </c>
      <c r="J11" s="403" t="s">
        <v>15</v>
      </c>
      <c r="K11" s="404">
        <v>6</v>
      </c>
      <c r="L11" s="402"/>
      <c r="M11" s="403"/>
      <c r="N11" s="403"/>
      <c r="O11" s="403"/>
      <c r="P11" s="404"/>
      <c r="Q11" s="402"/>
      <c r="R11" s="403"/>
      <c r="S11" s="403"/>
      <c r="T11" s="403"/>
      <c r="U11" s="404"/>
      <c r="V11" s="402"/>
      <c r="W11" s="403"/>
      <c r="X11" s="403"/>
      <c r="Y11" s="403"/>
      <c r="Z11" s="404"/>
      <c r="AA11" s="402"/>
      <c r="AB11" s="403"/>
      <c r="AC11" s="403"/>
      <c r="AD11" s="403"/>
      <c r="AE11" s="404"/>
      <c r="AF11" s="402"/>
      <c r="AG11" s="403"/>
      <c r="AH11" s="403"/>
      <c r="AI11" s="403"/>
      <c r="AJ11" s="404"/>
      <c r="AK11" s="402"/>
      <c r="AL11" s="403"/>
      <c r="AM11" s="403"/>
      <c r="AN11" s="403"/>
      <c r="AO11" s="401"/>
      <c r="AP11" s="622" t="s">
        <v>276</v>
      </c>
      <c r="AQ11" s="268"/>
    </row>
    <row r="12" spans="1:49" s="71" customFormat="1" ht="15" customHeight="1" x14ac:dyDescent="0.2">
      <c r="A12" s="363" t="s">
        <v>5</v>
      </c>
      <c r="B12" s="620" t="s">
        <v>377</v>
      </c>
      <c r="C12" s="642" t="s">
        <v>68</v>
      </c>
      <c r="D12" s="643"/>
      <c r="E12" s="333">
        <f t="shared" ref="E12:E19" si="0">SUM(G12,H12,I12,L12,M12,N12,Q12,R12,S12,V12,W12,X12,AA12,AB12,AC12,AF12,AG12,AH12,AK12,AL12,AM12)</f>
        <v>6</v>
      </c>
      <c r="F12" s="623">
        <f t="shared" ref="F12:F19" si="1">SUM(K12,P12,U12,Z12,AE12,AJ12,AO12)</f>
        <v>6</v>
      </c>
      <c r="G12" s="340"/>
      <c r="H12" s="328"/>
      <c r="I12" s="328"/>
      <c r="J12" s="328"/>
      <c r="K12" s="341"/>
      <c r="L12" s="340">
        <v>3</v>
      </c>
      <c r="M12" s="328">
        <v>3</v>
      </c>
      <c r="N12" s="328">
        <v>0</v>
      </c>
      <c r="O12" s="328" t="s">
        <v>15</v>
      </c>
      <c r="P12" s="341">
        <v>6</v>
      </c>
      <c r="Q12" s="340"/>
      <c r="R12" s="328"/>
      <c r="S12" s="328"/>
      <c r="T12" s="328"/>
      <c r="U12" s="341"/>
      <c r="V12" s="340"/>
      <c r="W12" s="328"/>
      <c r="X12" s="328"/>
      <c r="Y12" s="328"/>
      <c r="Z12" s="341"/>
      <c r="AA12" s="340"/>
      <c r="AB12" s="328"/>
      <c r="AC12" s="328"/>
      <c r="AD12" s="328"/>
      <c r="AE12" s="341"/>
      <c r="AF12" s="340"/>
      <c r="AG12" s="328"/>
      <c r="AH12" s="328"/>
      <c r="AI12" s="328"/>
      <c r="AJ12" s="341"/>
      <c r="AK12" s="340"/>
      <c r="AL12" s="328"/>
      <c r="AM12" s="328"/>
      <c r="AN12" s="328"/>
      <c r="AO12" s="331"/>
      <c r="AP12" s="427" t="s">
        <v>430</v>
      </c>
      <c r="AQ12" s="268"/>
    </row>
    <row r="13" spans="1:49" s="24" customFormat="1" ht="15" customHeight="1" x14ac:dyDescent="0.2">
      <c r="A13" s="360" t="s">
        <v>6</v>
      </c>
      <c r="B13" s="455" t="s">
        <v>390</v>
      </c>
      <c r="C13" s="644" t="s">
        <v>220</v>
      </c>
      <c r="D13" s="645"/>
      <c r="E13" s="332">
        <f t="shared" si="0"/>
        <v>4</v>
      </c>
      <c r="F13" s="329">
        <f t="shared" si="1"/>
        <v>5</v>
      </c>
      <c r="G13" s="338">
        <v>2</v>
      </c>
      <c r="H13" s="327">
        <v>0</v>
      </c>
      <c r="I13" s="327">
        <v>2</v>
      </c>
      <c r="J13" s="327" t="s">
        <v>15</v>
      </c>
      <c r="K13" s="339">
        <v>5</v>
      </c>
      <c r="L13" s="338"/>
      <c r="M13" s="327"/>
      <c r="N13" s="327"/>
      <c r="O13" s="327"/>
      <c r="P13" s="339"/>
      <c r="Q13" s="338"/>
      <c r="R13" s="327"/>
      <c r="S13" s="327"/>
      <c r="T13" s="327"/>
      <c r="U13" s="339"/>
      <c r="V13" s="338"/>
      <c r="W13" s="327"/>
      <c r="X13" s="327"/>
      <c r="Y13" s="327"/>
      <c r="Z13" s="339"/>
      <c r="AA13" s="338"/>
      <c r="AB13" s="327"/>
      <c r="AC13" s="327"/>
      <c r="AD13" s="327"/>
      <c r="AE13" s="339"/>
      <c r="AF13" s="338"/>
      <c r="AG13" s="327"/>
      <c r="AH13" s="327"/>
      <c r="AI13" s="327"/>
      <c r="AJ13" s="339"/>
      <c r="AK13" s="338"/>
      <c r="AL13" s="327"/>
      <c r="AM13" s="327"/>
      <c r="AN13" s="327"/>
      <c r="AO13" s="330"/>
      <c r="AP13" s="422" t="s">
        <v>276</v>
      </c>
      <c r="AQ13" s="79"/>
    </row>
    <row r="14" spans="1:49" s="24" customFormat="1" ht="15" customHeight="1" x14ac:dyDescent="0.2">
      <c r="A14" s="360" t="s">
        <v>7</v>
      </c>
      <c r="B14" s="455" t="s">
        <v>401</v>
      </c>
      <c r="C14" s="644" t="s">
        <v>221</v>
      </c>
      <c r="D14" s="645"/>
      <c r="E14" s="332">
        <f t="shared" si="0"/>
        <v>4</v>
      </c>
      <c r="F14" s="329">
        <f t="shared" si="1"/>
        <v>5</v>
      </c>
      <c r="G14" s="338"/>
      <c r="H14" s="327"/>
      <c r="I14" s="327"/>
      <c r="J14" s="327"/>
      <c r="K14" s="339"/>
      <c r="L14" s="338">
        <v>2</v>
      </c>
      <c r="M14" s="327">
        <v>0</v>
      </c>
      <c r="N14" s="327">
        <v>2</v>
      </c>
      <c r="O14" s="327" t="s">
        <v>15</v>
      </c>
      <c r="P14" s="339">
        <v>5</v>
      </c>
      <c r="Q14" s="338"/>
      <c r="R14" s="327"/>
      <c r="S14" s="327"/>
      <c r="T14" s="327"/>
      <c r="U14" s="339"/>
      <c r="V14" s="338"/>
      <c r="W14" s="327"/>
      <c r="X14" s="327"/>
      <c r="Y14" s="327"/>
      <c r="Z14" s="339"/>
      <c r="AA14" s="338"/>
      <c r="AB14" s="327"/>
      <c r="AC14" s="327"/>
      <c r="AD14" s="327"/>
      <c r="AE14" s="339"/>
      <c r="AF14" s="338"/>
      <c r="AG14" s="327"/>
      <c r="AH14" s="327"/>
      <c r="AI14" s="327"/>
      <c r="AJ14" s="339"/>
      <c r="AK14" s="338"/>
      <c r="AL14" s="327"/>
      <c r="AM14" s="327"/>
      <c r="AN14" s="327"/>
      <c r="AO14" s="330"/>
      <c r="AP14" s="423" t="s">
        <v>390</v>
      </c>
      <c r="AQ14" s="79"/>
    </row>
    <row r="15" spans="1:49" s="24" customFormat="1" ht="15" customHeight="1" x14ac:dyDescent="0.2">
      <c r="A15" s="360" t="s">
        <v>8</v>
      </c>
      <c r="B15" s="455" t="s">
        <v>297</v>
      </c>
      <c r="C15" s="644" t="s">
        <v>69</v>
      </c>
      <c r="D15" s="645"/>
      <c r="E15" s="332">
        <f t="shared" si="0"/>
        <v>2</v>
      </c>
      <c r="F15" s="329">
        <f t="shared" si="1"/>
        <v>3</v>
      </c>
      <c r="G15" s="338">
        <v>1</v>
      </c>
      <c r="H15" s="327">
        <v>1</v>
      </c>
      <c r="I15" s="327">
        <v>0</v>
      </c>
      <c r="J15" s="327" t="s">
        <v>83</v>
      </c>
      <c r="K15" s="339">
        <v>3</v>
      </c>
      <c r="L15" s="338"/>
      <c r="M15" s="327"/>
      <c r="N15" s="327"/>
      <c r="O15" s="327"/>
      <c r="P15" s="339"/>
      <c r="Q15" s="338"/>
      <c r="R15" s="327"/>
      <c r="S15" s="327"/>
      <c r="T15" s="327"/>
      <c r="U15" s="339"/>
      <c r="V15" s="338"/>
      <c r="W15" s="327"/>
      <c r="X15" s="327"/>
      <c r="Y15" s="327"/>
      <c r="Z15" s="339"/>
      <c r="AA15" s="338"/>
      <c r="AB15" s="327"/>
      <c r="AC15" s="327"/>
      <c r="AD15" s="327"/>
      <c r="AE15" s="339"/>
      <c r="AF15" s="338"/>
      <c r="AG15" s="327"/>
      <c r="AH15" s="327"/>
      <c r="AI15" s="327"/>
      <c r="AJ15" s="339"/>
      <c r="AK15" s="338"/>
      <c r="AL15" s="327"/>
      <c r="AM15" s="327"/>
      <c r="AN15" s="327"/>
      <c r="AO15" s="330"/>
      <c r="AP15" s="422" t="s">
        <v>276</v>
      </c>
      <c r="AQ15" s="79"/>
    </row>
    <row r="16" spans="1:49" s="24" customFormat="1" ht="15" customHeight="1" x14ac:dyDescent="0.2">
      <c r="A16" s="360" t="s">
        <v>9</v>
      </c>
      <c r="B16" s="455" t="s">
        <v>299</v>
      </c>
      <c r="C16" s="644" t="s">
        <v>70</v>
      </c>
      <c r="D16" s="645"/>
      <c r="E16" s="332">
        <f t="shared" si="0"/>
        <v>2</v>
      </c>
      <c r="F16" s="329">
        <f t="shared" si="1"/>
        <v>3</v>
      </c>
      <c r="G16" s="338"/>
      <c r="H16" s="327"/>
      <c r="I16" s="327"/>
      <c r="J16" s="327"/>
      <c r="K16" s="339"/>
      <c r="L16" s="338">
        <v>1</v>
      </c>
      <c r="M16" s="327">
        <v>1</v>
      </c>
      <c r="N16" s="327">
        <v>0</v>
      </c>
      <c r="O16" s="327" t="s">
        <v>15</v>
      </c>
      <c r="P16" s="339">
        <v>3</v>
      </c>
      <c r="Q16" s="338"/>
      <c r="R16" s="327"/>
      <c r="S16" s="327"/>
      <c r="T16" s="327"/>
      <c r="U16" s="339"/>
      <c r="V16" s="338"/>
      <c r="W16" s="327"/>
      <c r="X16" s="327"/>
      <c r="Y16" s="327"/>
      <c r="Z16" s="339"/>
      <c r="AA16" s="338"/>
      <c r="AB16" s="327"/>
      <c r="AC16" s="327"/>
      <c r="AD16" s="327"/>
      <c r="AE16" s="339"/>
      <c r="AF16" s="338"/>
      <c r="AG16" s="327"/>
      <c r="AH16" s="327"/>
      <c r="AI16" s="327"/>
      <c r="AJ16" s="339"/>
      <c r="AK16" s="338"/>
      <c r="AL16" s="327"/>
      <c r="AM16" s="327"/>
      <c r="AN16" s="327"/>
      <c r="AO16" s="330"/>
      <c r="AP16" s="423" t="s">
        <v>297</v>
      </c>
      <c r="AQ16" s="79"/>
    </row>
    <row r="17" spans="1:43" s="24" customFormat="1" ht="15" customHeight="1" x14ac:dyDescent="0.2">
      <c r="A17" s="360" t="s">
        <v>22</v>
      </c>
      <c r="B17" s="455" t="s">
        <v>300</v>
      </c>
      <c r="C17" s="644" t="s">
        <v>71</v>
      </c>
      <c r="D17" s="645"/>
      <c r="E17" s="332">
        <f t="shared" si="0"/>
        <v>3</v>
      </c>
      <c r="F17" s="329">
        <f t="shared" si="1"/>
        <v>3</v>
      </c>
      <c r="G17" s="338"/>
      <c r="H17" s="327"/>
      <c r="I17" s="327"/>
      <c r="J17" s="327"/>
      <c r="K17" s="339"/>
      <c r="L17" s="338">
        <v>1</v>
      </c>
      <c r="M17" s="327">
        <v>2</v>
      </c>
      <c r="N17" s="327">
        <v>0</v>
      </c>
      <c r="O17" s="327" t="s">
        <v>83</v>
      </c>
      <c r="P17" s="339">
        <v>3</v>
      </c>
      <c r="Q17" s="338"/>
      <c r="R17" s="327"/>
      <c r="S17" s="327"/>
      <c r="T17" s="327"/>
      <c r="U17" s="339"/>
      <c r="V17" s="338"/>
      <c r="W17" s="327"/>
      <c r="X17" s="327"/>
      <c r="Y17" s="327"/>
      <c r="Z17" s="339"/>
      <c r="AA17" s="338"/>
      <c r="AB17" s="327"/>
      <c r="AC17" s="327"/>
      <c r="AD17" s="327"/>
      <c r="AE17" s="339"/>
      <c r="AF17" s="338"/>
      <c r="AG17" s="327"/>
      <c r="AH17" s="327"/>
      <c r="AI17" s="327"/>
      <c r="AJ17" s="339"/>
      <c r="AK17" s="338"/>
      <c r="AL17" s="327"/>
      <c r="AM17" s="327"/>
      <c r="AN17" s="327"/>
      <c r="AO17" s="330"/>
      <c r="AP17" s="422" t="s">
        <v>276</v>
      </c>
      <c r="AQ17" s="79"/>
    </row>
    <row r="18" spans="1:43" s="24" customFormat="1" ht="15" customHeight="1" x14ac:dyDescent="0.2">
      <c r="A18" s="360" t="s">
        <v>28</v>
      </c>
      <c r="B18" s="455" t="s">
        <v>298</v>
      </c>
      <c r="C18" s="644" t="s">
        <v>72</v>
      </c>
      <c r="D18" s="645"/>
      <c r="E18" s="332">
        <f t="shared" si="0"/>
        <v>2</v>
      </c>
      <c r="F18" s="329">
        <f t="shared" si="1"/>
        <v>3</v>
      </c>
      <c r="G18" s="338"/>
      <c r="H18" s="327"/>
      <c r="I18" s="327"/>
      <c r="J18" s="327"/>
      <c r="K18" s="339"/>
      <c r="L18" s="338"/>
      <c r="M18" s="327"/>
      <c r="N18" s="327"/>
      <c r="O18" s="327"/>
      <c r="P18" s="339"/>
      <c r="Q18" s="338">
        <v>1</v>
      </c>
      <c r="R18" s="327">
        <v>1</v>
      </c>
      <c r="S18" s="327">
        <v>0</v>
      </c>
      <c r="T18" s="327" t="s">
        <v>15</v>
      </c>
      <c r="U18" s="339">
        <v>3</v>
      </c>
      <c r="V18" s="338"/>
      <c r="W18" s="327"/>
      <c r="X18" s="327"/>
      <c r="Y18" s="327"/>
      <c r="Z18" s="339"/>
      <c r="AA18" s="338"/>
      <c r="AB18" s="327"/>
      <c r="AC18" s="327"/>
      <c r="AD18" s="327"/>
      <c r="AE18" s="339"/>
      <c r="AF18" s="338"/>
      <c r="AG18" s="327"/>
      <c r="AH18" s="327"/>
      <c r="AI18" s="327"/>
      <c r="AJ18" s="339"/>
      <c r="AK18" s="338"/>
      <c r="AL18" s="327"/>
      <c r="AM18" s="327"/>
      <c r="AN18" s="327"/>
      <c r="AO18" s="330"/>
      <c r="AP18" s="423" t="s">
        <v>300</v>
      </c>
      <c r="AQ18" s="79"/>
    </row>
    <row r="19" spans="1:43" s="71" customFormat="1" ht="15" customHeight="1" x14ac:dyDescent="0.2">
      <c r="A19" s="360" t="s">
        <v>30</v>
      </c>
      <c r="B19" s="455" t="s">
        <v>301</v>
      </c>
      <c r="C19" s="644" t="s">
        <v>73</v>
      </c>
      <c r="D19" s="645"/>
      <c r="E19" s="332">
        <f t="shared" si="0"/>
        <v>2</v>
      </c>
      <c r="F19" s="329">
        <f t="shared" si="1"/>
        <v>3</v>
      </c>
      <c r="G19" s="338"/>
      <c r="H19" s="327"/>
      <c r="I19" s="327"/>
      <c r="J19" s="327"/>
      <c r="K19" s="339"/>
      <c r="L19" s="338"/>
      <c r="M19" s="327"/>
      <c r="N19" s="327"/>
      <c r="O19" s="327"/>
      <c r="P19" s="339"/>
      <c r="Q19" s="338">
        <v>1</v>
      </c>
      <c r="R19" s="327">
        <v>1</v>
      </c>
      <c r="S19" s="327">
        <v>0</v>
      </c>
      <c r="T19" s="327" t="s">
        <v>83</v>
      </c>
      <c r="U19" s="339">
        <v>3</v>
      </c>
      <c r="V19" s="338"/>
      <c r="W19" s="327"/>
      <c r="X19" s="327"/>
      <c r="Y19" s="327"/>
      <c r="Z19" s="339"/>
      <c r="AA19" s="338"/>
      <c r="AB19" s="327"/>
      <c r="AC19" s="327"/>
      <c r="AD19" s="327"/>
      <c r="AE19" s="339"/>
      <c r="AF19" s="338"/>
      <c r="AG19" s="327"/>
      <c r="AH19" s="327"/>
      <c r="AI19" s="327"/>
      <c r="AJ19" s="339"/>
      <c r="AK19" s="338"/>
      <c r="AL19" s="327"/>
      <c r="AM19" s="327"/>
      <c r="AN19" s="327"/>
      <c r="AO19" s="330"/>
      <c r="AP19" s="423"/>
      <c r="AQ19" s="79"/>
    </row>
    <row r="20" spans="1:43" s="24" customFormat="1" ht="15" customHeight="1" thickBot="1" x14ac:dyDescent="0.25">
      <c r="A20" s="361" t="s">
        <v>31</v>
      </c>
      <c r="B20" s="455" t="s">
        <v>302</v>
      </c>
      <c r="C20" s="686" t="s">
        <v>269</v>
      </c>
      <c r="D20" s="687"/>
      <c r="E20" s="387">
        <f>SUM(G20,H20,I20,L20,M20,N20,Q20,R20,S20,V20,W20,X20,AA20,AB20,AC20,AF20,AG20,AH20,AK20,AL20,AM20)</f>
        <v>2</v>
      </c>
      <c r="F20" s="388">
        <f>SUM(K20,P20,U20,Z20,AE20,AJ20,AO20)</f>
        <v>3</v>
      </c>
      <c r="G20" s="389">
        <v>2</v>
      </c>
      <c r="H20" s="390">
        <v>0</v>
      </c>
      <c r="I20" s="390">
        <v>0</v>
      </c>
      <c r="J20" s="390" t="s">
        <v>15</v>
      </c>
      <c r="K20" s="391">
        <v>3</v>
      </c>
      <c r="L20" s="389"/>
      <c r="M20" s="390"/>
      <c r="N20" s="390"/>
      <c r="O20" s="390"/>
      <c r="P20" s="391"/>
      <c r="Q20" s="389"/>
      <c r="R20" s="390"/>
      <c r="S20" s="390"/>
      <c r="T20" s="390"/>
      <c r="U20" s="391"/>
      <c r="V20" s="389"/>
      <c r="W20" s="390"/>
      <c r="X20" s="390"/>
      <c r="Y20" s="390"/>
      <c r="Z20" s="391"/>
      <c r="AA20" s="389"/>
      <c r="AB20" s="390"/>
      <c r="AC20" s="390"/>
      <c r="AD20" s="390"/>
      <c r="AE20" s="391"/>
      <c r="AF20" s="389"/>
      <c r="AG20" s="390"/>
      <c r="AH20" s="390"/>
      <c r="AI20" s="390"/>
      <c r="AJ20" s="391"/>
      <c r="AK20" s="389"/>
      <c r="AL20" s="390"/>
      <c r="AM20" s="390"/>
      <c r="AN20" s="390"/>
      <c r="AO20" s="392"/>
      <c r="AP20" s="422" t="s">
        <v>276</v>
      </c>
      <c r="AQ20" s="79"/>
    </row>
    <row r="21" spans="1:43" s="24" customFormat="1" ht="18.75" customHeight="1" thickBot="1" x14ac:dyDescent="0.25">
      <c r="A21" s="683" t="s">
        <v>246</v>
      </c>
      <c r="B21" s="684"/>
      <c r="C21" s="684"/>
      <c r="D21" s="685"/>
      <c r="E21" s="393">
        <f>SUM(E22:E28)</f>
        <v>14</v>
      </c>
      <c r="F21" s="394">
        <f>SUM(F22:F28)</f>
        <v>15</v>
      </c>
      <c r="G21" s="393">
        <f>SUM(G22:G28)</f>
        <v>2</v>
      </c>
      <c r="H21" s="395">
        <f>SUM(H22:H28)</f>
        <v>0</v>
      </c>
      <c r="I21" s="395">
        <f>SUM(I22:I28)</f>
        <v>0</v>
      </c>
      <c r="J21" s="395"/>
      <c r="K21" s="396">
        <f>SUM(K22:K28)</f>
        <v>2</v>
      </c>
      <c r="L21" s="397">
        <f>SUM(L22:L28)</f>
        <v>1</v>
      </c>
      <c r="M21" s="398">
        <f>SUM(M22:M28)</f>
        <v>1</v>
      </c>
      <c r="N21" s="398">
        <f>SUM(N22:N28)</f>
        <v>0</v>
      </c>
      <c r="O21" s="398"/>
      <c r="P21" s="396">
        <f>SUM(P22:P28)</f>
        <v>2</v>
      </c>
      <c r="Q21" s="393">
        <f>SUM(Q22:Q28)</f>
        <v>2</v>
      </c>
      <c r="R21" s="395">
        <f>SUM(R22:R28)</f>
        <v>0</v>
      </c>
      <c r="S21" s="395">
        <f>SUM(S22:S28)</f>
        <v>0</v>
      </c>
      <c r="T21" s="395"/>
      <c r="U21" s="396">
        <f>SUM(U22:U28)</f>
        <v>2</v>
      </c>
      <c r="V21" s="393">
        <f>SUM(V22:V28)</f>
        <v>2</v>
      </c>
      <c r="W21" s="395">
        <f>SUM(W22:W28)</f>
        <v>2</v>
      </c>
      <c r="X21" s="395">
        <f>SUM(X22:X28)</f>
        <v>0</v>
      </c>
      <c r="Y21" s="395"/>
      <c r="Z21" s="396">
        <f>SUM(Z22:Z28)</f>
        <v>4</v>
      </c>
      <c r="AA21" s="393">
        <f>SUM(AA22:AA28)</f>
        <v>1</v>
      </c>
      <c r="AB21" s="395">
        <f>SUM(AB22:AB28)</f>
        <v>1</v>
      </c>
      <c r="AC21" s="395">
        <f>SUM(AC22:AC28)</f>
        <v>0</v>
      </c>
      <c r="AD21" s="395"/>
      <c r="AE21" s="396">
        <f>SUM(AE22:AE28)</f>
        <v>3</v>
      </c>
      <c r="AF21" s="393">
        <f>SUM(AF22:AF28)</f>
        <v>1</v>
      </c>
      <c r="AG21" s="395">
        <f>SUM(AG22:AG28)</f>
        <v>1</v>
      </c>
      <c r="AH21" s="395">
        <f>SUM(AH22:AH28)</f>
        <v>0</v>
      </c>
      <c r="AI21" s="395"/>
      <c r="AJ21" s="396">
        <f>SUM(AJ22:AJ28)</f>
        <v>2</v>
      </c>
      <c r="AK21" s="393">
        <f>SUM(AK22:AK28)</f>
        <v>0</v>
      </c>
      <c r="AL21" s="395">
        <f>SUM(AL22:AL28)</f>
        <v>0</v>
      </c>
      <c r="AM21" s="395">
        <f>SUM(AM22:AM28)</f>
        <v>0</v>
      </c>
      <c r="AN21" s="395"/>
      <c r="AO21" s="394">
        <f>SUM(AO22:AO28)</f>
        <v>0</v>
      </c>
      <c r="AP21" s="424"/>
      <c r="AQ21" s="79"/>
    </row>
    <row r="22" spans="1:43" s="24" customFormat="1" ht="15" customHeight="1" x14ac:dyDescent="0.2">
      <c r="A22" s="374" t="s">
        <v>32</v>
      </c>
      <c r="B22" s="455" t="s">
        <v>400</v>
      </c>
      <c r="C22" s="688" t="s">
        <v>98</v>
      </c>
      <c r="D22" s="689"/>
      <c r="E22" s="377">
        <f t="shared" ref="E22:E28" si="2">SUM(G22,H22,I22,L22,M22,N22,Q22,R22,S22,V22,W22,X22,AA22,AB22,AC22,AF22,AG22,AH22,AK22,AL22,AM22)</f>
        <v>2</v>
      </c>
      <c r="F22" s="381">
        <f t="shared" ref="F22:F28" si="3">SUM(K22,P22,U22,Z22,AE22,AJ22,AO22)</f>
        <v>2</v>
      </c>
      <c r="G22" s="378">
        <v>2</v>
      </c>
      <c r="H22" s="379">
        <v>0</v>
      </c>
      <c r="I22" s="379">
        <v>0</v>
      </c>
      <c r="J22" s="379" t="s">
        <v>83</v>
      </c>
      <c r="K22" s="380">
        <v>2</v>
      </c>
      <c r="L22" s="378"/>
      <c r="M22" s="379"/>
      <c r="N22" s="379"/>
      <c r="O22" s="379"/>
      <c r="P22" s="380"/>
      <c r="Q22" s="378"/>
      <c r="R22" s="379"/>
      <c r="S22" s="379"/>
      <c r="T22" s="379"/>
      <c r="U22" s="380"/>
      <c r="V22" s="378"/>
      <c r="W22" s="379"/>
      <c r="X22" s="379"/>
      <c r="Y22" s="379"/>
      <c r="Z22" s="380"/>
      <c r="AA22" s="378"/>
      <c r="AB22" s="379"/>
      <c r="AC22" s="379"/>
      <c r="AD22" s="379"/>
      <c r="AE22" s="380"/>
      <c r="AF22" s="378"/>
      <c r="AG22" s="379"/>
      <c r="AH22" s="379"/>
      <c r="AI22" s="379"/>
      <c r="AJ22" s="380"/>
      <c r="AK22" s="378"/>
      <c r="AL22" s="379"/>
      <c r="AM22" s="379"/>
      <c r="AN22" s="379"/>
      <c r="AO22" s="381"/>
      <c r="AP22" s="422" t="s">
        <v>276</v>
      </c>
      <c r="AQ22" s="79"/>
    </row>
    <row r="23" spans="1:43" s="71" customFormat="1" ht="15" customHeight="1" x14ac:dyDescent="0.2">
      <c r="A23" s="363" t="s">
        <v>78</v>
      </c>
      <c r="B23" s="620" t="s">
        <v>399</v>
      </c>
      <c r="C23" s="630" t="s">
        <v>99</v>
      </c>
      <c r="D23" s="631"/>
      <c r="E23" s="333">
        <f t="shared" si="2"/>
        <v>2</v>
      </c>
      <c r="F23" s="331">
        <f t="shared" si="3"/>
        <v>2</v>
      </c>
      <c r="G23" s="340"/>
      <c r="H23" s="328"/>
      <c r="I23" s="328"/>
      <c r="J23" s="328"/>
      <c r="K23" s="341"/>
      <c r="L23" s="340">
        <v>1</v>
      </c>
      <c r="M23" s="328">
        <v>1</v>
      </c>
      <c r="N23" s="328">
        <v>0</v>
      </c>
      <c r="O23" s="328" t="s">
        <v>83</v>
      </c>
      <c r="P23" s="341">
        <v>2</v>
      </c>
      <c r="Q23" s="340"/>
      <c r="R23" s="328"/>
      <c r="S23" s="328"/>
      <c r="T23" s="328"/>
      <c r="U23" s="341"/>
      <c r="V23" s="340"/>
      <c r="W23" s="328"/>
      <c r="X23" s="328"/>
      <c r="Y23" s="328"/>
      <c r="Z23" s="341"/>
      <c r="AA23" s="340"/>
      <c r="AB23" s="328"/>
      <c r="AC23" s="328"/>
      <c r="AD23" s="328"/>
      <c r="AE23" s="341"/>
      <c r="AF23" s="340"/>
      <c r="AG23" s="328"/>
      <c r="AH23" s="328"/>
      <c r="AI23" s="328"/>
      <c r="AJ23" s="341"/>
      <c r="AK23" s="340"/>
      <c r="AL23" s="328"/>
      <c r="AM23" s="328"/>
      <c r="AN23" s="328"/>
      <c r="AO23" s="331"/>
      <c r="AP23" s="427"/>
      <c r="AQ23" s="268"/>
    </row>
    <row r="24" spans="1:43" s="24" customFormat="1" ht="15" customHeight="1" x14ac:dyDescent="0.2">
      <c r="A24" s="360" t="s">
        <v>33</v>
      </c>
      <c r="B24" s="455" t="s">
        <v>398</v>
      </c>
      <c r="C24" s="675" t="s">
        <v>280</v>
      </c>
      <c r="D24" s="676"/>
      <c r="E24" s="332">
        <f t="shared" si="2"/>
        <v>2</v>
      </c>
      <c r="F24" s="330">
        <f t="shared" si="3"/>
        <v>2</v>
      </c>
      <c r="G24" s="338"/>
      <c r="H24" s="327"/>
      <c r="I24" s="327"/>
      <c r="J24" s="327"/>
      <c r="K24" s="339"/>
      <c r="L24" s="338"/>
      <c r="M24" s="327"/>
      <c r="N24" s="327"/>
      <c r="O24" s="327"/>
      <c r="P24" s="339"/>
      <c r="Q24" s="338">
        <v>2</v>
      </c>
      <c r="R24" s="327">
        <v>0</v>
      </c>
      <c r="S24" s="327">
        <v>0</v>
      </c>
      <c r="T24" s="327" t="s">
        <v>83</v>
      </c>
      <c r="U24" s="339">
        <v>2</v>
      </c>
      <c r="V24" s="338"/>
      <c r="W24" s="327"/>
      <c r="X24" s="327"/>
      <c r="Y24" s="327"/>
      <c r="Z24" s="339"/>
      <c r="AA24" s="338"/>
      <c r="AB24" s="327"/>
      <c r="AC24" s="327"/>
      <c r="AD24" s="327"/>
      <c r="AE24" s="339"/>
      <c r="AF24" s="338"/>
      <c r="AG24" s="327"/>
      <c r="AH24" s="327"/>
      <c r="AI24" s="327"/>
      <c r="AJ24" s="339"/>
      <c r="AK24" s="338"/>
      <c r="AL24" s="327"/>
      <c r="AM24" s="327"/>
      <c r="AN24" s="327"/>
      <c r="AO24" s="330"/>
      <c r="AP24" s="422" t="s">
        <v>276</v>
      </c>
      <c r="AQ24" s="79"/>
    </row>
    <row r="25" spans="1:43" s="24" customFormat="1" ht="15" customHeight="1" x14ac:dyDescent="0.2">
      <c r="A25" s="360" t="s">
        <v>34</v>
      </c>
      <c r="B25" s="455" t="s">
        <v>397</v>
      </c>
      <c r="C25" s="675" t="s">
        <v>281</v>
      </c>
      <c r="D25" s="676"/>
      <c r="E25" s="332">
        <f t="shared" si="2"/>
        <v>2</v>
      </c>
      <c r="F25" s="330">
        <f t="shared" si="3"/>
        <v>2</v>
      </c>
      <c r="G25" s="338"/>
      <c r="H25" s="327"/>
      <c r="I25" s="327"/>
      <c r="J25" s="327"/>
      <c r="K25" s="339"/>
      <c r="L25" s="338"/>
      <c r="M25" s="327"/>
      <c r="N25" s="327"/>
      <c r="O25" s="327"/>
      <c r="P25" s="339"/>
      <c r="Q25" s="338"/>
      <c r="R25" s="327"/>
      <c r="S25" s="327"/>
      <c r="T25" s="327"/>
      <c r="U25" s="339"/>
      <c r="V25" s="338">
        <v>1</v>
      </c>
      <c r="W25" s="327">
        <v>1</v>
      </c>
      <c r="X25" s="327">
        <v>0</v>
      </c>
      <c r="Y25" s="327" t="s">
        <v>83</v>
      </c>
      <c r="Z25" s="339">
        <v>2</v>
      </c>
      <c r="AA25" s="338"/>
      <c r="AB25" s="327"/>
      <c r="AC25" s="327"/>
      <c r="AD25" s="327"/>
      <c r="AE25" s="339"/>
      <c r="AF25" s="338"/>
      <c r="AG25" s="327"/>
      <c r="AH25" s="327"/>
      <c r="AI25" s="327"/>
      <c r="AJ25" s="339"/>
      <c r="AK25" s="338"/>
      <c r="AL25" s="327"/>
      <c r="AM25" s="327"/>
      <c r="AN25" s="327"/>
      <c r="AO25" s="330"/>
      <c r="AP25" s="423" t="s">
        <v>398</v>
      </c>
      <c r="AQ25" s="79"/>
    </row>
    <row r="26" spans="1:43" s="24" customFormat="1" ht="15" customHeight="1" x14ac:dyDescent="0.2">
      <c r="A26" s="360" t="s">
        <v>35</v>
      </c>
      <c r="B26" s="455" t="s">
        <v>396</v>
      </c>
      <c r="C26" s="675" t="s">
        <v>222</v>
      </c>
      <c r="D26" s="676"/>
      <c r="E26" s="332">
        <f t="shared" si="2"/>
        <v>2</v>
      </c>
      <c r="F26" s="330">
        <f t="shared" si="3"/>
        <v>3</v>
      </c>
      <c r="G26" s="338"/>
      <c r="H26" s="327"/>
      <c r="I26" s="327"/>
      <c r="J26" s="327"/>
      <c r="K26" s="339"/>
      <c r="L26" s="338"/>
      <c r="M26" s="327"/>
      <c r="N26" s="327"/>
      <c r="O26" s="327"/>
      <c r="P26" s="339"/>
      <c r="Q26" s="338"/>
      <c r="R26" s="327"/>
      <c r="S26" s="327"/>
      <c r="T26" s="327"/>
      <c r="U26" s="339"/>
      <c r="V26" s="338"/>
      <c r="W26" s="327"/>
      <c r="X26" s="327"/>
      <c r="Y26" s="327"/>
      <c r="Z26" s="339"/>
      <c r="AA26" s="338">
        <v>1</v>
      </c>
      <c r="AB26" s="327">
        <v>1</v>
      </c>
      <c r="AC26" s="327">
        <v>0</v>
      </c>
      <c r="AD26" s="327" t="s">
        <v>83</v>
      </c>
      <c r="AE26" s="339">
        <v>3</v>
      </c>
      <c r="AF26" s="338"/>
      <c r="AG26" s="327"/>
      <c r="AH26" s="327"/>
      <c r="AI26" s="327"/>
      <c r="AJ26" s="339"/>
      <c r="AK26" s="338"/>
      <c r="AL26" s="327"/>
      <c r="AM26" s="327"/>
      <c r="AN26" s="327"/>
      <c r="AO26" s="330"/>
      <c r="AP26" s="422" t="s">
        <v>276</v>
      </c>
      <c r="AQ26" s="79"/>
    </row>
    <row r="27" spans="1:43" s="92" customFormat="1" ht="15" customHeight="1" x14ac:dyDescent="0.2">
      <c r="A27" s="360" t="s">
        <v>36</v>
      </c>
      <c r="B27" s="455" t="s">
        <v>304</v>
      </c>
      <c r="C27" s="675" t="s">
        <v>227</v>
      </c>
      <c r="D27" s="676"/>
      <c r="E27" s="332">
        <f t="shared" si="2"/>
        <v>2</v>
      </c>
      <c r="F27" s="330">
        <f t="shared" si="3"/>
        <v>2</v>
      </c>
      <c r="G27" s="338"/>
      <c r="H27" s="327"/>
      <c r="I27" s="327"/>
      <c r="J27" s="327"/>
      <c r="K27" s="339"/>
      <c r="L27" s="338"/>
      <c r="M27" s="327"/>
      <c r="N27" s="327"/>
      <c r="O27" s="327"/>
      <c r="P27" s="339"/>
      <c r="Q27" s="338"/>
      <c r="R27" s="327"/>
      <c r="S27" s="327"/>
      <c r="T27" s="327"/>
      <c r="U27" s="339"/>
      <c r="V27" s="338">
        <v>1</v>
      </c>
      <c r="W27" s="327">
        <v>1</v>
      </c>
      <c r="X27" s="327">
        <v>0</v>
      </c>
      <c r="Y27" s="327" t="s">
        <v>83</v>
      </c>
      <c r="Z27" s="339">
        <v>2</v>
      </c>
      <c r="AA27" s="338"/>
      <c r="AB27" s="327"/>
      <c r="AC27" s="327"/>
      <c r="AD27" s="327"/>
      <c r="AE27" s="339"/>
      <c r="AF27" s="338"/>
      <c r="AG27" s="327"/>
      <c r="AH27" s="327"/>
      <c r="AI27" s="327"/>
      <c r="AJ27" s="339"/>
      <c r="AK27" s="338"/>
      <c r="AL27" s="327"/>
      <c r="AM27" s="327"/>
      <c r="AN27" s="327"/>
      <c r="AO27" s="330"/>
      <c r="AP27" s="422" t="s">
        <v>276</v>
      </c>
      <c r="AQ27" s="79"/>
    </row>
    <row r="28" spans="1:43" s="24" customFormat="1" ht="16.5" thickBot="1" x14ac:dyDescent="0.25">
      <c r="A28" s="361" t="s">
        <v>37</v>
      </c>
      <c r="B28" s="455" t="s">
        <v>379</v>
      </c>
      <c r="C28" s="677" t="s">
        <v>378</v>
      </c>
      <c r="D28" s="678"/>
      <c r="E28" s="387">
        <f t="shared" si="2"/>
        <v>2</v>
      </c>
      <c r="F28" s="392">
        <f t="shared" si="3"/>
        <v>2</v>
      </c>
      <c r="G28" s="389"/>
      <c r="H28" s="390"/>
      <c r="I28" s="390"/>
      <c r="J28" s="390"/>
      <c r="K28" s="391"/>
      <c r="L28" s="389"/>
      <c r="M28" s="390"/>
      <c r="N28" s="390"/>
      <c r="O28" s="390"/>
      <c r="P28" s="391"/>
      <c r="Q28" s="389"/>
      <c r="R28" s="390"/>
      <c r="S28" s="390"/>
      <c r="T28" s="390"/>
      <c r="U28" s="391"/>
      <c r="V28" s="389"/>
      <c r="W28" s="390"/>
      <c r="X28" s="390"/>
      <c r="Y28" s="390"/>
      <c r="Z28" s="391"/>
      <c r="AA28" s="389"/>
      <c r="AB28" s="390"/>
      <c r="AC28" s="390"/>
      <c r="AD28" s="390"/>
      <c r="AE28" s="391"/>
      <c r="AF28" s="389">
        <v>1</v>
      </c>
      <c r="AG28" s="390">
        <v>1</v>
      </c>
      <c r="AH28" s="390">
        <v>0</v>
      </c>
      <c r="AI28" s="390" t="s">
        <v>15</v>
      </c>
      <c r="AJ28" s="391">
        <v>2</v>
      </c>
      <c r="AK28" s="389"/>
      <c r="AL28" s="390"/>
      <c r="AM28" s="390"/>
      <c r="AN28" s="390"/>
      <c r="AO28" s="392"/>
      <c r="AP28" s="422" t="s">
        <v>276</v>
      </c>
      <c r="AQ28" s="79"/>
    </row>
    <row r="29" spans="1:43" s="24" customFormat="1" ht="18.75" customHeight="1" thickBot="1" x14ac:dyDescent="0.25">
      <c r="A29" s="683" t="s">
        <v>247</v>
      </c>
      <c r="B29" s="684"/>
      <c r="C29" s="684"/>
      <c r="D29" s="685"/>
      <c r="E29" s="399">
        <f>E47+E37+E30</f>
        <v>65</v>
      </c>
      <c r="F29" s="394">
        <f>F47+F37+F30</f>
        <v>80</v>
      </c>
      <c r="G29" s="393">
        <f>SUM(G31:G53)</f>
        <v>4</v>
      </c>
      <c r="H29" s="395">
        <f>SUM(H31:H53)</f>
        <v>1</v>
      </c>
      <c r="I29" s="395">
        <f>SUM(I31:I53)</f>
        <v>4</v>
      </c>
      <c r="J29" s="395"/>
      <c r="K29" s="396">
        <f>SUM(K31:K53)</f>
        <v>12</v>
      </c>
      <c r="L29" s="393">
        <f>SUM(L31:L53)</f>
        <v>5</v>
      </c>
      <c r="M29" s="395">
        <f>SUM(M31:M53)</f>
        <v>0</v>
      </c>
      <c r="N29" s="395">
        <f>SUM(N31:N53)</f>
        <v>7</v>
      </c>
      <c r="O29" s="395"/>
      <c r="P29" s="396">
        <f>SUM(P31:P53)</f>
        <v>14</v>
      </c>
      <c r="Q29" s="393">
        <f>SUM(Q31:Q53)</f>
        <v>9</v>
      </c>
      <c r="R29" s="395">
        <f>SUM(R31:R53)</f>
        <v>4</v>
      </c>
      <c r="S29" s="395">
        <f>SUM(S31:S53)</f>
        <v>6</v>
      </c>
      <c r="T29" s="395"/>
      <c r="U29" s="396">
        <f>SUM(U31:U53)</f>
        <v>23</v>
      </c>
      <c r="V29" s="393">
        <f>SUM(V31:V53)</f>
        <v>9</v>
      </c>
      <c r="W29" s="395">
        <f>SUM(W31:W53)</f>
        <v>6</v>
      </c>
      <c r="X29" s="395">
        <f>SUM(X31:X53)</f>
        <v>4</v>
      </c>
      <c r="Y29" s="395"/>
      <c r="Z29" s="396">
        <f>SUM(Z31:Z53)</f>
        <v>23</v>
      </c>
      <c r="AA29" s="393">
        <f>SUM(AA31:AA53)</f>
        <v>2</v>
      </c>
      <c r="AB29" s="395">
        <f>SUM(AB31:AB53)</f>
        <v>2</v>
      </c>
      <c r="AC29" s="395">
        <f>SUM(AC31:AC53)</f>
        <v>0</v>
      </c>
      <c r="AD29" s="395"/>
      <c r="AE29" s="396">
        <f>SUM(AE31:AE53)</f>
        <v>4</v>
      </c>
      <c r="AF29" s="393">
        <f>SUM(AF31:AF53)</f>
        <v>0</v>
      </c>
      <c r="AG29" s="395">
        <f>SUM(AG31:AG53)</f>
        <v>0</v>
      </c>
      <c r="AH29" s="395">
        <f>SUM(AH31:AH53)</f>
        <v>2</v>
      </c>
      <c r="AI29" s="395"/>
      <c r="AJ29" s="396">
        <f>SUM(AJ31:AJ53)</f>
        <v>4</v>
      </c>
      <c r="AK29" s="393">
        <f>SUM(AK31:AK53)</f>
        <v>0</v>
      </c>
      <c r="AL29" s="395">
        <f>SUM(AL31:AL53)</f>
        <v>0</v>
      </c>
      <c r="AM29" s="395">
        <f>SUM(AM31:AM53)</f>
        <v>0</v>
      </c>
      <c r="AN29" s="395"/>
      <c r="AO29" s="394">
        <f>SUM(AO31:AO53)</f>
        <v>0</v>
      </c>
      <c r="AP29" s="425"/>
      <c r="AQ29" s="79"/>
    </row>
    <row r="30" spans="1:43" s="92" customFormat="1" ht="18.75" customHeight="1" thickBot="1" x14ac:dyDescent="0.25">
      <c r="A30" s="646" t="s">
        <v>264</v>
      </c>
      <c r="B30" s="647"/>
      <c r="C30" s="647"/>
      <c r="D30" s="648"/>
      <c r="E30" s="406">
        <f>SUM(E31:E36)</f>
        <v>19</v>
      </c>
      <c r="F30" s="407">
        <f>SUM(F31:F36)</f>
        <v>23</v>
      </c>
      <c r="G30" s="408"/>
      <c r="H30" s="409"/>
      <c r="I30" s="409"/>
      <c r="J30" s="409"/>
      <c r="K30" s="410"/>
      <c r="L30" s="408"/>
      <c r="M30" s="409"/>
      <c r="N30" s="409"/>
      <c r="O30" s="409"/>
      <c r="P30" s="410"/>
      <c r="Q30" s="408"/>
      <c r="R30" s="409"/>
      <c r="S30" s="409"/>
      <c r="T30" s="409"/>
      <c r="U30" s="410"/>
      <c r="V30" s="408"/>
      <c r="W30" s="409"/>
      <c r="X30" s="409"/>
      <c r="Y30" s="409"/>
      <c r="Z30" s="410"/>
      <c r="AA30" s="408"/>
      <c r="AB30" s="409"/>
      <c r="AC30" s="409"/>
      <c r="AD30" s="409"/>
      <c r="AE30" s="410"/>
      <c r="AF30" s="408"/>
      <c r="AG30" s="409"/>
      <c r="AH30" s="409"/>
      <c r="AI30" s="409"/>
      <c r="AJ30" s="410"/>
      <c r="AK30" s="408"/>
      <c r="AL30" s="409"/>
      <c r="AM30" s="409"/>
      <c r="AN30" s="409"/>
      <c r="AO30" s="411"/>
      <c r="AP30" s="426"/>
      <c r="AQ30" s="79"/>
    </row>
    <row r="31" spans="1:43" s="71" customFormat="1" ht="15" customHeight="1" x14ac:dyDescent="0.2">
      <c r="A31" s="362" t="s">
        <v>38</v>
      </c>
      <c r="B31" s="455" t="s">
        <v>380</v>
      </c>
      <c r="C31" s="624" t="s">
        <v>270</v>
      </c>
      <c r="D31" s="625"/>
      <c r="E31" s="400">
        <f>SUM(G31,H31,I31,L31,M31,N31,Q31,R31,S31,V31,W31,X31,AA31,AB31,AC31,AF31,AG31,AH31,AK31,AL31,AM31)</f>
        <v>4</v>
      </c>
      <c r="F31" s="401">
        <f>SUM(K31,P31,U31,Z31,AE31,AJ31,AO31)</f>
        <v>4</v>
      </c>
      <c r="G31" s="402"/>
      <c r="H31" s="403"/>
      <c r="I31" s="403"/>
      <c r="J31" s="403"/>
      <c r="K31" s="404"/>
      <c r="L31" s="402">
        <v>1</v>
      </c>
      <c r="M31" s="403">
        <v>0</v>
      </c>
      <c r="N31" s="403">
        <v>3</v>
      </c>
      <c r="O31" s="403" t="s">
        <v>83</v>
      </c>
      <c r="P31" s="405">
        <v>4</v>
      </c>
      <c r="Q31" s="402"/>
      <c r="R31" s="403"/>
      <c r="S31" s="403"/>
      <c r="T31" s="403"/>
      <c r="U31" s="404"/>
      <c r="V31" s="402"/>
      <c r="W31" s="403"/>
      <c r="X31" s="403"/>
      <c r="Y31" s="403"/>
      <c r="Z31" s="404"/>
      <c r="AA31" s="402"/>
      <c r="AB31" s="403"/>
      <c r="AC31" s="403"/>
      <c r="AD31" s="403"/>
      <c r="AE31" s="404"/>
      <c r="AF31" s="402"/>
      <c r="AG31" s="403"/>
      <c r="AH31" s="403"/>
      <c r="AI31" s="403"/>
      <c r="AJ31" s="404"/>
      <c r="AK31" s="402"/>
      <c r="AL31" s="403"/>
      <c r="AM31" s="403"/>
      <c r="AN31" s="403"/>
      <c r="AO31" s="401"/>
      <c r="AP31" s="422" t="s">
        <v>276</v>
      </c>
      <c r="AQ31" s="268"/>
    </row>
    <row r="32" spans="1:43" s="71" customFormat="1" ht="15" customHeight="1" x14ac:dyDescent="0.2">
      <c r="A32" s="363" t="s">
        <v>263</v>
      </c>
      <c r="B32" s="455" t="s">
        <v>381</v>
      </c>
      <c r="C32" s="642" t="s">
        <v>75</v>
      </c>
      <c r="D32" s="643"/>
      <c r="E32" s="333">
        <f>SUM(G32,H32,I32,L32,M32,N32,Q32,R32,S32,V32,W32,X32,AA32,AB32,AC32,AF32,AG32,AH32,AK32,AL32,AM32)</f>
        <v>4</v>
      </c>
      <c r="F32" s="331">
        <f>SUM(K32,P32,U32,Z32,AE32,AJ32,AO32)</f>
        <v>4</v>
      </c>
      <c r="G32" s="340"/>
      <c r="H32" s="328"/>
      <c r="I32" s="328"/>
      <c r="J32" s="328"/>
      <c r="K32" s="341"/>
      <c r="L32" s="340"/>
      <c r="M32" s="328"/>
      <c r="N32" s="328"/>
      <c r="O32" s="328"/>
      <c r="P32" s="341"/>
      <c r="Q32" s="340">
        <v>1</v>
      </c>
      <c r="R32" s="328">
        <v>0</v>
      </c>
      <c r="S32" s="328">
        <v>3</v>
      </c>
      <c r="T32" s="328" t="s">
        <v>15</v>
      </c>
      <c r="U32" s="341">
        <v>4</v>
      </c>
      <c r="V32" s="340"/>
      <c r="W32" s="328"/>
      <c r="X32" s="328"/>
      <c r="Y32" s="328"/>
      <c r="Z32" s="341"/>
      <c r="AA32" s="340"/>
      <c r="AB32" s="328"/>
      <c r="AC32" s="328"/>
      <c r="AD32" s="328"/>
      <c r="AE32" s="341"/>
      <c r="AF32" s="340"/>
      <c r="AG32" s="328"/>
      <c r="AH32" s="328"/>
      <c r="AI32" s="328"/>
      <c r="AJ32" s="341"/>
      <c r="AK32" s="340"/>
      <c r="AL32" s="328"/>
      <c r="AM32" s="328"/>
      <c r="AN32" s="328"/>
      <c r="AO32" s="331"/>
      <c r="AP32" s="427" t="s">
        <v>380</v>
      </c>
      <c r="AQ32" s="268"/>
    </row>
    <row r="33" spans="1:43" s="71" customFormat="1" ht="15" customHeight="1" x14ac:dyDescent="0.2">
      <c r="A33" s="363" t="s">
        <v>39</v>
      </c>
      <c r="B33" s="455" t="s">
        <v>382</v>
      </c>
      <c r="C33" s="630" t="s">
        <v>179</v>
      </c>
      <c r="D33" s="631"/>
      <c r="E33" s="333">
        <v>2</v>
      </c>
      <c r="F33" s="331">
        <v>3</v>
      </c>
      <c r="G33" s="340">
        <v>1</v>
      </c>
      <c r="H33" s="328">
        <v>1</v>
      </c>
      <c r="I33" s="328">
        <v>0</v>
      </c>
      <c r="J33" s="328" t="s">
        <v>15</v>
      </c>
      <c r="K33" s="341">
        <v>3</v>
      </c>
      <c r="L33" s="340"/>
      <c r="M33" s="328"/>
      <c r="N33" s="328"/>
      <c r="O33" s="328"/>
      <c r="P33" s="341"/>
      <c r="Q33" s="340"/>
      <c r="R33" s="328"/>
      <c r="S33" s="328"/>
      <c r="T33" s="328"/>
      <c r="U33" s="341"/>
      <c r="V33" s="340"/>
      <c r="W33" s="328"/>
      <c r="X33" s="328"/>
      <c r="Y33" s="328"/>
      <c r="Z33" s="341"/>
      <c r="AA33" s="340"/>
      <c r="AB33" s="328"/>
      <c r="AC33" s="328"/>
      <c r="AD33" s="328"/>
      <c r="AE33" s="341"/>
      <c r="AF33" s="340"/>
      <c r="AG33" s="328"/>
      <c r="AH33" s="328"/>
      <c r="AI33" s="328"/>
      <c r="AJ33" s="341"/>
      <c r="AK33" s="340"/>
      <c r="AL33" s="328"/>
      <c r="AM33" s="328"/>
      <c r="AN33" s="328"/>
      <c r="AO33" s="331"/>
      <c r="AP33" s="422" t="s">
        <v>276</v>
      </c>
      <c r="AQ33" s="268"/>
    </row>
    <row r="34" spans="1:43" s="71" customFormat="1" ht="15" customHeight="1" x14ac:dyDescent="0.2">
      <c r="A34" s="363" t="s">
        <v>40</v>
      </c>
      <c r="B34" s="455" t="s">
        <v>383</v>
      </c>
      <c r="C34" s="630" t="s">
        <v>187</v>
      </c>
      <c r="D34" s="631"/>
      <c r="E34" s="333">
        <v>3</v>
      </c>
      <c r="F34" s="331">
        <f>SUM(K34+P34+U34+Z34+AE34+AJ34+AO34)</f>
        <v>4</v>
      </c>
      <c r="G34" s="340"/>
      <c r="H34" s="328"/>
      <c r="I34" s="328"/>
      <c r="J34" s="328"/>
      <c r="K34" s="341"/>
      <c r="L34" s="340"/>
      <c r="M34" s="328"/>
      <c r="N34" s="328"/>
      <c r="O34" s="328"/>
      <c r="P34" s="341"/>
      <c r="Q34" s="340"/>
      <c r="R34" s="328"/>
      <c r="S34" s="328"/>
      <c r="T34" s="328"/>
      <c r="U34" s="341"/>
      <c r="V34" s="340">
        <v>1</v>
      </c>
      <c r="W34" s="328">
        <v>0</v>
      </c>
      <c r="X34" s="328">
        <v>2</v>
      </c>
      <c r="Y34" s="328" t="s">
        <v>83</v>
      </c>
      <c r="Z34" s="341">
        <v>4</v>
      </c>
      <c r="AA34" s="340"/>
      <c r="AB34" s="328"/>
      <c r="AC34" s="328"/>
      <c r="AD34" s="328"/>
      <c r="AE34" s="341"/>
      <c r="AF34" s="340"/>
      <c r="AG34" s="328"/>
      <c r="AH34" s="328"/>
      <c r="AI34" s="328"/>
      <c r="AJ34" s="341"/>
      <c r="AK34" s="340"/>
      <c r="AL34" s="328"/>
      <c r="AM34" s="328"/>
      <c r="AN34" s="328"/>
      <c r="AO34" s="331"/>
      <c r="AP34" s="422" t="s">
        <v>276</v>
      </c>
      <c r="AQ34" s="268"/>
    </row>
    <row r="35" spans="1:43" s="71" customFormat="1" ht="15" customHeight="1" x14ac:dyDescent="0.2">
      <c r="A35" s="363" t="s">
        <v>41</v>
      </c>
      <c r="B35" s="455" t="s">
        <v>305</v>
      </c>
      <c r="C35" s="630" t="s">
        <v>282</v>
      </c>
      <c r="D35" s="631"/>
      <c r="E35" s="333">
        <f>SUM(G35,H35,I35,L35,M35,N35,Q35,R35,S35,V35,W35,X35,AA35,AB35,AC35,AF35,AG35,AH35,AK35,AL35,AM35)</f>
        <v>3</v>
      </c>
      <c r="F35" s="331">
        <f>SUM(K35,P35,U35,Z35,AE35,AJ35,AO35)</f>
        <v>4</v>
      </c>
      <c r="G35" s="340"/>
      <c r="H35" s="328"/>
      <c r="I35" s="328"/>
      <c r="J35" s="328"/>
      <c r="K35" s="341"/>
      <c r="L35" s="340"/>
      <c r="M35" s="328"/>
      <c r="N35" s="328"/>
      <c r="O35" s="328"/>
      <c r="P35" s="341"/>
      <c r="Q35" s="340">
        <v>1</v>
      </c>
      <c r="R35" s="328">
        <v>2</v>
      </c>
      <c r="S35" s="328">
        <v>0</v>
      </c>
      <c r="T35" s="328" t="s">
        <v>83</v>
      </c>
      <c r="U35" s="342">
        <v>4</v>
      </c>
      <c r="V35" s="340"/>
      <c r="W35" s="328"/>
      <c r="X35" s="328"/>
      <c r="Y35" s="328"/>
      <c r="Z35" s="341"/>
      <c r="AA35" s="340"/>
      <c r="AB35" s="328"/>
      <c r="AC35" s="328"/>
      <c r="AD35" s="328"/>
      <c r="AE35" s="341"/>
      <c r="AF35" s="340"/>
      <c r="AG35" s="328"/>
      <c r="AH35" s="328"/>
      <c r="AI35" s="328"/>
      <c r="AJ35" s="341"/>
      <c r="AK35" s="340"/>
      <c r="AL35" s="328"/>
      <c r="AM35" s="328"/>
      <c r="AN35" s="328"/>
      <c r="AO35" s="331"/>
      <c r="AP35" s="422" t="s">
        <v>276</v>
      </c>
      <c r="AQ35" s="268"/>
    </row>
    <row r="36" spans="1:43" s="71" customFormat="1" ht="15" customHeight="1" thickBot="1" x14ac:dyDescent="0.25">
      <c r="A36" s="364" t="s">
        <v>42</v>
      </c>
      <c r="B36" s="455" t="s">
        <v>429</v>
      </c>
      <c r="C36" s="690" t="s">
        <v>74</v>
      </c>
      <c r="D36" s="691"/>
      <c r="E36" s="412">
        <f t="shared" ref="E36:E53" si="4">SUM(G36,H36,I36,L36,M36,N36,Q36,R36,S36,V36,W36,X36,AA36,AB36,AC36,AF36,AG36,AH36,AK36,AL36,AM36)</f>
        <v>3</v>
      </c>
      <c r="F36" s="413">
        <f t="shared" ref="F36:F53" si="5">SUM(K36,P36,U36,Z36,AE36,AJ36,AO36)</f>
        <v>4</v>
      </c>
      <c r="G36" s="414">
        <v>1</v>
      </c>
      <c r="H36" s="415">
        <v>0</v>
      </c>
      <c r="I36" s="415">
        <v>2</v>
      </c>
      <c r="J36" s="415" t="s">
        <v>83</v>
      </c>
      <c r="K36" s="416">
        <v>4</v>
      </c>
      <c r="L36" s="414"/>
      <c r="M36" s="415"/>
      <c r="N36" s="415"/>
      <c r="O36" s="415"/>
      <c r="P36" s="416"/>
      <c r="Q36" s="414"/>
      <c r="R36" s="415"/>
      <c r="S36" s="415"/>
      <c r="T36" s="415"/>
      <c r="U36" s="416"/>
      <c r="V36" s="414"/>
      <c r="W36" s="415"/>
      <c r="X36" s="415"/>
      <c r="Y36" s="415"/>
      <c r="Z36" s="416"/>
      <c r="AA36" s="414"/>
      <c r="AB36" s="415"/>
      <c r="AC36" s="415"/>
      <c r="AD36" s="415"/>
      <c r="AE36" s="416"/>
      <c r="AF36" s="414"/>
      <c r="AG36" s="415"/>
      <c r="AH36" s="415"/>
      <c r="AI36" s="415"/>
      <c r="AJ36" s="416"/>
      <c r="AK36" s="414"/>
      <c r="AL36" s="415"/>
      <c r="AM36" s="415"/>
      <c r="AN36" s="415"/>
      <c r="AO36" s="413"/>
      <c r="AP36" s="422" t="s">
        <v>276</v>
      </c>
      <c r="AQ36" s="268"/>
    </row>
    <row r="37" spans="1:43" s="71" customFormat="1" ht="15" customHeight="1" thickBot="1" x14ac:dyDescent="0.25">
      <c r="A37" s="632" t="s">
        <v>265</v>
      </c>
      <c r="B37" s="633"/>
      <c r="C37" s="633"/>
      <c r="D37" s="634"/>
      <c r="E37" s="417">
        <f>SUM(E38:E46)</f>
        <v>32</v>
      </c>
      <c r="F37" s="418">
        <f>SUM(F38:F46)</f>
        <v>39</v>
      </c>
      <c r="G37" s="419"/>
      <c r="H37" s="420"/>
      <c r="I37" s="420"/>
      <c r="J37" s="420"/>
      <c r="K37" s="421"/>
      <c r="L37" s="419"/>
      <c r="M37" s="420"/>
      <c r="N37" s="420"/>
      <c r="O37" s="420"/>
      <c r="P37" s="421"/>
      <c r="Q37" s="419"/>
      <c r="R37" s="420"/>
      <c r="S37" s="420"/>
      <c r="T37" s="420"/>
      <c r="U37" s="421"/>
      <c r="V37" s="419"/>
      <c r="W37" s="420"/>
      <c r="X37" s="420"/>
      <c r="Y37" s="420"/>
      <c r="Z37" s="421"/>
      <c r="AA37" s="419"/>
      <c r="AB37" s="420"/>
      <c r="AC37" s="420"/>
      <c r="AD37" s="420"/>
      <c r="AE37" s="421"/>
      <c r="AF37" s="419"/>
      <c r="AG37" s="420"/>
      <c r="AH37" s="420"/>
      <c r="AI37" s="420"/>
      <c r="AJ37" s="421"/>
      <c r="AK37" s="419"/>
      <c r="AL37" s="420"/>
      <c r="AM37" s="420"/>
      <c r="AN37" s="420"/>
      <c r="AO37" s="418"/>
      <c r="AP37" s="428"/>
      <c r="AQ37" s="268"/>
    </row>
    <row r="38" spans="1:43" s="71" customFormat="1" ht="15" customHeight="1" x14ac:dyDescent="0.2">
      <c r="A38" s="362" t="s">
        <v>43</v>
      </c>
      <c r="B38" s="455" t="s">
        <v>384</v>
      </c>
      <c r="C38" s="679" t="s">
        <v>181</v>
      </c>
      <c r="D38" s="680"/>
      <c r="E38" s="400">
        <f t="shared" si="4"/>
        <v>3</v>
      </c>
      <c r="F38" s="401">
        <f t="shared" si="5"/>
        <v>3</v>
      </c>
      <c r="G38" s="402"/>
      <c r="H38" s="403"/>
      <c r="I38" s="403"/>
      <c r="J38" s="403"/>
      <c r="K38" s="404"/>
      <c r="L38" s="402"/>
      <c r="M38" s="403"/>
      <c r="N38" s="403"/>
      <c r="O38" s="403"/>
      <c r="P38" s="404"/>
      <c r="Q38" s="402">
        <v>1</v>
      </c>
      <c r="R38" s="403">
        <v>2</v>
      </c>
      <c r="S38" s="403">
        <v>0</v>
      </c>
      <c r="T38" s="403" t="s">
        <v>83</v>
      </c>
      <c r="U38" s="404">
        <v>3</v>
      </c>
      <c r="V38" s="402"/>
      <c r="W38" s="403"/>
      <c r="X38" s="403"/>
      <c r="Y38" s="403"/>
      <c r="Z38" s="404"/>
      <c r="AA38" s="402"/>
      <c r="AB38" s="403"/>
      <c r="AC38" s="403"/>
      <c r="AD38" s="403"/>
      <c r="AE38" s="404"/>
      <c r="AF38" s="402"/>
      <c r="AG38" s="403"/>
      <c r="AH38" s="403"/>
      <c r="AI38" s="403"/>
      <c r="AJ38" s="404"/>
      <c r="AK38" s="402"/>
      <c r="AL38" s="403"/>
      <c r="AM38" s="403"/>
      <c r="AN38" s="403"/>
      <c r="AO38" s="401"/>
      <c r="AP38" s="422" t="s">
        <v>276</v>
      </c>
      <c r="AQ38" s="268"/>
    </row>
    <row r="39" spans="1:43" s="71" customFormat="1" ht="15" customHeight="1" x14ac:dyDescent="0.2">
      <c r="A39" s="363" t="s">
        <v>44</v>
      </c>
      <c r="B39" s="455" t="s">
        <v>385</v>
      </c>
      <c r="C39" s="630" t="s">
        <v>177</v>
      </c>
      <c r="D39" s="631"/>
      <c r="E39" s="333">
        <f t="shared" ref="E39:E44" si="6">SUM(G39,H39,I39,L39,M39,N39,Q39,R39,S39,V39,W39,X39,AA39,AB39,AC39,AF39,AG39,AH39,AK39,AL39,AM39)</f>
        <v>4</v>
      </c>
      <c r="F39" s="331">
        <f t="shared" ref="F39" si="7">SUM(K39,P39,U39,Z39,AE39,AJ39,AO39)</f>
        <v>5</v>
      </c>
      <c r="G39" s="340"/>
      <c r="H39" s="328"/>
      <c r="I39" s="328"/>
      <c r="J39" s="328"/>
      <c r="K39" s="341"/>
      <c r="L39" s="340">
        <v>2</v>
      </c>
      <c r="M39" s="328">
        <v>0</v>
      </c>
      <c r="N39" s="328">
        <v>2</v>
      </c>
      <c r="O39" s="328" t="s">
        <v>83</v>
      </c>
      <c r="P39" s="341">
        <v>5</v>
      </c>
      <c r="Q39" s="340"/>
      <c r="R39" s="328"/>
      <c r="S39" s="328"/>
      <c r="T39" s="328"/>
      <c r="U39" s="341"/>
      <c r="V39" s="340"/>
      <c r="W39" s="328"/>
      <c r="X39" s="328"/>
      <c r="Y39" s="328"/>
      <c r="Z39" s="341"/>
      <c r="AA39" s="340"/>
      <c r="AB39" s="328"/>
      <c r="AC39" s="328"/>
      <c r="AD39" s="328"/>
      <c r="AE39" s="341"/>
      <c r="AF39" s="340"/>
      <c r="AG39" s="328"/>
      <c r="AH39" s="328"/>
      <c r="AI39" s="328"/>
      <c r="AJ39" s="341"/>
      <c r="AK39" s="340"/>
      <c r="AL39" s="328"/>
      <c r="AM39" s="328"/>
      <c r="AN39" s="328"/>
      <c r="AO39" s="331"/>
      <c r="AP39" s="422" t="s">
        <v>276</v>
      </c>
      <c r="AQ39" s="268"/>
    </row>
    <row r="40" spans="1:43" s="71" customFormat="1" ht="15" customHeight="1" x14ac:dyDescent="0.2">
      <c r="A40" s="363" t="s">
        <v>45</v>
      </c>
      <c r="B40" s="455" t="s">
        <v>386</v>
      </c>
      <c r="C40" s="630" t="s">
        <v>176</v>
      </c>
      <c r="D40" s="631"/>
      <c r="E40" s="333">
        <f t="shared" si="6"/>
        <v>4</v>
      </c>
      <c r="F40" s="331">
        <v>5</v>
      </c>
      <c r="G40" s="340"/>
      <c r="H40" s="328"/>
      <c r="I40" s="328"/>
      <c r="J40" s="328"/>
      <c r="K40" s="341"/>
      <c r="L40" s="340"/>
      <c r="M40" s="328"/>
      <c r="N40" s="328"/>
      <c r="O40" s="328"/>
      <c r="P40" s="341"/>
      <c r="Q40" s="340">
        <v>2</v>
      </c>
      <c r="R40" s="328">
        <v>0</v>
      </c>
      <c r="S40" s="328">
        <v>2</v>
      </c>
      <c r="T40" s="328" t="s">
        <v>15</v>
      </c>
      <c r="U40" s="342">
        <v>5</v>
      </c>
      <c r="V40" s="340"/>
      <c r="W40" s="328"/>
      <c r="X40" s="328"/>
      <c r="Y40" s="328"/>
      <c r="Z40" s="341"/>
      <c r="AA40" s="340"/>
      <c r="AB40" s="328"/>
      <c r="AC40" s="328"/>
      <c r="AD40" s="328"/>
      <c r="AE40" s="341"/>
      <c r="AF40" s="340"/>
      <c r="AG40" s="328"/>
      <c r="AH40" s="328"/>
      <c r="AI40" s="328"/>
      <c r="AJ40" s="341"/>
      <c r="AK40" s="340"/>
      <c r="AL40" s="328"/>
      <c r="AM40" s="328"/>
      <c r="AN40" s="328"/>
      <c r="AO40" s="331"/>
      <c r="AP40" s="427" t="s">
        <v>385</v>
      </c>
      <c r="AQ40" s="268"/>
    </row>
    <row r="41" spans="1:43" s="71" customFormat="1" ht="15" customHeight="1" x14ac:dyDescent="0.2">
      <c r="A41" s="363" t="s">
        <v>46</v>
      </c>
      <c r="B41" s="455" t="s">
        <v>387</v>
      </c>
      <c r="C41" s="630" t="s">
        <v>186</v>
      </c>
      <c r="D41" s="631"/>
      <c r="E41" s="333">
        <f>SUM(G41,H41,I41,L41,M41,N41,Q41,R41,S41,V41,W41,X41,AA41,AB41,AC41,AF41,AG41,AH41,AK41,AL41,AM41)</f>
        <v>4</v>
      </c>
      <c r="F41" s="331">
        <f>SUM(K41,P41,U41,Z41,AE41,AJ41,AO41)</f>
        <v>4</v>
      </c>
      <c r="G41" s="340"/>
      <c r="H41" s="328"/>
      <c r="I41" s="328"/>
      <c r="J41" s="328"/>
      <c r="K41" s="341"/>
      <c r="L41" s="340"/>
      <c r="M41" s="328"/>
      <c r="N41" s="328"/>
      <c r="O41" s="328"/>
      <c r="P41" s="341"/>
      <c r="Q41" s="340"/>
      <c r="R41" s="328"/>
      <c r="S41" s="328"/>
      <c r="T41" s="328"/>
      <c r="U41" s="341"/>
      <c r="V41" s="340">
        <v>2</v>
      </c>
      <c r="W41" s="328">
        <v>2</v>
      </c>
      <c r="X41" s="328">
        <v>0</v>
      </c>
      <c r="Y41" s="328" t="s">
        <v>83</v>
      </c>
      <c r="Z41" s="341">
        <v>4</v>
      </c>
      <c r="AA41" s="340"/>
      <c r="AB41" s="328"/>
      <c r="AC41" s="328"/>
      <c r="AD41" s="328"/>
      <c r="AE41" s="341"/>
      <c r="AF41" s="340"/>
      <c r="AG41" s="328"/>
      <c r="AH41" s="328"/>
      <c r="AI41" s="328"/>
      <c r="AJ41" s="341"/>
      <c r="AK41" s="340"/>
      <c r="AL41" s="328"/>
      <c r="AM41" s="328"/>
      <c r="AN41" s="328"/>
      <c r="AO41" s="331"/>
      <c r="AP41" s="422" t="s">
        <v>276</v>
      </c>
      <c r="AQ41" s="268"/>
    </row>
    <row r="42" spans="1:43" s="71" customFormat="1" ht="15" customHeight="1" x14ac:dyDescent="0.2">
      <c r="A42" s="363" t="s">
        <v>47</v>
      </c>
      <c r="B42" s="455" t="s">
        <v>388</v>
      </c>
      <c r="C42" s="630" t="s">
        <v>184</v>
      </c>
      <c r="D42" s="631"/>
      <c r="E42" s="333">
        <f>SUM(G42,H42,I42,L42,M42,N42,Q42,R42,S42,V42,W42,X42,AA42,AB42,AC42,AF42,AG42,AH42,AK42,AL42,AM42)</f>
        <v>3</v>
      </c>
      <c r="F42" s="331">
        <f>SUM(K42,P42,U42,Z42,AE42,AJ42,AO42)</f>
        <v>4</v>
      </c>
      <c r="G42" s="340"/>
      <c r="H42" s="328"/>
      <c r="I42" s="328"/>
      <c r="J42" s="328"/>
      <c r="K42" s="341"/>
      <c r="L42" s="340"/>
      <c r="M42" s="328"/>
      <c r="N42" s="328"/>
      <c r="O42" s="328"/>
      <c r="P42" s="341"/>
      <c r="Q42" s="340">
        <v>2</v>
      </c>
      <c r="R42" s="328">
        <v>0</v>
      </c>
      <c r="S42" s="328">
        <v>1</v>
      </c>
      <c r="T42" s="328" t="s">
        <v>15</v>
      </c>
      <c r="U42" s="341">
        <v>4</v>
      </c>
      <c r="V42" s="340"/>
      <c r="W42" s="328"/>
      <c r="X42" s="328"/>
      <c r="Y42" s="328"/>
      <c r="Z42" s="341"/>
      <c r="AA42" s="340"/>
      <c r="AB42" s="328"/>
      <c r="AC42" s="328"/>
      <c r="AD42" s="328"/>
      <c r="AE42" s="341"/>
      <c r="AF42" s="340"/>
      <c r="AG42" s="328"/>
      <c r="AH42" s="328"/>
      <c r="AI42" s="328"/>
      <c r="AJ42" s="341"/>
      <c r="AK42" s="340"/>
      <c r="AL42" s="328"/>
      <c r="AM42" s="328"/>
      <c r="AN42" s="328"/>
      <c r="AO42" s="331"/>
      <c r="AP42" s="422" t="s">
        <v>276</v>
      </c>
      <c r="AQ42" s="268"/>
    </row>
    <row r="43" spans="1:43" s="71" customFormat="1" ht="15" customHeight="1" x14ac:dyDescent="0.2">
      <c r="A43" s="363" t="s">
        <v>48</v>
      </c>
      <c r="B43" s="455" t="s">
        <v>389</v>
      </c>
      <c r="C43" s="630" t="s">
        <v>185</v>
      </c>
      <c r="D43" s="631"/>
      <c r="E43" s="333">
        <f>SUM(G43,H43,I43,L43,M43,N43,Q43,R43,S43,V43,W43,X43,AA43,AB43,AC43,AF43,AG43,AH43,AK43,AL43,AM43)</f>
        <v>3</v>
      </c>
      <c r="F43" s="331">
        <f>SUM(K43,P43,U43,Z43,AE43,AJ43,AO43)</f>
        <v>4</v>
      </c>
      <c r="G43" s="340"/>
      <c r="H43" s="328"/>
      <c r="I43" s="328"/>
      <c r="J43" s="328"/>
      <c r="K43" s="341"/>
      <c r="L43" s="340"/>
      <c r="M43" s="328"/>
      <c r="N43" s="328"/>
      <c r="O43" s="328"/>
      <c r="P43" s="341"/>
      <c r="Q43" s="340"/>
      <c r="R43" s="328"/>
      <c r="S43" s="328"/>
      <c r="T43" s="328"/>
      <c r="U43" s="341"/>
      <c r="V43" s="340">
        <v>1</v>
      </c>
      <c r="W43" s="328">
        <v>2</v>
      </c>
      <c r="X43" s="328">
        <v>0</v>
      </c>
      <c r="Y43" s="328" t="s">
        <v>15</v>
      </c>
      <c r="Z43" s="341">
        <v>4</v>
      </c>
      <c r="AA43" s="340"/>
      <c r="AB43" s="328"/>
      <c r="AC43" s="328"/>
      <c r="AD43" s="328"/>
      <c r="AE43" s="341"/>
      <c r="AF43" s="340"/>
      <c r="AG43" s="328"/>
      <c r="AH43" s="328"/>
      <c r="AI43" s="328"/>
      <c r="AJ43" s="341"/>
      <c r="AK43" s="340"/>
      <c r="AL43" s="328"/>
      <c r="AM43" s="328"/>
      <c r="AN43" s="328"/>
      <c r="AO43" s="331"/>
      <c r="AP43" s="427" t="s">
        <v>388</v>
      </c>
      <c r="AQ43" s="268"/>
    </row>
    <row r="44" spans="1:43" s="71" customFormat="1" ht="15" customHeight="1" x14ac:dyDescent="0.2">
      <c r="A44" s="363" t="s">
        <v>49</v>
      </c>
      <c r="B44" s="455" t="s">
        <v>395</v>
      </c>
      <c r="C44" s="630" t="s">
        <v>271</v>
      </c>
      <c r="D44" s="631"/>
      <c r="E44" s="333">
        <f t="shared" si="6"/>
        <v>3</v>
      </c>
      <c r="F44" s="331">
        <f t="shared" ref="F44" si="8">SUM(K44,P44,U44,Z44,AE44,AJ44,AO44)</f>
        <v>4</v>
      </c>
      <c r="G44" s="340"/>
      <c r="H44" s="328"/>
      <c r="I44" s="328"/>
      <c r="J44" s="328"/>
      <c r="K44" s="341"/>
      <c r="L44" s="340"/>
      <c r="M44" s="328"/>
      <c r="N44" s="328"/>
      <c r="O44" s="328"/>
      <c r="P44" s="341"/>
      <c r="Q44" s="340"/>
      <c r="R44" s="328"/>
      <c r="S44" s="328"/>
      <c r="T44" s="328"/>
      <c r="U44" s="341"/>
      <c r="V44" s="340">
        <v>1</v>
      </c>
      <c r="W44" s="328">
        <v>2</v>
      </c>
      <c r="X44" s="328">
        <v>0</v>
      </c>
      <c r="Y44" s="328" t="s">
        <v>83</v>
      </c>
      <c r="Z44" s="341">
        <v>4</v>
      </c>
      <c r="AA44" s="340"/>
      <c r="AB44" s="328"/>
      <c r="AC44" s="328"/>
      <c r="AD44" s="328"/>
      <c r="AE44" s="341"/>
      <c r="AF44" s="340"/>
      <c r="AG44" s="328"/>
      <c r="AH44" s="328"/>
      <c r="AI44" s="328"/>
      <c r="AJ44" s="341"/>
      <c r="AK44" s="340"/>
      <c r="AL44" s="328"/>
      <c r="AM44" s="328"/>
      <c r="AN44" s="328"/>
      <c r="AO44" s="331"/>
      <c r="AP44" s="422" t="s">
        <v>429</v>
      </c>
      <c r="AQ44" s="268"/>
    </row>
    <row r="45" spans="1:43" s="71" customFormat="1" ht="15" customHeight="1" x14ac:dyDescent="0.2">
      <c r="A45" s="363" t="s">
        <v>50</v>
      </c>
      <c r="B45" s="455" t="s">
        <v>402</v>
      </c>
      <c r="C45" s="630" t="s">
        <v>182</v>
      </c>
      <c r="D45" s="631"/>
      <c r="E45" s="333">
        <f t="shared" si="4"/>
        <v>4</v>
      </c>
      <c r="F45" s="331">
        <f t="shared" si="5"/>
        <v>5</v>
      </c>
      <c r="G45" s="340">
        <v>2</v>
      </c>
      <c r="H45" s="328">
        <v>0</v>
      </c>
      <c r="I45" s="328">
        <v>2</v>
      </c>
      <c r="J45" s="328" t="s">
        <v>15</v>
      </c>
      <c r="K45" s="341">
        <v>5</v>
      </c>
      <c r="L45" s="340"/>
      <c r="M45" s="328"/>
      <c r="N45" s="328"/>
      <c r="O45" s="328"/>
      <c r="P45" s="341"/>
      <c r="Q45" s="340"/>
      <c r="R45" s="328"/>
      <c r="S45" s="328"/>
      <c r="T45" s="328"/>
      <c r="U45" s="341"/>
      <c r="V45" s="340"/>
      <c r="W45" s="328"/>
      <c r="X45" s="328"/>
      <c r="Y45" s="328"/>
      <c r="Z45" s="341"/>
      <c r="AA45" s="340"/>
      <c r="AB45" s="328"/>
      <c r="AC45" s="328"/>
      <c r="AD45" s="328"/>
      <c r="AE45" s="341"/>
      <c r="AF45" s="340"/>
      <c r="AG45" s="328"/>
      <c r="AH45" s="328"/>
      <c r="AI45" s="328"/>
      <c r="AJ45" s="341"/>
      <c r="AK45" s="340"/>
      <c r="AL45" s="328"/>
      <c r="AM45" s="328"/>
      <c r="AN45" s="328"/>
      <c r="AO45" s="331"/>
      <c r="AP45" s="422" t="s">
        <v>276</v>
      </c>
      <c r="AQ45" s="268"/>
    </row>
    <row r="46" spans="1:43" s="71" customFormat="1" ht="15" customHeight="1" thickBot="1" x14ac:dyDescent="0.25">
      <c r="A46" s="364" t="s">
        <v>93</v>
      </c>
      <c r="B46" s="455" t="s">
        <v>403</v>
      </c>
      <c r="C46" s="681" t="s">
        <v>183</v>
      </c>
      <c r="D46" s="682"/>
      <c r="E46" s="412">
        <f t="shared" si="4"/>
        <v>4</v>
      </c>
      <c r="F46" s="413">
        <f t="shared" si="5"/>
        <v>5</v>
      </c>
      <c r="G46" s="414"/>
      <c r="H46" s="415"/>
      <c r="I46" s="415"/>
      <c r="J46" s="415"/>
      <c r="K46" s="416"/>
      <c r="L46" s="414">
        <v>2</v>
      </c>
      <c r="M46" s="415">
        <v>0</v>
      </c>
      <c r="N46" s="415">
        <v>2</v>
      </c>
      <c r="O46" s="415" t="s">
        <v>15</v>
      </c>
      <c r="P46" s="416">
        <v>5</v>
      </c>
      <c r="Q46" s="414"/>
      <c r="R46" s="415"/>
      <c r="S46" s="415"/>
      <c r="T46" s="415"/>
      <c r="U46" s="416"/>
      <c r="V46" s="414"/>
      <c r="W46" s="415"/>
      <c r="X46" s="415"/>
      <c r="Y46" s="415"/>
      <c r="Z46" s="416"/>
      <c r="AA46" s="414"/>
      <c r="AB46" s="415"/>
      <c r="AC46" s="415"/>
      <c r="AD46" s="415"/>
      <c r="AE46" s="416"/>
      <c r="AF46" s="414"/>
      <c r="AG46" s="415"/>
      <c r="AH46" s="415"/>
      <c r="AI46" s="415"/>
      <c r="AJ46" s="416"/>
      <c r="AK46" s="414"/>
      <c r="AL46" s="415"/>
      <c r="AM46" s="415"/>
      <c r="AN46" s="415"/>
      <c r="AO46" s="413"/>
      <c r="AP46" s="422" t="s">
        <v>276</v>
      </c>
      <c r="AQ46" s="268"/>
    </row>
    <row r="47" spans="1:43" s="71" customFormat="1" ht="15" customHeight="1" thickBot="1" x14ac:dyDescent="0.25">
      <c r="A47" s="632" t="s">
        <v>266</v>
      </c>
      <c r="B47" s="633"/>
      <c r="C47" s="633"/>
      <c r="D47" s="634"/>
      <c r="E47" s="417">
        <f>SUM(E48:E53)</f>
        <v>14</v>
      </c>
      <c r="F47" s="418">
        <f>SUM(F48:F53)</f>
        <v>18</v>
      </c>
      <c r="G47" s="419"/>
      <c r="H47" s="420"/>
      <c r="I47" s="420"/>
      <c r="J47" s="420"/>
      <c r="K47" s="421"/>
      <c r="L47" s="419"/>
      <c r="M47" s="420"/>
      <c r="N47" s="420"/>
      <c r="O47" s="420"/>
      <c r="P47" s="421"/>
      <c r="Q47" s="419"/>
      <c r="R47" s="420"/>
      <c r="S47" s="420"/>
      <c r="T47" s="420"/>
      <c r="U47" s="421"/>
      <c r="V47" s="419"/>
      <c r="W47" s="420"/>
      <c r="X47" s="420"/>
      <c r="Y47" s="420"/>
      <c r="Z47" s="421"/>
      <c r="AA47" s="419"/>
      <c r="AB47" s="420"/>
      <c r="AC47" s="420"/>
      <c r="AD47" s="420"/>
      <c r="AE47" s="421"/>
      <c r="AF47" s="419"/>
      <c r="AG47" s="420"/>
      <c r="AH47" s="420"/>
      <c r="AI47" s="420"/>
      <c r="AJ47" s="421"/>
      <c r="AK47" s="419"/>
      <c r="AL47" s="420"/>
      <c r="AM47" s="420"/>
      <c r="AN47" s="420"/>
      <c r="AO47" s="418"/>
      <c r="AP47" s="428"/>
      <c r="AQ47" s="268"/>
    </row>
    <row r="48" spans="1:43" s="71" customFormat="1" ht="15" customHeight="1" x14ac:dyDescent="0.2">
      <c r="A48" s="362" t="s">
        <v>51</v>
      </c>
      <c r="B48" s="455" t="s">
        <v>391</v>
      </c>
      <c r="C48" s="679" t="s">
        <v>87</v>
      </c>
      <c r="D48" s="680"/>
      <c r="E48" s="400">
        <f>SUM(G48,H48,I48,L48,M48,N48,Q48,R48,S48,V48,W48,X48,AA48,AB48,AC48,AF48,AG48,AH48,AK48,AL48,AM48)</f>
        <v>2</v>
      </c>
      <c r="F48" s="401">
        <f>SUM(K48,P48,U48,Z48,AE48,AJ48,AO48)</f>
        <v>3</v>
      </c>
      <c r="G48" s="402"/>
      <c r="H48" s="403"/>
      <c r="I48" s="403"/>
      <c r="J48" s="403"/>
      <c r="K48" s="404"/>
      <c r="L48" s="402"/>
      <c r="M48" s="403"/>
      <c r="N48" s="403"/>
      <c r="O48" s="403"/>
      <c r="P48" s="404"/>
      <c r="Q48" s="402">
        <v>2</v>
      </c>
      <c r="R48" s="403">
        <v>0</v>
      </c>
      <c r="S48" s="403">
        <v>0</v>
      </c>
      <c r="T48" s="403" t="s">
        <v>83</v>
      </c>
      <c r="U48" s="404">
        <v>3</v>
      </c>
      <c r="V48" s="402"/>
      <c r="W48" s="403"/>
      <c r="X48" s="403"/>
      <c r="Y48" s="403"/>
      <c r="Z48" s="404"/>
      <c r="AA48" s="402"/>
      <c r="AB48" s="403"/>
      <c r="AC48" s="403"/>
      <c r="AD48" s="403"/>
      <c r="AE48" s="404"/>
      <c r="AF48" s="402"/>
      <c r="AG48" s="403"/>
      <c r="AH48" s="403"/>
      <c r="AI48" s="403"/>
      <c r="AJ48" s="404"/>
      <c r="AK48" s="402"/>
      <c r="AL48" s="403"/>
      <c r="AM48" s="403"/>
      <c r="AN48" s="403"/>
      <c r="AO48" s="401"/>
      <c r="AP48" s="422" t="s">
        <v>276</v>
      </c>
      <c r="AQ48" s="268"/>
    </row>
    <row r="49" spans="1:44" s="71" customFormat="1" ht="15" customHeight="1" x14ac:dyDescent="0.2">
      <c r="A49" s="363" t="s">
        <v>52</v>
      </c>
      <c r="B49" s="455" t="s">
        <v>392</v>
      </c>
      <c r="C49" s="630" t="s">
        <v>180</v>
      </c>
      <c r="D49" s="631"/>
      <c r="E49" s="333">
        <f>SUM(G49,H49,I49,L49,M49,N49,Q49,R49,S49,V49,W49,X49,AA49,AB49,AC49,AF49,AG49,AH49,AK49,AL49,AM49)</f>
        <v>2</v>
      </c>
      <c r="F49" s="331">
        <f>SUM(K49,P49,U49,Z49,AE49,AJ49,AO49)</f>
        <v>3</v>
      </c>
      <c r="G49" s="340"/>
      <c r="H49" s="328"/>
      <c r="I49" s="328"/>
      <c r="J49" s="328"/>
      <c r="K49" s="341"/>
      <c r="L49" s="340"/>
      <c r="M49" s="328"/>
      <c r="N49" s="328"/>
      <c r="O49" s="328"/>
      <c r="P49" s="341"/>
      <c r="Q49" s="340"/>
      <c r="R49" s="328"/>
      <c r="S49" s="328"/>
      <c r="T49" s="328"/>
      <c r="U49" s="341"/>
      <c r="V49" s="340">
        <v>2</v>
      </c>
      <c r="W49" s="328">
        <v>0</v>
      </c>
      <c r="X49" s="328">
        <v>0</v>
      </c>
      <c r="Y49" s="328" t="s">
        <v>15</v>
      </c>
      <c r="Z49" s="341">
        <v>3</v>
      </c>
      <c r="AA49" s="340"/>
      <c r="AB49" s="328"/>
      <c r="AC49" s="328"/>
      <c r="AD49" s="328"/>
      <c r="AE49" s="341"/>
      <c r="AF49" s="340"/>
      <c r="AG49" s="328"/>
      <c r="AH49" s="328"/>
      <c r="AI49" s="328"/>
      <c r="AJ49" s="341"/>
      <c r="AK49" s="340"/>
      <c r="AL49" s="328"/>
      <c r="AM49" s="328"/>
      <c r="AN49" s="328"/>
      <c r="AO49" s="331"/>
      <c r="AP49" s="427" t="s">
        <v>391</v>
      </c>
      <c r="AQ49" s="268"/>
    </row>
    <row r="50" spans="1:44" s="71" customFormat="1" ht="15" customHeight="1" x14ac:dyDescent="0.2">
      <c r="A50" s="363" t="s">
        <v>53</v>
      </c>
      <c r="B50" s="455" t="s">
        <v>303</v>
      </c>
      <c r="C50" s="630" t="s">
        <v>188</v>
      </c>
      <c r="D50" s="631"/>
      <c r="E50" s="333">
        <f t="shared" si="4"/>
        <v>4</v>
      </c>
      <c r="F50" s="331">
        <f t="shared" si="5"/>
        <v>4</v>
      </c>
      <c r="G50" s="340"/>
      <c r="H50" s="328"/>
      <c r="I50" s="328"/>
      <c r="J50" s="328"/>
      <c r="K50" s="341"/>
      <c r="L50" s="340"/>
      <c r="M50" s="328"/>
      <c r="N50" s="328"/>
      <c r="O50" s="328"/>
      <c r="P50" s="341"/>
      <c r="Q50" s="340"/>
      <c r="R50" s="328"/>
      <c r="S50" s="328"/>
      <c r="T50" s="328"/>
      <c r="U50" s="341"/>
      <c r="V50" s="340">
        <v>2</v>
      </c>
      <c r="W50" s="328">
        <v>0</v>
      </c>
      <c r="X50" s="328">
        <v>2</v>
      </c>
      <c r="Y50" s="328" t="s">
        <v>83</v>
      </c>
      <c r="Z50" s="341">
        <v>4</v>
      </c>
      <c r="AA50" s="340"/>
      <c r="AB50" s="328"/>
      <c r="AC50" s="328"/>
      <c r="AD50" s="328"/>
      <c r="AE50" s="341"/>
      <c r="AF50" s="340"/>
      <c r="AG50" s="328"/>
      <c r="AH50" s="328"/>
      <c r="AI50" s="328"/>
      <c r="AJ50" s="341"/>
      <c r="AK50" s="340"/>
      <c r="AL50" s="328"/>
      <c r="AM50" s="328"/>
      <c r="AN50" s="328"/>
      <c r="AO50" s="331"/>
      <c r="AP50" s="422" t="s">
        <v>276</v>
      </c>
      <c r="AQ50" s="268"/>
    </row>
    <row r="51" spans="1:44" s="92" customFormat="1" ht="15" customHeight="1" x14ac:dyDescent="0.2">
      <c r="A51" s="363" t="s">
        <v>54</v>
      </c>
      <c r="B51" s="455" t="s">
        <v>404</v>
      </c>
      <c r="C51" s="630" t="s">
        <v>223</v>
      </c>
      <c r="D51" s="631"/>
      <c r="E51" s="333">
        <f t="shared" si="4"/>
        <v>2</v>
      </c>
      <c r="F51" s="331">
        <v>4</v>
      </c>
      <c r="G51" s="340"/>
      <c r="H51" s="328"/>
      <c r="I51" s="328"/>
      <c r="J51" s="328"/>
      <c r="K51" s="341"/>
      <c r="L51" s="340"/>
      <c r="M51" s="328"/>
      <c r="N51" s="328"/>
      <c r="O51" s="328"/>
      <c r="P51" s="341"/>
      <c r="Q51" s="340"/>
      <c r="R51" s="328"/>
      <c r="S51" s="328"/>
      <c r="T51" s="328"/>
      <c r="U51" s="341"/>
      <c r="V51" s="340"/>
      <c r="W51" s="328"/>
      <c r="X51" s="328"/>
      <c r="Y51" s="328"/>
      <c r="Z51" s="341"/>
      <c r="AA51" s="340"/>
      <c r="AB51" s="328"/>
      <c r="AC51" s="328"/>
      <c r="AD51" s="328"/>
      <c r="AE51" s="341"/>
      <c r="AF51" s="340">
        <v>0</v>
      </c>
      <c r="AG51" s="328">
        <v>0</v>
      </c>
      <c r="AH51" s="328">
        <v>2</v>
      </c>
      <c r="AI51" s="328" t="s">
        <v>83</v>
      </c>
      <c r="AJ51" s="341">
        <v>4</v>
      </c>
      <c r="AK51" s="340"/>
      <c r="AL51" s="327"/>
      <c r="AM51" s="327"/>
      <c r="AN51" s="327"/>
      <c r="AO51" s="330"/>
      <c r="AP51" s="422" t="s">
        <v>276</v>
      </c>
      <c r="AQ51" s="79"/>
    </row>
    <row r="52" spans="1:44" s="24" customFormat="1" ht="15" customHeight="1" x14ac:dyDescent="0.2">
      <c r="A52" s="363" t="s">
        <v>55</v>
      </c>
      <c r="B52" s="455" t="s">
        <v>393</v>
      </c>
      <c r="C52" s="630" t="s">
        <v>189</v>
      </c>
      <c r="D52" s="631"/>
      <c r="E52" s="333">
        <f t="shared" si="4"/>
        <v>2</v>
      </c>
      <c r="F52" s="331">
        <f t="shared" si="5"/>
        <v>2</v>
      </c>
      <c r="G52" s="340"/>
      <c r="H52" s="328"/>
      <c r="I52" s="328"/>
      <c r="J52" s="328"/>
      <c r="K52" s="341"/>
      <c r="L52" s="340"/>
      <c r="M52" s="328"/>
      <c r="N52" s="328"/>
      <c r="O52" s="328"/>
      <c r="P52" s="341"/>
      <c r="Q52" s="340"/>
      <c r="R52" s="328"/>
      <c r="S52" s="328"/>
      <c r="T52" s="328"/>
      <c r="U52" s="341"/>
      <c r="V52" s="340"/>
      <c r="W52" s="328"/>
      <c r="X52" s="328"/>
      <c r="Y52" s="328"/>
      <c r="Z52" s="341"/>
      <c r="AA52" s="340">
        <v>1</v>
      </c>
      <c r="AB52" s="328">
        <v>1</v>
      </c>
      <c r="AC52" s="328">
        <v>0</v>
      </c>
      <c r="AD52" s="328" t="s">
        <v>83</v>
      </c>
      <c r="AE52" s="341">
        <v>2</v>
      </c>
      <c r="AF52" s="340"/>
      <c r="AG52" s="328"/>
      <c r="AH52" s="328"/>
      <c r="AI52" s="328"/>
      <c r="AJ52" s="341"/>
      <c r="AK52" s="340"/>
      <c r="AL52" s="327"/>
      <c r="AM52" s="327"/>
      <c r="AN52" s="327"/>
      <c r="AO52" s="330"/>
      <c r="AP52" s="422" t="s">
        <v>276</v>
      </c>
      <c r="AQ52" s="79"/>
    </row>
    <row r="53" spans="1:44" s="24" customFormat="1" ht="15" customHeight="1" thickBot="1" x14ac:dyDescent="0.25">
      <c r="A53" s="364" t="s">
        <v>56</v>
      </c>
      <c r="B53" s="455" t="s">
        <v>322</v>
      </c>
      <c r="C53" s="677" t="s">
        <v>272</v>
      </c>
      <c r="D53" s="678"/>
      <c r="E53" s="359">
        <f t="shared" si="4"/>
        <v>2</v>
      </c>
      <c r="F53" s="348">
        <f t="shared" si="5"/>
        <v>2</v>
      </c>
      <c r="G53" s="349"/>
      <c r="H53" s="347"/>
      <c r="I53" s="347"/>
      <c r="J53" s="347"/>
      <c r="K53" s="350"/>
      <c r="L53" s="349"/>
      <c r="M53" s="347"/>
      <c r="N53" s="347"/>
      <c r="O53" s="347"/>
      <c r="P53" s="350"/>
      <c r="Q53" s="349"/>
      <c r="R53" s="347"/>
      <c r="S53" s="347"/>
      <c r="T53" s="347"/>
      <c r="U53" s="350"/>
      <c r="V53" s="349"/>
      <c r="W53" s="347"/>
      <c r="X53" s="347"/>
      <c r="Y53" s="347"/>
      <c r="Z53" s="350"/>
      <c r="AA53" s="349">
        <v>1</v>
      </c>
      <c r="AB53" s="347">
        <v>1</v>
      </c>
      <c r="AC53" s="347">
        <v>0</v>
      </c>
      <c r="AD53" s="347" t="s">
        <v>83</v>
      </c>
      <c r="AE53" s="350">
        <v>2</v>
      </c>
      <c r="AF53" s="349"/>
      <c r="AG53" s="347"/>
      <c r="AH53" s="347"/>
      <c r="AI53" s="347"/>
      <c r="AJ53" s="350"/>
      <c r="AK53" s="349"/>
      <c r="AL53" s="347"/>
      <c r="AM53" s="347"/>
      <c r="AN53" s="347"/>
      <c r="AO53" s="348"/>
      <c r="AP53" s="422" t="s">
        <v>276</v>
      </c>
      <c r="AQ53" s="79"/>
    </row>
    <row r="54" spans="1:44" s="24" customFormat="1" ht="15" customHeight="1" thickBot="1" x14ac:dyDescent="0.25">
      <c r="A54" s="62"/>
      <c r="B54" s="437"/>
      <c r="C54" s="58"/>
      <c r="D54" s="58"/>
      <c r="E54" s="353">
        <f>SUM(E10,E21,E29)</f>
        <v>112</v>
      </c>
      <c r="F54" s="354">
        <f>SUM(F10,F21,F29)</f>
        <v>135</v>
      </c>
      <c r="G54" s="355">
        <f>SUM(G10,G21,G29)</f>
        <v>14</v>
      </c>
      <c r="H54" s="356">
        <f>SUM(H10,H21,H29)</f>
        <v>5</v>
      </c>
      <c r="I54" s="356">
        <f>SUM(I10,I21,I29)</f>
        <v>6</v>
      </c>
      <c r="J54" s="356"/>
      <c r="K54" s="357">
        <f>SUM(K10,K21,K29)</f>
        <v>31</v>
      </c>
      <c r="L54" s="355">
        <f>SUM(L10,L21,L29)</f>
        <v>13</v>
      </c>
      <c r="M54" s="356">
        <f>SUM(M10,M21,M29)</f>
        <v>7</v>
      </c>
      <c r="N54" s="356">
        <f>SUM(N10,N21,N29)</f>
        <v>9</v>
      </c>
      <c r="O54" s="356"/>
      <c r="P54" s="357">
        <f>SUM(P10,P21,P29)</f>
        <v>33</v>
      </c>
      <c r="Q54" s="355">
        <f>SUM(Q10,Q21,Q29)</f>
        <v>13</v>
      </c>
      <c r="R54" s="356">
        <f>SUM(R10,R21,R29)</f>
        <v>6</v>
      </c>
      <c r="S54" s="356">
        <f>SUM(S10,S21,S29)</f>
        <v>6</v>
      </c>
      <c r="T54" s="356"/>
      <c r="U54" s="358">
        <f>SUM(U10,U21,U29)</f>
        <v>31</v>
      </c>
      <c r="V54" s="355">
        <f>SUM(V10,V21,V29)</f>
        <v>11</v>
      </c>
      <c r="W54" s="356">
        <f>SUM(W10,W21,W29)</f>
        <v>8</v>
      </c>
      <c r="X54" s="356">
        <f>SUM(X10,X21,X29)</f>
        <v>4</v>
      </c>
      <c r="Y54" s="356"/>
      <c r="Z54" s="357">
        <f>SUM(Z10,Z21,Z29)</f>
        <v>27</v>
      </c>
      <c r="AA54" s="355">
        <f>SUM(AA10,AA21,AA29)</f>
        <v>3</v>
      </c>
      <c r="AB54" s="356">
        <f>SUM(AB10,AB21,AB29)</f>
        <v>3</v>
      </c>
      <c r="AC54" s="356">
        <f>SUM(AC10,AC21,AC29)</f>
        <v>0</v>
      </c>
      <c r="AD54" s="356"/>
      <c r="AE54" s="357">
        <f>SUM(AE10,AE21,AE29)</f>
        <v>7</v>
      </c>
      <c r="AF54" s="355">
        <f>SUM(AF10,AF21,AF29)</f>
        <v>1</v>
      </c>
      <c r="AG54" s="356">
        <f>SUM(AG10,AG21,AG29)</f>
        <v>1</v>
      </c>
      <c r="AH54" s="356">
        <f>SUM(AH10,AH21,AH29)</f>
        <v>2</v>
      </c>
      <c r="AI54" s="356"/>
      <c r="AJ54" s="357">
        <f>SUM(AJ10,AJ21,AJ29)</f>
        <v>6</v>
      </c>
      <c r="AK54" s="355">
        <f>SUM(AK10,AK21,AK29)</f>
        <v>0</v>
      </c>
      <c r="AL54" s="356">
        <f>SUM(AL10,AL21,AL29)</f>
        <v>0</v>
      </c>
      <c r="AM54" s="356">
        <f>SUM(AM10,AM21,AM29)</f>
        <v>0</v>
      </c>
      <c r="AN54" s="356"/>
      <c r="AO54" s="357">
        <f>SUM(AO10,AO21,AO29)</f>
        <v>0</v>
      </c>
      <c r="AP54" s="70"/>
      <c r="AQ54" s="79"/>
      <c r="AR54" s="57"/>
    </row>
    <row r="55" spans="1:44" s="24" customFormat="1" ht="15" customHeight="1" x14ac:dyDescent="0.2">
      <c r="A55" s="62"/>
      <c r="B55" s="437"/>
      <c r="C55" s="78"/>
      <c r="D55" s="58"/>
      <c r="E55" s="351"/>
      <c r="F55" s="352" t="s">
        <v>16</v>
      </c>
      <c r="G55" s="67"/>
      <c r="H55" s="67"/>
      <c r="I55" s="8"/>
      <c r="J55" s="334">
        <f>COUNTIF(J11:J53,"v")</f>
        <v>5</v>
      </c>
      <c r="K55" s="11"/>
      <c r="L55" s="67"/>
      <c r="M55" s="67"/>
      <c r="N55" s="8"/>
      <c r="O55" s="334">
        <f>COUNTIF(O11:O53,"v")</f>
        <v>4</v>
      </c>
      <c r="P55" s="11"/>
      <c r="Q55" s="67"/>
      <c r="R55" s="67"/>
      <c r="S55" s="8"/>
      <c r="T55" s="334">
        <f>COUNTIF(T11:T53,"v")</f>
        <v>4</v>
      </c>
      <c r="U55" s="11"/>
      <c r="V55" s="67"/>
      <c r="W55" s="67"/>
      <c r="X55" s="8"/>
      <c r="Y55" s="334">
        <f>COUNTIF(Y11:Y53,"v")</f>
        <v>2</v>
      </c>
      <c r="Z55" s="11"/>
      <c r="AA55" s="67"/>
      <c r="AB55" s="67"/>
      <c r="AC55" s="8"/>
      <c r="AD55" s="334">
        <f>COUNTIF(AD11:AD53,"v")</f>
        <v>0</v>
      </c>
      <c r="AE55" s="11"/>
      <c r="AF55" s="67"/>
      <c r="AG55" s="67"/>
      <c r="AH55" s="8"/>
      <c r="AI55" s="334">
        <f>COUNTIF(AI11:AI53,"v")</f>
        <v>1</v>
      </c>
      <c r="AJ55" s="11"/>
      <c r="AK55" s="67"/>
      <c r="AL55" s="67"/>
      <c r="AM55" s="8"/>
      <c r="AN55" s="334">
        <f>COUNTIF(AN11:AN53,"v")</f>
        <v>0</v>
      </c>
      <c r="AO55" s="11"/>
      <c r="AP55" s="11"/>
      <c r="AQ55" s="65"/>
      <c r="AR55" s="57"/>
    </row>
    <row r="56" spans="1:44" s="24" customFormat="1" ht="15" customHeight="1" x14ac:dyDescent="0.2">
      <c r="A56" s="62"/>
      <c r="B56" s="437"/>
      <c r="C56" s="90"/>
      <c r="D56" s="58"/>
      <c r="E56" s="67"/>
      <c r="F56" s="68" t="s">
        <v>84</v>
      </c>
      <c r="G56" s="67"/>
      <c r="H56" s="67"/>
      <c r="I56" s="8"/>
      <c r="J56" s="55">
        <f>COUNTIF(J11:J53,"é")</f>
        <v>3</v>
      </c>
      <c r="K56" s="67"/>
      <c r="L56" s="67"/>
      <c r="M56" s="67"/>
      <c r="N56" s="8"/>
      <c r="O56" s="55">
        <f>COUNTIF(O11:O53,"é")</f>
        <v>4</v>
      </c>
      <c r="P56" s="67"/>
      <c r="Q56" s="67"/>
      <c r="R56" s="67"/>
      <c r="S56" s="8"/>
      <c r="T56" s="55">
        <f>COUNTIF(T11:T53,"é")</f>
        <v>5</v>
      </c>
      <c r="U56" s="67"/>
      <c r="V56" s="67"/>
      <c r="W56" s="67"/>
      <c r="X56" s="8"/>
      <c r="Y56" s="55">
        <f>COUNTIF(Y11:Y53,"é")</f>
        <v>6</v>
      </c>
      <c r="Z56" s="67"/>
      <c r="AA56" s="67"/>
      <c r="AB56" s="67"/>
      <c r="AC56" s="8"/>
      <c r="AD56" s="55">
        <f>COUNTIF(AD11:AD53,"é")</f>
        <v>3</v>
      </c>
      <c r="AE56" s="67"/>
      <c r="AF56" s="67"/>
      <c r="AG56" s="67"/>
      <c r="AH56" s="8"/>
      <c r="AI56" s="55">
        <f>COUNTIF(AI11:AI53,"é")</f>
        <v>1</v>
      </c>
      <c r="AJ56" s="67"/>
      <c r="AK56" s="67"/>
      <c r="AL56" s="67"/>
      <c r="AM56" s="8"/>
      <c r="AN56" s="55">
        <f>COUNTIF(AN11:AN53,"é")</f>
        <v>0</v>
      </c>
      <c r="AO56" s="67"/>
      <c r="AP56" s="67"/>
      <c r="AQ56" s="65"/>
      <c r="AR56" s="57"/>
    </row>
    <row r="57" spans="1:44" s="264" customFormat="1" ht="15" customHeight="1" x14ac:dyDescent="0.2">
      <c r="A57" s="45"/>
      <c r="B57" s="45"/>
      <c r="C57" s="265"/>
      <c r="D57" s="265"/>
      <c r="E57" s="77"/>
      <c r="F57" s="68" t="s">
        <v>233</v>
      </c>
      <c r="H57" s="264">
        <f>SUM(G54:I54)</f>
        <v>25</v>
      </c>
      <c r="J57" s="77"/>
      <c r="K57" s="266"/>
      <c r="L57" s="77"/>
      <c r="M57" s="77">
        <f>SUM(L54:N54)</f>
        <v>29</v>
      </c>
      <c r="N57" s="77"/>
      <c r="O57" s="77"/>
      <c r="P57" s="266"/>
      <c r="Q57" s="77"/>
      <c r="R57" s="77">
        <f>SUM(Q54:S54)</f>
        <v>25</v>
      </c>
      <c r="S57" s="77"/>
      <c r="T57" s="77"/>
      <c r="U57" s="266"/>
      <c r="V57" s="77"/>
      <c r="W57" s="77">
        <f>SUM(V54:X54)</f>
        <v>23</v>
      </c>
      <c r="X57" s="77"/>
      <c r="Y57" s="77"/>
      <c r="Z57" s="266"/>
      <c r="AA57" s="77"/>
      <c r="AB57" s="77">
        <f>SUM(AA54:AC54)</f>
        <v>6</v>
      </c>
      <c r="AC57" s="77"/>
      <c r="AD57" s="77"/>
      <c r="AE57" s="266"/>
      <c r="AF57" s="77"/>
      <c r="AG57" s="77">
        <f>SUM(AF54:AH54)</f>
        <v>4</v>
      </c>
      <c r="AH57" s="77"/>
      <c r="AI57" s="77"/>
      <c r="AJ57" s="266"/>
      <c r="AK57" s="77"/>
      <c r="AL57" s="77">
        <f>SUM(AK54:AM54)</f>
        <v>0</v>
      </c>
      <c r="AM57" s="77"/>
      <c r="AN57" s="77"/>
      <c r="AO57" s="266"/>
      <c r="AP57" s="266"/>
      <c r="AQ57" s="64"/>
      <c r="AR57" s="267"/>
    </row>
    <row r="58" spans="1:44" s="24" customFormat="1" ht="15" customHeight="1" x14ac:dyDescent="0.2">
      <c r="A58" s="62"/>
      <c r="B58" s="437"/>
      <c r="C58" s="79"/>
      <c r="D58" s="58"/>
      <c r="E58" s="59"/>
      <c r="F58" s="68" t="s">
        <v>239</v>
      </c>
      <c r="G58" s="636">
        <f>H54+I54</f>
        <v>11</v>
      </c>
      <c r="H58" s="636"/>
      <c r="I58" s="636"/>
      <c r="J58" s="59"/>
      <c r="K58" s="60"/>
      <c r="L58" s="636">
        <f>M54+N54</f>
        <v>16</v>
      </c>
      <c r="M58" s="636"/>
      <c r="N58" s="636"/>
      <c r="O58" s="59"/>
      <c r="P58" s="60"/>
      <c r="Q58" s="636">
        <f>R54+S54</f>
        <v>12</v>
      </c>
      <c r="R58" s="636"/>
      <c r="S58" s="636"/>
      <c r="T58" s="59"/>
      <c r="U58" s="60"/>
      <c r="V58" s="636">
        <f>W54+X54</f>
        <v>12</v>
      </c>
      <c r="W58" s="636"/>
      <c r="X58" s="636"/>
      <c r="Y58" s="59"/>
      <c r="Z58" s="60"/>
      <c r="AA58" s="59"/>
      <c r="AB58" s="270">
        <f>AB54+AC54</f>
        <v>3</v>
      </c>
      <c r="AC58" s="59"/>
      <c r="AD58" s="59"/>
      <c r="AE58" s="60"/>
      <c r="AF58" s="59"/>
      <c r="AG58" s="270">
        <f>AG54+AH54</f>
        <v>3</v>
      </c>
      <c r="AH58" s="59"/>
      <c r="AI58" s="59"/>
      <c r="AJ58" s="60"/>
      <c r="AK58" s="59"/>
      <c r="AL58" s="270">
        <v>0</v>
      </c>
      <c r="AM58" s="59"/>
      <c r="AN58" s="59"/>
      <c r="AO58" s="60"/>
      <c r="AP58" s="60"/>
      <c r="AQ58" s="65"/>
      <c r="AR58" s="57"/>
    </row>
    <row r="59" spans="1:44" s="24" customFormat="1" ht="15" customHeight="1" x14ac:dyDescent="0.2">
      <c r="A59" s="19"/>
      <c r="B59" s="435"/>
      <c r="D59" s="58"/>
      <c r="F59" s="68" t="s">
        <v>240</v>
      </c>
      <c r="H59" s="24">
        <f>G54</f>
        <v>14</v>
      </c>
      <c r="M59" s="24">
        <f>L54</f>
        <v>13</v>
      </c>
      <c r="R59" s="24">
        <f>Q54</f>
        <v>13</v>
      </c>
      <c r="W59" s="24">
        <f>V54</f>
        <v>11</v>
      </c>
      <c r="AB59" s="272">
        <f>AA54</f>
        <v>3</v>
      </c>
      <c r="AG59" s="272">
        <f>AF54</f>
        <v>1</v>
      </c>
      <c r="AL59" s="272">
        <f>AK54</f>
        <v>0</v>
      </c>
      <c r="AO59" s="60"/>
      <c r="AP59" s="60"/>
      <c r="AQ59" s="61"/>
      <c r="AR59" s="57"/>
    </row>
    <row r="60" spans="1:44" s="92" customFormat="1" ht="15" customHeight="1" x14ac:dyDescent="0.2">
      <c r="A60" s="271"/>
      <c r="B60" s="435"/>
      <c r="D60" s="274"/>
      <c r="AO60" s="60"/>
      <c r="AP60" s="60"/>
      <c r="AQ60" s="61"/>
      <c r="AR60" s="57"/>
    </row>
    <row r="61" spans="1:44" s="92" customFormat="1" ht="15" customHeight="1" x14ac:dyDescent="0.2">
      <c r="A61" s="271"/>
      <c r="B61" s="435"/>
      <c r="D61" s="274"/>
      <c r="AO61" s="60"/>
      <c r="AP61" s="60"/>
      <c r="AQ61" s="61"/>
      <c r="AR61" s="57"/>
    </row>
    <row r="62" spans="1:44" s="24" customFormat="1" ht="15" customHeight="1" thickBot="1" x14ac:dyDescent="0.25">
      <c r="A62" s="2"/>
      <c r="B62" s="2"/>
      <c r="C62" s="17"/>
      <c r="D62" s="17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AO62" s="60"/>
      <c r="AP62" s="60"/>
      <c r="AQ62" s="61"/>
      <c r="AR62" s="57"/>
    </row>
    <row r="63" spans="1:44" s="8" customFormat="1" ht="15" customHeight="1" thickTop="1" x14ac:dyDescent="0.25">
      <c r="A63" s="639" t="s">
        <v>278</v>
      </c>
      <c r="B63" s="640"/>
      <c r="C63" s="641"/>
      <c r="D63" s="202" t="s">
        <v>103</v>
      </c>
      <c r="E63" s="203" t="s">
        <v>27</v>
      </c>
      <c r="F63" s="204"/>
      <c r="G63" s="205"/>
      <c r="H63" s="629" t="s">
        <v>104</v>
      </c>
      <c r="I63" s="629"/>
      <c r="J63" s="629"/>
      <c r="K63" s="629"/>
      <c r="L63" s="629"/>
      <c r="M63" s="205"/>
      <c r="N63" s="205"/>
      <c r="O63" s="206"/>
      <c r="P63" s="92"/>
      <c r="Q63" s="24"/>
      <c r="R63" s="24"/>
      <c r="S63" s="24"/>
      <c r="T63" s="24"/>
      <c r="U63" s="24"/>
      <c r="V63" s="24"/>
      <c r="W63" s="24"/>
      <c r="X63" s="24"/>
      <c r="AQ63" s="18"/>
    </row>
    <row r="64" spans="1:44" s="8" customFormat="1" ht="15" customHeight="1" x14ac:dyDescent="0.25">
      <c r="A64" s="207"/>
      <c r="B64" s="450"/>
      <c r="C64" s="208" t="s">
        <v>2</v>
      </c>
      <c r="D64" s="209"/>
      <c r="E64" s="210"/>
      <c r="F64" s="638" t="s">
        <v>28</v>
      </c>
      <c r="G64" s="627"/>
      <c r="H64" s="627"/>
      <c r="I64" s="627"/>
      <c r="J64" s="628"/>
      <c r="K64" s="626" t="s">
        <v>30</v>
      </c>
      <c r="L64" s="627"/>
      <c r="M64" s="627"/>
      <c r="N64" s="627"/>
      <c r="O64" s="628"/>
      <c r="Q64" s="24"/>
      <c r="R64" s="24"/>
      <c r="S64" s="24"/>
      <c r="T64" s="24"/>
      <c r="U64" s="24"/>
      <c r="V64" s="24"/>
      <c r="W64" s="24"/>
      <c r="X64" s="24"/>
      <c r="AQ64" s="18"/>
    </row>
    <row r="65" spans="1:43" s="8" customFormat="1" ht="15" customHeight="1" x14ac:dyDescent="0.2">
      <c r="A65" s="211"/>
      <c r="B65" s="451"/>
      <c r="C65" s="212"/>
      <c r="D65" s="213"/>
      <c r="E65" s="214"/>
      <c r="F65" s="215" t="s">
        <v>10</v>
      </c>
      <c r="G65" s="216" t="s">
        <v>12</v>
      </c>
      <c r="H65" s="216" t="s">
        <v>11</v>
      </c>
      <c r="I65" s="216" t="s">
        <v>13</v>
      </c>
      <c r="J65" s="217" t="s">
        <v>14</v>
      </c>
      <c r="K65" s="215" t="s">
        <v>10</v>
      </c>
      <c r="L65" s="216" t="s">
        <v>12</v>
      </c>
      <c r="M65" s="216" t="s">
        <v>11</v>
      </c>
      <c r="N65" s="216" t="s">
        <v>13</v>
      </c>
      <c r="O65" s="217" t="s">
        <v>14</v>
      </c>
      <c r="Q65" s="24"/>
      <c r="R65" s="24"/>
      <c r="S65" s="24"/>
      <c r="T65" s="24"/>
      <c r="U65" s="24"/>
      <c r="V65" s="24"/>
      <c r="W65" s="24"/>
      <c r="X65" s="24"/>
      <c r="AQ65" s="18"/>
    </row>
    <row r="66" spans="1:43" s="8" customFormat="1" ht="15" customHeight="1" x14ac:dyDescent="0.2">
      <c r="A66" s="207"/>
      <c r="B66" s="450" t="s">
        <v>394</v>
      </c>
      <c r="C66" s="218" t="s">
        <v>91</v>
      </c>
      <c r="D66" s="219"/>
      <c r="E66" s="220"/>
      <c r="F66" s="221"/>
      <c r="G66" s="222"/>
      <c r="H66" s="222"/>
      <c r="I66" s="222"/>
      <c r="J66" s="223">
        <v>20</v>
      </c>
      <c r="K66" s="224"/>
      <c r="L66" s="225"/>
      <c r="M66" s="225"/>
      <c r="N66" s="225"/>
      <c r="O66" s="223">
        <v>20</v>
      </c>
      <c r="P66" s="5"/>
      <c r="Q66" s="24"/>
      <c r="R66" s="24"/>
      <c r="S66" s="24"/>
      <c r="T66" s="24"/>
      <c r="U66" s="24"/>
      <c r="V66" s="24"/>
      <c r="W66" s="24"/>
      <c r="X66" s="24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1"/>
      <c r="AN66" s="1"/>
      <c r="AO66" s="11"/>
      <c r="AP66" s="11"/>
      <c r="AQ66" s="18"/>
    </row>
    <row r="67" spans="1:43" s="8" customFormat="1" ht="15" customHeight="1" x14ac:dyDescent="0.2">
      <c r="A67" s="207"/>
      <c r="B67" s="450"/>
      <c r="C67" s="218" t="s">
        <v>105</v>
      </c>
      <c r="D67" s="219"/>
      <c r="E67" s="220"/>
      <c r="F67" s="221"/>
      <c r="G67" s="222"/>
      <c r="H67" s="222"/>
      <c r="I67" s="222"/>
      <c r="J67" s="223">
        <v>3</v>
      </c>
      <c r="K67" s="224"/>
      <c r="L67" s="225"/>
      <c r="M67" s="225"/>
      <c r="N67" s="225"/>
      <c r="O67" s="223">
        <v>3</v>
      </c>
      <c r="P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1"/>
      <c r="AN67" s="1"/>
      <c r="AO67" s="11"/>
      <c r="AP67" s="282" t="s">
        <v>439</v>
      </c>
      <c r="AQ67" s="18"/>
    </row>
    <row r="68" spans="1:43" s="8" customFormat="1" ht="15" x14ac:dyDescent="0.2">
      <c r="A68" s="207"/>
      <c r="B68" s="450"/>
      <c r="C68" s="218" t="s">
        <v>106</v>
      </c>
      <c r="D68" s="219"/>
      <c r="E68" s="220"/>
      <c r="F68" s="221"/>
      <c r="G68" s="222"/>
      <c r="H68" s="222"/>
      <c r="I68" s="222"/>
      <c r="J68" s="223">
        <v>3</v>
      </c>
      <c r="K68" s="224"/>
      <c r="L68" s="225"/>
      <c r="M68" s="225"/>
      <c r="N68" s="225"/>
      <c r="O68" s="223">
        <v>3</v>
      </c>
      <c r="P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1"/>
      <c r="AN68" s="1"/>
      <c r="AO68" s="11"/>
      <c r="AP68" s="282" t="s">
        <v>89</v>
      </c>
    </row>
    <row r="69" spans="1:43" ht="15" x14ac:dyDescent="0.2">
      <c r="A69" s="207"/>
      <c r="B69" s="450"/>
      <c r="C69" s="218" t="s">
        <v>107</v>
      </c>
      <c r="D69" s="219"/>
      <c r="E69" s="220"/>
      <c r="F69" s="221"/>
      <c r="G69" s="222"/>
      <c r="H69" s="222"/>
      <c r="I69" s="222"/>
      <c r="J69" s="223">
        <v>2</v>
      </c>
      <c r="K69" s="224"/>
      <c r="L69" s="225"/>
      <c r="M69" s="225"/>
      <c r="N69" s="225"/>
      <c r="O69" s="223">
        <v>2</v>
      </c>
    </row>
    <row r="70" spans="1:43" ht="15.75" thickBot="1" x14ac:dyDescent="0.25">
      <c r="A70" s="226"/>
      <c r="B70" s="452"/>
      <c r="C70" s="227" t="s">
        <v>108</v>
      </c>
      <c r="D70" s="228"/>
      <c r="E70" s="229"/>
      <c r="F70" s="230"/>
      <c r="G70" s="231"/>
      <c r="H70" s="231"/>
      <c r="I70" s="231"/>
      <c r="J70" s="232">
        <v>2</v>
      </c>
      <c r="K70" s="233"/>
      <c r="L70" s="234"/>
      <c r="M70" s="234"/>
      <c r="N70" s="234"/>
      <c r="O70" s="232">
        <v>2</v>
      </c>
    </row>
    <row r="71" spans="1:43" ht="16.5" thickBot="1" x14ac:dyDescent="0.3">
      <c r="A71" s="235"/>
      <c r="B71" s="453"/>
      <c r="C71" s="236" t="s">
        <v>100</v>
      </c>
      <c r="D71" s="237"/>
      <c r="E71" s="238"/>
      <c r="F71" s="239"/>
      <c r="G71" s="240"/>
      <c r="H71" s="240"/>
      <c r="I71" s="240"/>
      <c r="J71" s="241">
        <v>30</v>
      </c>
      <c r="K71" s="242"/>
      <c r="L71" s="243"/>
      <c r="M71" s="243"/>
      <c r="N71" s="243"/>
      <c r="O71" s="241">
        <v>30</v>
      </c>
    </row>
    <row r="72" spans="1:43" ht="16.5" thickTop="1" x14ac:dyDescent="0.2">
      <c r="A72" s="201"/>
      <c r="B72" s="272"/>
      <c r="C72" s="244"/>
      <c r="D72" s="244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</row>
    <row r="73" spans="1:43" ht="15.75" x14ac:dyDescent="0.2">
      <c r="A73" s="635" t="s">
        <v>279</v>
      </c>
      <c r="B73" s="635"/>
      <c r="C73" s="635"/>
      <c r="D73" s="635"/>
      <c r="E73" s="635"/>
      <c r="F73" s="635"/>
      <c r="G73" s="635"/>
      <c r="H73" s="635"/>
      <c r="I73" s="635"/>
      <c r="J73" s="635"/>
      <c r="K73" s="92"/>
      <c r="L73" s="92"/>
      <c r="M73" s="92"/>
      <c r="N73" s="92"/>
      <c r="O73" s="92"/>
    </row>
  </sheetData>
  <mergeCells count="65">
    <mergeCell ref="V58:X58"/>
    <mergeCell ref="G58:I58"/>
    <mergeCell ref="L58:N58"/>
    <mergeCell ref="C41:D41"/>
    <mergeCell ref="C36:D36"/>
    <mergeCell ref="C20:D20"/>
    <mergeCell ref="C22:D22"/>
    <mergeCell ref="C23:D23"/>
    <mergeCell ref="C24:D24"/>
    <mergeCell ref="C25:D25"/>
    <mergeCell ref="A21:D21"/>
    <mergeCell ref="C26:D26"/>
    <mergeCell ref="C28:D28"/>
    <mergeCell ref="C48:D48"/>
    <mergeCell ref="C53:D53"/>
    <mergeCell ref="C44:D44"/>
    <mergeCell ref="C42:D42"/>
    <mergeCell ref="C43:D43"/>
    <mergeCell ref="C45:D45"/>
    <mergeCell ref="C46:D46"/>
    <mergeCell ref="A37:D37"/>
    <mergeCell ref="C32:D32"/>
    <mergeCell ref="A29:D29"/>
    <mergeCell ref="C27:D27"/>
    <mergeCell ref="C33:D33"/>
    <mergeCell ref="C34:D34"/>
    <mergeCell ref="C38:D38"/>
    <mergeCell ref="AF1:AQ1"/>
    <mergeCell ref="AF2:AQ2"/>
    <mergeCell ref="AF3:AQ3"/>
    <mergeCell ref="A6:AQ6"/>
    <mergeCell ref="AP7:AP8"/>
    <mergeCell ref="J3:R3"/>
    <mergeCell ref="A7:A9"/>
    <mergeCell ref="C7:D9"/>
    <mergeCell ref="E7:E9"/>
    <mergeCell ref="F7:F9"/>
    <mergeCell ref="G7:AO7"/>
    <mergeCell ref="A73:J73"/>
    <mergeCell ref="Q58:S58"/>
    <mergeCell ref="K1:Q1"/>
    <mergeCell ref="F64:J64"/>
    <mergeCell ref="A63:C63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30:D30"/>
    <mergeCell ref="A10:D10"/>
    <mergeCell ref="C31:D31"/>
    <mergeCell ref="K64:O64"/>
    <mergeCell ref="H63:L63"/>
    <mergeCell ref="C49:D49"/>
    <mergeCell ref="C50:D50"/>
    <mergeCell ref="C51:D51"/>
    <mergeCell ref="C52:D52"/>
    <mergeCell ref="A47:D47"/>
    <mergeCell ref="C39:D39"/>
    <mergeCell ref="C40:D40"/>
    <mergeCell ref="C35:D35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U105"/>
  <sheetViews>
    <sheetView showGridLines="0" topLeftCell="A19" zoomScale="50" zoomScaleNormal="50" zoomScaleSheetLayoutView="70" zoomScalePageLayoutView="80" workbookViewId="0">
      <selection activeCell="AB54" sqref="AB54"/>
    </sheetView>
  </sheetViews>
  <sheetFormatPr defaultColWidth="9.140625" defaultRowHeight="12.75" x14ac:dyDescent="0.2"/>
  <cols>
    <col min="1" max="1" width="5.140625" style="14" customWidth="1"/>
    <col min="2" max="2" width="23.42578125" style="14" customWidth="1"/>
    <col min="3" max="3" width="58.42578125" style="7" customWidth="1"/>
    <col min="4" max="4" width="10" style="5" customWidth="1"/>
    <col min="5" max="5" width="8.85546875" style="5" bestFit="1" customWidth="1"/>
    <col min="6" max="6" width="3.42578125" style="5" customWidth="1"/>
    <col min="7" max="7" width="4.85546875" style="5" customWidth="1"/>
    <col min="8" max="9" width="3.42578125" style="5" customWidth="1"/>
    <col min="10" max="10" width="4.85546875" style="5" customWidth="1"/>
    <col min="11" max="11" width="3.42578125" style="5" customWidth="1"/>
    <col min="12" max="12" width="4.855468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85546875" style="5" customWidth="1"/>
    <col min="21" max="21" width="3.42578125" style="5" customWidth="1"/>
    <col min="22" max="22" width="5" style="5" customWidth="1"/>
    <col min="23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4" width="3.42578125" style="5" customWidth="1"/>
    <col min="35" max="35" width="4.285156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28515625" style="5" customWidth="1"/>
    <col min="41" max="42" width="21" style="5" customWidth="1"/>
    <col min="43" max="43" width="31.42578125" style="13" customWidth="1"/>
    <col min="44" max="45" width="9.140625" style="5" hidden="1" customWidth="1"/>
    <col min="46" max="16384" width="9.140625" style="5"/>
  </cols>
  <sheetData>
    <row r="1" spans="1:151" s="31" customFormat="1" ht="18" x14ac:dyDescent="0.2">
      <c r="A1" s="245" t="s">
        <v>90</v>
      </c>
      <c r="B1" s="434"/>
      <c r="C1" s="37"/>
      <c r="F1" s="249"/>
      <c r="G1" s="249"/>
      <c r="H1" s="249"/>
      <c r="I1" s="249"/>
      <c r="J1" s="249"/>
      <c r="K1" s="249"/>
      <c r="L1" s="31" t="s">
        <v>238</v>
      </c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Q1" s="91"/>
    </row>
    <row r="2" spans="1:151" s="31" customFormat="1" ht="18" x14ac:dyDescent="0.2">
      <c r="A2" s="245" t="s">
        <v>82</v>
      </c>
      <c r="B2" s="434"/>
      <c r="C2" s="37"/>
      <c r="F2" s="249"/>
      <c r="G2" s="249"/>
      <c r="H2" s="249"/>
      <c r="I2" s="249"/>
      <c r="J2" s="249"/>
      <c r="K2" s="249"/>
      <c r="L2" s="249"/>
      <c r="N2" s="249"/>
      <c r="O2" s="249" t="s">
        <v>77</v>
      </c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91"/>
      <c r="AC2" s="91"/>
      <c r="AD2" s="91"/>
      <c r="AE2" s="91"/>
      <c r="AF2" s="91"/>
      <c r="AG2" s="697" t="s">
        <v>434</v>
      </c>
      <c r="AH2" s="697"/>
      <c r="AI2" s="697"/>
      <c r="AJ2" s="697"/>
      <c r="AK2" s="697"/>
      <c r="AL2" s="697"/>
      <c r="AM2" s="697"/>
      <c r="AN2" s="697"/>
      <c r="AO2" s="697"/>
      <c r="AP2" s="697"/>
      <c r="AQ2" s="697"/>
      <c r="AR2" s="91"/>
    </row>
    <row r="3" spans="1:151" s="31" customFormat="1" ht="18" x14ac:dyDescent="0.2">
      <c r="A3" s="245"/>
      <c r="B3" s="434"/>
      <c r="C3" s="37"/>
      <c r="F3" s="249"/>
      <c r="G3" s="249"/>
      <c r="H3" s="249"/>
      <c r="I3" s="249"/>
      <c r="J3" s="249"/>
      <c r="K3" s="249"/>
      <c r="L3" s="249"/>
      <c r="N3" s="249"/>
      <c r="O3" s="249" t="s">
        <v>178</v>
      </c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91"/>
      <c r="AC3" s="91"/>
      <c r="AD3" s="91"/>
      <c r="AE3" s="91"/>
      <c r="AF3" s="91"/>
      <c r="AG3" s="697" t="s">
        <v>432</v>
      </c>
      <c r="AH3" s="697"/>
      <c r="AI3" s="697"/>
      <c r="AJ3" s="697"/>
      <c r="AK3" s="697"/>
      <c r="AL3" s="697"/>
      <c r="AM3" s="697"/>
      <c r="AN3" s="697"/>
      <c r="AO3" s="697"/>
      <c r="AP3" s="697"/>
      <c r="AQ3" s="697"/>
      <c r="AR3" s="5"/>
      <c r="AS3" s="5"/>
      <c r="AT3" s="5"/>
      <c r="AU3" s="5"/>
      <c r="AV3" s="5"/>
    </row>
    <row r="4" spans="1:151" ht="21.75" customHeight="1" x14ac:dyDescent="0.2">
      <c r="E4" s="637" t="s">
        <v>204</v>
      </c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249"/>
      <c r="AG4" s="698" t="s">
        <v>433</v>
      </c>
      <c r="AH4" s="698"/>
      <c r="AI4" s="698"/>
      <c r="AJ4" s="698"/>
      <c r="AK4" s="698"/>
      <c r="AL4" s="698"/>
      <c r="AM4" s="698"/>
      <c r="AN4" s="698"/>
      <c r="AO4" s="698"/>
      <c r="AP4" s="698"/>
      <c r="AQ4" s="698"/>
    </row>
    <row r="5" spans="1:151" ht="21.75" customHeight="1" x14ac:dyDescent="0.2">
      <c r="E5" s="710" t="s">
        <v>273</v>
      </c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  <c r="Z5" s="710"/>
      <c r="AA5" s="370"/>
      <c r="AG5" s="431"/>
      <c r="AH5" s="371"/>
      <c r="AI5" s="371"/>
      <c r="AJ5" s="371"/>
      <c r="AK5" s="371"/>
      <c r="AL5" s="371"/>
      <c r="AM5" s="371"/>
      <c r="AN5" s="371"/>
      <c r="AO5" s="371"/>
      <c r="AP5" s="371"/>
      <c r="AQ5" s="371"/>
    </row>
    <row r="6" spans="1:151" ht="25.5" customHeight="1" thickBot="1" x14ac:dyDescent="0.25">
      <c r="A6" s="654" t="s">
        <v>26</v>
      </c>
      <c r="B6" s="654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655"/>
      <c r="AH6" s="655"/>
      <c r="AI6" s="655"/>
      <c r="AJ6" s="655"/>
      <c r="AK6" s="655"/>
      <c r="AL6" s="655"/>
      <c r="AM6" s="655"/>
      <c r="AN6" s="655"/>
      <c r="AO6" s="655"/>
      <c r="AP6" s="655"/>
      <c r="AQ6" s="655"/>
    </row>
    <row r="7" spans="1:151" s="92" customFormat="1" ht="20.25" customHeight="1" x14ac:dyDescent="0.2">
      <c r="A7" s="658"/>
      <c r="B7" s="94"/>
      <c r="C7" s="704" t="s">
        <v>2</v>
      </c>
      <c r="D7" s="20" t="s">
        <v>0</v>
      </c>
      <c r="E7" s="706" t="s">
        <v>76</v>
      </c>
      <c r="F7" s="702" t="s">
        <v>1</v>
      </c>
      <c r="G7" s="703"/>
      <c r="H7" s="703"/>
      <c r="I7" s="703"/>
      <c r="J7" s="703"/>
      <c r="K7" s="703"/>
      <c r="L7" s="703"/>
      <c r="M7" s="703"/>
      <c r="N7" s="703"/>
      <c r="O7" s="703"/>
      <c r="P7" s="703"/>
      <c r="Q7" s="703"/>
      <c r="R7" s="703"/>
      <c r="S7" s="703"/>
      <c r="T7" s="703"/>
      <c r="U7" s="703"/>
      <c r="V7" s="703"/>
      <c r="W7" s="703"/>
      <c r="X7" s="703"/>
      <c r="Y7" s="703"/>
      <c r="Z7" s="703"/>
      <c r="AA7" s="703"/>
      <c r="AB7" s="703"/>
      <c r="AC7" s="703"/>
      <c r="AD7" s="703"/>
      <c r="AE7" s="703"/>
      <c r="AF7" s="703"/>
      <c r="AG7" s="703"/>
      <c r="AH7" s="703"/>
      <c r="AI7" s="703"/>
      <c r="AJ7" s="21"/>
      <c r="AK7" s="21"/>
      <c r="AL7" s="21"/>
      <c r="AM7" s="22"/>
      <c r="AN7" s="23"/>
      <c r="AO7" s="708" t="s">
        <v>29</v>
      </c>
    </row>
    <row r="8" spans="1:151" s="92" customFormat="1" ht="20.25" customHeight="1" thickBot="1" x14ac:dyDescent="0.25">
      <c r="A8" s="699"/>
      <c r="B8" s="454"/>
      <c r="C8" s="705"/>
      <c r="D8" s="25" t="s">
        <v>3</v>
      </c>
      <c r="E8" s="707"/>
      <c r="F8" s="26"/>
      <c r="G8" s="27"/>
      <c r="H8" s="27" t="s">
        <v>4</v>
      </c>
      <c r="I8" s="27"/>
      <c r="J8" s="28"/>
      <c r="K8" s="27"/>
      <c r="L8" s="27"/>
      <c r="M8" s="27" t="s">
        <v>5</v>
      </c>
      <c r="N8" s="27"/>
      <c r="O8" s="28"/>
      <c r="P8" s="27"/>
      <c r="Q8" s="27"/>
      <c r="R8" s="29" t="s">
        <v>6</v>
      </c>
      <c r="S8" s="27"/>
      <c r="T8" s="28"/>
      <c r="U8" s="27"/>
      <c r="V8" s="27"/>
      <c r="W8" s="29" t="s">
        <v>7</v>
      </c>
      <c r="X8" s="27"/>
      <c r="Y8" s="28"/>
      <c r="Z8" s="27"/>
      <c r="AA8" s="27"/>
      <c r="AB8" s="29" t="s">
        <v>8</v>
      </c>
      <c r="AC8" s="27"/>
      <c r="AD8" s="28"/>
      <c r="AE8" s="26"/>
      <c r="AF8" s="27"/>
      <c r="AG8" s="27" t="s">
        <v>9</v>
      </c>
      <c r="AH8" s="27"/>
      <c r="AI8" s="30"/>
      <c r="AJ8" s="26"/>
      <c r="AK8" s="27"/>
      <c r="AL8" s="27" t="s">
        <v>22</v>
      </c>
      <c r="AM8" s="27"/>
      <c r="AN8" s="28"/>
      <c r="AO8" s="70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</row>
    <row r="9" spans="1:151" s="10" customFormat="1" ht="18.75" customHeight="1" x14ac:dyDescent="0.2">
      <c r="A9" s="248"/>
      <c r="B9" s="436"/>
      <c r="C9" s="63"/>
      <c r="D9" s="41"/>
      <c r="E9" s="40"/>
      <c r="F9" s="48" t="s">
        <v>10</v>
      </c>
      <c r="G9" s="49" t="s">
        <v>12</v>
      </c>
      <c r="H9" s="49" t="s">
        <v>11</v>
      </c>
      <c r="I9" s="49" t="s">
        <v>13</v>
      </c>
      <c r="J9" s="50" t="s">
        <v>14</v>
      </c>
      <c r="K9" s="48" t="s">
        <v>10</v>
      </c>
      <c r="L9" s="49" t="s">
        <v>12</v>
      </c>
      <c r="M9" s="49" t="s">
        <v>11</v>
      </c>
      <c r="N9" s="49" t="s">
        <v>13</v>
      </c>
      <c r="O9" s="50" t="s">
        <v>14</v>
      </c>
      <c r="P9" s="48" t="s">
        <v>10</v>
      </c>
      <c r="Q9" s="49" t="s">
        <v>12</v>
      </c>
      <c r="R9" s="49" t="s">
        <v>11</v>
      </c>
      <c r="S9" s="49" t="s">
        <v>13</v>
      </c>
      <c r="T9" s="50" t="s">
        <v>14</v>
      </c>
      <c r="U9" s="48" t="s">
        <v>10</v>
      </c>
      <c r="V9" s="49" t="s">
        <v>12</v>
      </c>
      <c r="W9" s="49" t="s">
        <v>11</v>
      </c>
      <c r="X9" s="49" t="s">
        <v>13</v>
      </c>
      <c r="Y9" s="50" t="s">
        <v>14</v>
      </c>
      <c r="Z9" s="48" t="s">
        <v>10</v>
      </c>
      <c r="AA9" s="49" t="s">
        <v>12</v>
      </c>
      <c r="AB9" s="49" t="s">
        <v>11</v>
      </c>
      <c r="AC9" s="49" t="s">
        <v>13</v>
      </c>
      <c r="AD9" s="50" t="s">
        <v>14</v>
      </c>
      <c r="AE9" s="48" t="s">
        <v>10</v>
      </c>
      <c r="AF9" s="49" t="s">
        <v>12</v>
      </c>
      <c r="AG9" s="49" t="s">
        <v>11</v>
      </c>
      <c r="AH9" s="49" t="s">
        <v>13</v>
      </c>
      <c r="AI9" s="50" t="s">
        <v>14</v>
      </c>
      <c r="AJ9" s="51" t="s">
        <v>10</v>
      </c>
      <c r="AK9" s="246" t="s">
        <v>12</v>
      </c>
      <c r="AL9" s="246" t="s">
        <v>11</v>
      </c>
      <c r="AM9" s="246" t="s">
        <v>13</v>
      </c>
      <c r="AN9" s="50" t="s">
        <v>14</v>
      </c>
      <c r="AO9" s="87" t="s">
        <v>23</v>
      </c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</row>
    <row r="10" spans="1:151" ht="15.75" customHeight="1" x14ac:dyDescent="0.2">
      <c r="A10" s="700" t="s">
        <v>102</v>
      </c>
      <c r="B10" s="701"/>
      <c r="C10" s="701"/>
      <c r="D10" s="42">
        <f t="shared" ref="D10:AN10" si="0">SUM(D11:D27)</f>
        <v>45</v>
      </c>
      <c r="E10" s="43">
        <f t="shared" si="0"/>
        <v>50</v>
      </c>
      <c r="F10" s="42">
        <f t="shared" si="0"/>
        <v>0</v>
      </c>
      <c r="G10" s="44">
        <f t="shared" si="0"/>
        <v>0</v>
      </c>
      <c r="H10" s="44">
        <f t="shared" si="0"/>
        <v>0</v>
      </c>
      <c r="I10" s="44">
        <f t="shared" si="0"/>
        <v>0</v>
      </c>
      <c r="J10" s="43">
        <f t="shared" si="0"/>
        <v>0</v>
      </c>
      <c r="K10" s="42">
        <f t="shared" si="0"/>
        <v>0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3">
        <f t="shared" si="0"/>
        <v>0</v>
      </c>
      <c r="P10" s="42">
        <f t="shared" si="0"/>
        <v>0</v>
      </c>
      <c r="Q10" s="44">
        <f t="shared" si="0"/>
        <v>0</v>
      </c>
      <c r="R10" s="44">
        <f t="shared" si="0"/>
        <v>0</v>
      </c>
      <c r="S10" s="44">
        <f t="shared" si="0"/>
        <v>0</v>
      </c>
      <c r="T10" s="43">
        <f t="shared" si="0"/>
        <v>0</v>
      </c>
      <c r="U10" s="42">
        <f t="shared" si="0"/>
        <v>1</v>
      </c>
      <c r="V10" s="44">
        <f t="shared" si="0"/>
        <v>0</v>
      </c>
      <c r="W10" s="44">
        <f t="shared" si="0"/>
        <v>3</v>
      </c>
      <c r="X10" s="44">
        <f t="shared" si="0"/>
        <v>0</v>
      </c>
      <c r="Y10" s="43">
        <f t="shared" si="0"/>
        <v>4</v>
      </c>
      <c r="Z10" s="42">
        <f t="shared" si="0"/>
        <v>3</v>
      </c>
      <c r="AA10" s="44">
        <f t="shared" si="0"/>
        <v>2</v>
      </c>
      <c r="AB10" s="44">
        <f t="shared" si="0"/>
        <v>6</v>
      </c>
      <c r="AC10" s="44">
        <f t="shared" si="0"/>
        <v>0</v>
      </c>
      <c r="AD10" s="43">
        <f t="shared" si="0"/>
        <v>14</v>
      </c>
      <c r="AE10" s="42">
        <f t="shared" si="0"/>
        <v>5</v>
      </c>
      <c r="AF10" s="44">
        <f t="shared" si="0"/>
        <v>1</v>
      </c>
      <c r="AG10" s="44">
        <f t="shared" si="0"/>
        <v>9</v>
      </c>
      <c r="AH10" s="44">
        <f t="shared" si="0"/>
        <v>0</v>
      </c>
      <c r="AI10" s="43">
        <f t="shared" si="0"/>
        <v>17</v>
      </c>
      <c r="AJ10" s="42">
        <f t="shared" si="0"/>
        <v>5</v>
      </c>
      <c r="AK10" s="44">
        <f t="shared" si="0"/>
        <v>3</v>
      </c>
      <c r="AL10" s="44">
        <f t="shared" si="0"/>
        <v>7</v>
      </c>
      <c r="AM10" s="44">
        <f t="shared" si="0"/>
        <v>0</v>
      </c>
      <c r="AN10" s="43">
        <f t="shared" si="0"/>
        <v>15</v>
      </c>
      <c r="AO10" s="46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</row>
    <row r="11" spans="1:151" s="75" customFormat="1" ht="15.75" customHeight="1" x14ac:dyDescent="0.2">
      <c r="A11" s="511" t="s">
        <v>236</v>
      </c>
      <c r="B11" s="512" t="s">
        <v>323</v>
      </c>
      <c r="C11" s="512" t="s">
        <v>203</v>
      </c>
      <c r="D11" s="513">
        <f t="shared" ref="D11:D28" si="1">SUM(F11:H11,K11:M11,P11:R11,U11:W11,Z11:AB11,AE11:AG11,AJ11:AL11)</f>
        <v>4</v>
      </c>
      <c r="E11" s="514">
        <f>SUM(J11,O11,T11,Y11,AD11,AI11,AN11)</f>
        <v>4</v>
      </c>
      <c r="F11" s="513"/>
      <c r="G11" s="513"/>
      <c r="H11" s="513"/>
      <c r="I11" s="513"/>
      <c r="J11" s="514"/>
      <c r="K11" s="513"/>
      <c r="L11" s="513"/>
      <c r="M11" s="513"/>
      <c r="N11" s="513"/>
      <c r="O11" s="514"/>
      <c r="P11" s="513"/>
      <c r="Q11" s="513"/>
      <c r="R11" s="513"/>
      <c r="S11" s="513"/>
      <c r="T11" s="514"/>
      <c r="U11" s="513">
        <v>1</v>
      </c>
      <c r="V11" s="513">
        <v>0</v>
      </c>
      <c r="W11" s="513">
        <v>3</v>
      </c>
      <c r="X11" s="513" t="s">
        <v>15</v>
      </c>
      <c r="Y11" s="514">
        <v>4</v>
      </c>
      <c r="Z11" s="513"/>
      <c r="AA11" s="513"/>
      <c r="AB11" s="513"/>
      <c r="AC11" s="513"/>
      <c r="AD11" s="514"/>
      <c r="AE11" s="513"/>
      <c r="AF11" s="513"/>
      <c r="AG11" s="513"/>
      <c r="AH11" s="513"/>
      <c r="AI11" s="514"/>
      <c r="AJ11" s="513"/>
      <c r="AK11" s="513"/>
      <c r="AL11" s="513"/>
      <c r="AM11" s="513"/>
      <c r="AN11" s="515"/>
      <c r="AO11" s="423" t="s">
        <v>305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</row>
    <row r="12" spans="1:151" ht="18" customHeight="1" x14ac:dyDescent="0.2">
      <c r="A12" s="511" t="s">
        <v>237</v>
      </c>
      <c r="B12" s="512" t="s">
        <v>324</v>
      </c>
      <c r="C12" s="512" t="s">
        <v>202</v>
      </c>
      <c r="D12" s="513">
        <f t="shared" si="1"/>
        <v>4</v>
      </c>
      <c r="E12" s="514">
        <f>SUM(J12,O12,T12,Y12,AD12,AI12,AN12)</f>
        <v>4</v>
      </c>
      <c r="F12" s="513"/>
      <c r="G12" s="513"/>
      <c r="H12" s="513"/>
      <c r="I12" s="513"/>
      <c r="J12" s="514"/>
      <c r="K12" s="513"/>
      <c r="L12" s="513"/>
      <c r="M12" s="513"/>
      <c r="N12" s="513"/>
      <c r="O12" s="514"/>
      <c r="P12" s="513"/>
      <c r="Q12" s="513"/>
      <c r="R12" s="513"/>
      <c r="S12" s="513"/>
      <c r="T12" s="514"/>
      <c r="U12" s="513"/>
      <c r="V12" s="513"/>
      <c r="W12" s="513"/>
      <c r="X12" s="513"/>
      <c r="Y12" s="514"/>
      <c r="Z12" s="513">
        <v>1</v>
      </c>
      <c r="AA12" s="513">
        <v>0</v>
      </c>
      <c r="AB12" s="513">
        <v>3</v>
      </c>
      <c r="AC12" s="513" t="s">
        <v>83</v>
      </c>
      <c r="AD12" s="514">
        <v>4</v>
      </c>
      <c r="AE12" s="513"/>
      <c r="AF12" s="513"/>
      <c r="AG12" s="513"/>
      <c r="AH12" s="513"/>
      <c r="AI12" s="514"/>
      <c r="AJ12" s="513"/>
      <c r="AK12" s="513"/>
      <c r="AL12" s="513"/>
      <c r="AM12" s="513"/>
      <c r="AN12" s="515"/>
      <c r="AO12" s="423" t="s">
        <v>276</v>
      </c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</row>
    <row r="13" spans="1:151" ht="18" customHeight="1" x14ac:dyDescent="0.2">
      <c r="A13" s="511" t="s">
        <v>94</v>
      </c>
      <c r="B13" s="512" t="s">
        <v>325</v>
      </c>
      <c r="C13" s="512" t="s">
        <v>201</v>
      </c>
      <c r="D13" s="513">
        <f t="shared" si="1"/>
        <v>3</v>
      </c>
      <c r="E13" s="514">
        <f>SUM(J13,O13,T13,Y13,AD13,AI13,AN13)</f>
        <v>3</v>
      </c>
      <c r="F13" s="513"/>
      <c r="G13" s="513"/>
      <c r="H13" s="513"/>
      <c r="I13" s="513"/>
      <c r="J13" s="514"/>
      <c r="K13" s="513"/>
      <c r="L13" s="513"/>
      <c r="M13" s="513"/>
      <c r="N13" s="513"/>
      <c r="O13" s="514"/>
      <c r="P13" s="513"/>
      <c r="Q13" s="513"/>
      <c r="R13" s="513"/>
      <c r="S13" s="513"/>
      <c r="T13" s="514"/>
      <c r="U13" s="513"/>
      <c r="V13" s="513"/>
      <c r="W13" s="513"/>
      <c r="X13" s="513"/>
      <c r="Y13" s="514"/>
      <c r="Z13" s="513"/>
      <c r="AA13" s="513"/>
      <c r="AB13" s="513"/>
      <c r="AC13" s="513"/>
      <c r="AD13" s="514"/>
      <c r="AE13" s="513">
        <v>1</v>
      </c>
      <c r="AF13" s="513">
        <v>0</v>
      </c>
      <c r="AG13" s="513">
        <v>2</v>
      </c>
      <c r="AH13" s="513" t="s">
        <v>15</v>
      </c>
      <c r="AI13" s="514">
        <v>3</v>
      </c>
      <c r="AJ13" s="513"/>
      <c r="AK13" s="513"/>
      <c r="AL13" s="513"/>
      <c r="AM13" s="513"/>
      <c r="AN13" s="515"/>
      <c r="AO13" s="423" t="s">
        <v>324</v>
      </c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</row>
    <row r="14" spans="1:151" ht="18" customHeight="1" x14ac:dyDescent="0.2">
      <c r="A14" s="511" t="s">
        <v>92</v>
      </c>
      <c r="B14" s="512" t="s">
        <v>326</v>
      </c>
      <c r="C14" s="512" t="s">
        <v>200</v>
      </c>
      <c r="D14" s="513">
        <f t="shared" si="1"/>
        <v>3</v>
      </c>
      <c r="E14" s="514">
        <f>SUM(J14,O14,T14,Y14,AD14,AI14,AN14)</f>
        <v>3</v>
      </c>
      <c r="F14" s="513"/>
      <c r="G14" s="513"/>
      <c r="H14" s="513"/>
      <c r="I14" s="513"/>
      <c r="J14" s="514"/>
      <c r="K14" s="513"/>
      <c r="L14" s="513"/>
      <c r="M14" s="513"/>
      <c r="N14" s="513"/>
      <c r="O14" s="514"/>
      <c r="P14" s="513"/>
      <c r="Q14" s="513"/>
      <c r="R14" s="513"/>
      <c r="S14" s="513"/>
      <c r="T14" s="514"/>
      <c r="U14" s="513"/>
      <c r="V14" s="513"/>
      <c r="W14" s="513"/>
      <c r="X14" s="513"/>
      <c r="Y14" s="514"/>
      <c r="Z14" s="513"/>
      <c r="AA14" s="513"/>
      <c r="AB14" s="513"/>
      <c r="AC14" s="513"/>
      <c r="AD14" s="514"/>
      <c r="AE14" s="513"/>
      <c r="AF14" s="513"/>
      <c r="AG14" s="513"/>
      <c r="AH14" s="513"/>
      <c r="AI14" s="514"/>
      <c r="AJ14" s="513">
        <v>0</v>
      </c>
      <c r="AK14" s="513">
        <v>0</v>
      </c>
      <c r="AL14" s="513">
        <v>3</v>
      </c>
      <c r="AM14" s="513" t="s">
        <v>83</v>
      </c>
      <c r="AN14" s="515">
        <v>3</v>
      </c>
      <c r="AO14" s="423" t="s">
        <v>325</v>
      </c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</row>
    <row r="15" spans="1:151" ht="18" customHeight="1" x14ac:dyDescent="0.2">
      <c r="A15" s="511" t="s">
        <v>88</v>
      </c>
      <c r="B15" s="512" t="s">
        <v>327</v>
      </c>
      <c r="C15" s="512" t="s">
        <v>199</v>
      </c>
      <c r="D15" s="513">
        <f t="shared" si="1"/>
        <v>2</v>
      </c>
      <c r="E15" s="514">
        <f t="shared" ref="E15:E28" si="2">SUM(J15,O15,T15,Y15,AD15,AI15,AN15)</f>
        <v>3</v>
      </c>
      <c r="F15" s="513"/>
      <c r="G15" s="513"/>
      <c r="H15" s="513"/>
      <c r="I15" s="513"/>
      <c r="J15" s="514"/>
      <c r="K15" s="513"/>
      <c r="L15" s="513"/>
      <c r="M15" s="513"/>
      <c r="N15" s="513"/>
      <c r="O15" s="514"/>
      <c r="P15" s="513"/>
      <c r="Q15" s="513"/>
      <c r="R15" s="513"/>
      <c r="S15" s="513"/>
      <c r="T15" s="514"/>
      <c r="U15" s="513"/>
      <c r="V15" s="513"/>
      <c r="W15" s="513"/>
      <c r="X15" s="513"/>
      <c r="Y15" s="514"/>
      <c r="Z15" s="513">
        <v>1</v>
      </c>
      <c r="AA15" s="513">
        <v>1</v>
      </c>
      <c r="AB15" s="513">
        <v>0</v>
      </c>
      <c r="AC15" s="513" t="s">
        <v>15</v>
      </c>
      <c r="AD15" s="514">
        <v>3</v>
      </c>
      <c r="AE15" s="516"/>
      <c r="AF15" s="516"/>
      <c r="AG15" s="516"/>
      <c r="AH15" s="516"/>
      <c r="AI15" s="517"/>
      <c r="AJ15" s="513"/>
      <c r="AK15" s="513"/>
      <c r="AL15" s="513"/>
      <c r="AM15" s="513"/>
      <c r="AN15" s="515"/>
      <c r="AO15" s="423" t="s">
        <v>276</v>
      </c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</row>
    <row r="16" spans="1:151" ht="18" customHeight="1" x14ac:dyDescent="0.2">
      <c r="A16" s="511" t="s">
        <v>81</v>
      </c>
      <c r="B16" s="512" t="s">
        <v>328</v>
      </c>
      <c r="C16" s="512" t="s">
        <v>198</v>
      </c>
      <c r="D16" s="513">
        <f t="shared" si="1"/>
        <v>3</v>
      </c>
      <c r="E16" s="514">
        <f t="shared" si="2"/>
        <v>3</v>
      </c>
      <c r="F16" s="513"/>
      <c r="G16" s="513"/>
      <c r="H16" s="513"/>
      <c r="I16" s="513"/>
      <c r="J16" s="514"/>
      <c r="K16" s="513"/>
      <c r="L16" s="513"/>
      <c r="M16" s="513"/>
      <c r="N16" s="513"/>
      <c r="O16" s="514"/>
      <c r="P16" s="513"/>
      <c r="Q16" s="513"/>
      <c r="R16" s="513"/>
      <c r="S16" s="513"/>
      <c r="T16" s="514"/>
      <c r="U16" s="513"/>
      <c r="V16" s="513"/>
      <c r="W16" s="513"/>
      <c r="X16" s="513"/>
      <c r="Y16" s="514"/>
      <c r="Z16" s="513"/>
      <c r="AA16" s="513"/>
      <c r="AB16" s="513"/>
      <c r="AC16" s="513"/>
      <c r="AD16" s="514"/>
      <c r="AE16" s="513">
        <v>1</v>
      </c>
      <c r="AF16" s="513">
        <v>0</v>
      </c>
      <c r="AG16" s="513">
        <v>2</v>
      </c>
      <c r="AH16" s="513" t="s">
        <v>83</v>
      </c>
      <c r="AI16" s="514">
        <v>3</v>
      </c>
      <c r="AJ16" s="513"/>
      <c r="AK16" s="513"/>
      <c r="AL16" s="513"/>
      <c r="AM16" s="513"/>
      <c r="AN16" s="515"/>
      <c r="AO16" s="423" t="s">
        <v>327</v>
      </c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</row>
    <row r="17" spans="1:151" ht="18" customHeight="1" x14ac:dyDescent="0.2">
      <c r="A17" s="511" t="s">
        <v>57</v>
      </c>
      <c r="B17" s="512" t="s">
        <v>329</v>
      </c>
      <c r="C17" s="512" t="s">
        <v>197</v>
      </c>
      <c r="D17" s="513">
        <f t="shared" si="1"/>
        <v>3</v>
      </c>
      <c r="E17" s="514">
        <f t="shared" si="2"/>
        <v>3</v>
      </c>
      <c r="F17" s="513"/>
      <c r="G17" s="513"/>
      <c r="H17" s="513"/>
      <c r="I17" s="513" t="s">
        <v>25</v>
      </c>
      <c r="J17" s="514"/>
      <c r="K17" s="513"/>
      <c r="L17" s="513"/>
      <c r="M17" s="513"/>
      <c r="N17" s="513"/>
      <c r="O17" s="514"/>
      <c r="P17" s="513"/>
      <c r="Q17" s="513"/>
      <c r="R17" s="513"/>
      <c r="S17" s="513"/>
      <c r="T17" s="514"/>
      <c r="U17" s="513"/>
      <c r="V17" s="513"/>
      <c r="W17" s="513"/>
      <c r="X17" s="513"/>
      <c r="Y17" s="514"/>
      <c r="Z17" s="513"/>
      <c r="AA17" s="513"/>
      <c r="AB17" s="513"/>
      <c r="AC17" s="513"/>
      <c r="AD17" s="514"/>
      <c r="AE17" s="513"/>
      <c r="AF17" s="513"/>
      <c r="AG17" s="513"/>
      <c r="AH17" s="513"/>
      <c r="AI17" s="514"/>
      <c r="AJ17" s="513">
        <v>2</v>
      </c>
      <c r="AK17" s="513">
        <v>0</v>
      </c>
      <c r="AL17" s="513">
        <v>1</v>
      </c>
      <c r="AM17" s="513" t="s">
        <v>15</v>
      </c>
      <c r="AN17" s="515">
        <v>3</v>
      </c>
      <c r="AO17" s="423" t="s">
        <v>328</v>
      </c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</row>
    <row r="18" spans="1:151" ht="18" customHeight="1" x14ac:dyDescent="0.2">
      <c r="A18" s="511" t="s">
        <v>58</v>
      </c>
      <c r="B18" s="512" t="s">
        <v>330</v>
      </c>
      <c r="C18" s="512" t="s">
        <v>283</v>
      </c>
      <c r="D18" s="513">
        <f t="shared" si="1"/>
        <v>2</v>
      </c>
      <c r="E18" s="514">
        <f t="shared" si="2"/>
        <v>3</v>
      </c>
      <c r="F18" s="513"/>
      <c r="G18" s="513"/>
      <c r="H18" s="513"/>
      <c r="I18" s="513"/>
      <c r="J18" s="514"/>
      <c r="K18" s="513"/>
      <c r="L18" s="513"/>
      <c r="M18" s="513"/>
      <c r="N18" s="513"/>
      <c r="O18" s="514"/>
      <c r="P18" s="513"/>
      <c r="Q18" s="513"/>
      <c r="R18" s="513"/>
      <c r="S18" s="513"/>
      <c r="T18" s="514"/>
      <c r="U18" s="513"/>
      <c r="V18" s="513"/>
      <c r="W18" s="513"/>
      <c r="X18" s="513"/>
      <c r="Y18" s="514"/>
      <c r="Z18" s="513">
        <v>1</v>
      </c>
      <c r="AA18" s="513">
        <v>1</v>
      </c>
      <c r="AB18" s="513">
        <v>0</v>
      </c>
      <c r="AC18" s="513" t="s">
        <v>15</v>
      </c>
      <c r="AD18" s="514">
        <v>3</v>
      </c>
      <c r="AE18" s="516"/>
      <c r="AF18" s="516"/>
      <c r="AG18" s="516"/>
      <c r="AH18" s="516"/>
      <c r="AI18" s="517"/>
      <c r="AJ18" s="513"/>
      <c r="AK18" s="513"/>
      <c r="AL18" s="513"/>
      <c r="AM18" s="513"/>
      <c r="AN18" s="515"/>
      <c r="AO18" s="423" t="s">
        <v>276</v>
      </c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</row>
    <row r="19" spans="1:151" ht="18" customHeight="1" x14ac:dyDescent="0.2">
      <c r="A19" s="511" t="s">
        <v>59</v>
      </c>
      <c r="B19" s="512" t="s">
        <v>331</v>
      </c>
      <c r="C19" s="512" t="s">
        <v>196</v>
      </c>
      <c r="D19" s="513">
        <f t="shared" si="1"/>
        <v>3</v>
      </c>
      <c r="E19" s="514">
        <f t="shared" si="2"/>
        <v>4</v>
      </c>
      <c r="F19" s="513"/>
      <c r="G19" s="513"/>
      <c r="H19" s="513"/>
      <c r="I19" s="513"/>
      <c r="J19" s="514"/>
      <c r="K19" s="513"/>
      <c r="L19" s="513"/>
      <c r="M19" s="513"/>
      <c r="N19" s="513"/>
      <c r="O19" s="514"/>
      <c r="P19" s="513"/>
      <c r="Q19" s="513"/>
      <c r="R19" s="513"/>
      <c r="S19" s="513"/>
      <c r="T19" s="514"/>
      <c r="U19" s="513"/>
      <c r="V19" s="513"/>
      <c r="W19" s="513"/>
      <c r="X19" s="513"/>
      <c r="Y19" s="514"/>
      <c r="Z19" s="513"/>
      <c r="AA19" s="513"/>
      <c r="AB19" s="513"/>
      <c r="AC19" s="513"/>
      <c r="AD19" s="514"/>
      <c r="AE19" s="513">
        <v>2</v>
      </c>
      <c r="AF19" s="513">
        <v>0</v>
      </c>
      <c r="AG19" s="513">
        <v>1</v>
      </c>
      <c r="AH19" s="513" t="s">
        <v>83</v>
      </c>
      <c r="AI19" s="514">
        <v>4</v>
      </c>
      <c r="AJ19" s="513"/>
      <c r="AK19" s="513"/>
      <c r="AL19" s="513"/>
      <c r="AM19" s="513"/>
      <c r="AN19" s="515"/>
      <c r="AO19" s="423" t="s">
        <v>330</v>
      </c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</row>
    <row r="20" spans="1:151" ht="18" customHeight="1" x14ac:dyDescent="0.2">
      <c r="A20" s="511" t="s">
        <v>60</v>
      </c>
      <c r="B20" s="512" t="s">
        <v>332</v>
      </c>
      <c r="C20" s="512" t="s">
        <v>195</v>
      </c>
      <c r="D20" s="513">
        <f t="shared" si="1"/>
        <v>3</v>
      </c>
      <c r="E20" s="514">
        <f t="shared" si="2"/>
        <v>3</v>
      </c>
      <c r="F20" s="513"/>
      <c r="G20" s="513"/>
      <c r="H20" s="513"/>
      <c r="I20" s="513"/>
      <c r="J20" s="514"/>
      <c r="K20" s="513"/>
      <c r="L20" s="513"/>
      <c r="M20" s="513"/>
      <c r="N20" s="513"/>
      <c r="O20" s="514"/>
      <c r="P20" s="513"/>
      <c r="Q20" s="513"/>
      <c r="R20" s="513"/>
      <c r="S20" s="513"/>
      <c r="T20" s="514"/>
      <c r="U20" s="513"/>
      <c r="V20" s="513"/>
      <c r="W20" s="513"/>
      <c r="X20" s="513"/>
      <c r="Y20" s="514"/>
      <c r="Z20" s="513"/>
      <c r="AA20" s="513"/>
      <c r="AB20" s="513"/>
      <c r="AC20" s="513"/>
      <c r="AD20" s="514"/>
      <c r="AE20" s="513"/>
      <c r="AF20" s="513"/>
      <c r="AG20" s="513"/>
      <c r="AH20" s="513"/>
      <c r="AI20" s="514"/>
      <c r="AJ20" s="513">
        <v>2</v>
      </c>
      <c r="AK20" s="513">
        <v>0</v>
      </c>
      <c r="AL20" s="513">
        <v>1</v>
      </c>
      <c r="AM20" s="513" t="s">
        <v>15</v>
      </c>
      <c r="AN20" s="515">
        <v>3</v>
      </c>
      <c r="AO20" s="423" t="s">
        <v>331</v>
      </c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</row>
    <row r="21" spans="1:151" s="69" customFormat="1" ht="15" customHeight="1" x14ac:dyDescent="0.2">
      <c r="A21" s="511" t="s">
        <v>61</v>
      </c>
      <c r="B21" s="512" t="s">
        <v>333</v>
      </c>
      <c r="C21" s="512" t="s">
        <v>260</v>
      </c>
      <c r="D21" s="513">
        <f t="shared" si="1"/>
        <v>2</v>
      </c>
      <c r="E21" s="514">
        <f t="shared" si="2"/>
        <v>2</v>
      </c>
      <c r="F21" s="513"/>
      <c r="G21" s="513"/>
      <c r="H21" s="513"/>
      <c r="I21" s="513"/>
      <c r="J21" s="514"/>
      <c r="K21" s="513"/>
      <c r="L21" s="513"/>
      <c r="M21" s="513"/>
      <c r="N21" s="513"/>
      <c r="O21" s="514"/>
      <c r="P21" s="513"/>
      <c r="Q21" s="513"/>
      <c r="R21" s="513"/>
      <c r="S21" s="513"/>
      <c r="T21" s="514"/>
      <c r="U21" s="513"/>
      <c r="V21" s="513"/>
      <c r="W21" s="513"/>
      <c r="X21" s="513"/>
      <c r="Y21" s="514"/>
      <c r="Z21" s="513"/>
      <c r="AA21" s="513"/>
      <c r="AB21" s="513"/>
      <c r="AC21" s="513"/>
      <c r="AD21" s="513"/>
      <c r="AE21" s="513">
        <v>1</v>
      </c>
      <c r="AF21" s="513">
        <v>1</v>
      </c>
      <c r="AG21" s="513">
        <v>0</v>
      </c>
      <c r="AH21" s="513" t="s">
        <v>15</v>
      </c>
      <c r="AI21" s="513">
        <v>2</v>
      </c>
      <c r="AJ21" s="513"/>
      <c r="AK21" s="513"/>
      <c r="AL21" s="513"/>
      <c r="AM21" s="513"/>
      <c r="AN21" s="518"/>
      <c r="AO21" s="423" t="s">
        <v>330</v>
      </c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</row>
    <row r="22" spans="1:151" s="69" customFormat="1" ht="15.75" x14ac:dyDescent="0.2">
      <c r="A22" s="511" t="s">
        <v>62</v>
      </c>
      <c r="B22" s="512" t="s">
        <v>334</v>
      </c>
      <c r="C22" s="512" t="s">
        <v>194</v>
      </c>
      <c r="D22" s="513">
        <f t="shared" si="1"/>
        <v>2</v>
      </c>
      <c r="E22" s="514">
        <f t="shared" si="2"/>
        <v>2</v>
      </c>
      <c r="F22" s="513"/>
      <c r="G22" s="513"/>
      <c r="H22" s="513"/>
      <c r="I22" s="513"/>
      <c r="J22" s="514"/>
      <c r="K22" s="513"/>
      <c r="L22" s="513"/>
      <c r="M22" s="513"/>
      <c r="N22" s="513"/>
      <c r="O22" s="514"/>
      <c r="P22" s="513"/>
      <c r="Q22" s="513"/>
      <c r="R22" s="513"/>
      <c r="S22" s="513"/>
      <c r="T22" s="514"/>
      <c r="U22" s="513"/>
      <c r="V22" s="513"/>
      <c r="W22" s="513"/>
      <c r="X22" s="513"/>
      <c r="Y22" s="514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>
        <v>0</v>
      </c>
      <c r="AK22" s="513">
        <v>2</v>
      </c>
      <c r="AL22" s="513">
        <v>0</v>
      </c>
      <c r="AM22" s="513" t="s">
        <v>83</v>
      </c>
      <c r="AN22" s="518">
        <v>2</v>
      </c>
      <c r="AO22" s="423" t="s">
        <v>328</v>
      </c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</row>
    <row r="23" spans="1:151" s="75" customFormat="1" ht="15.75" x14ac:dyDescent="0.2">
      <c r="A23" s="511" t="s">
        <v>63</v>
      </c>
      <c r="B23" s="512" t="s">
        <v>335</v>
      </c>
      <c r="C23" s="512" t="s">
        <v>193</v>
      </c>
      <c r="D23" s="513">
        <f t="shared" si="1"/>
        <v>2</v>
      </c>
      <c r="E23" s="514">
        <f t="shared" si="2"/>
        <v>2</v>
      </c>
      <c r="F23" s="513"/>
      <c r="G23" s="513"/>
      <c r="H23" s="513"/>
      <c r="I23" s="513"/>
      <c r="J23" s="514"/>
      <c r="K23" s="513"/>
      <c r="L23" s="513"/>
      <c r="M23" s="513"/>
      <c r="N23" s="513"/>
      <c r="O23" s="514"/>
      <c r="P23" s="513"/>
      <c r="Q23" s="513"/>
      <c r="R23" s="513"/>
      <c r="S23" s="513"/>
      <c r="T23" s="514"/>
      <c r="U23" s="513"/>
      <c r="V23" s="513"/>
      <c r="W23" s="513"/>
      <c r="X23" s="513"/>
      <c r="Y23" s="514"/>
      <c r="Z23" s="513"/>
      <c r="AA23" s="513"/>
      <c r="AB23" s="513"/>
      <c r="AC23" s="513"/>
      <c r="AD23" s="513"/>
      <c r="AE23" s="513">
        <v>0</v>
      </c>
      <c r="AF23" s="513">
        <v>0</v>
      </c>
      <c r="AG23" s="513">
        <v>2</v>
      </c>
      <c r="AH23" s="513" t="s">
        <v>83</v>
      </c>
      <c r="AI23" s="513">
        <v>2</v>
      </c>
      <c r="AJ23" s="513"/>
      <c r="AK23" s="513"/>
      <c r="AL23" s="513"/>
      <c r="AM23" s="513"/>
      <c r="AN23" s="518"/>
      <c r="AO23" s="423" t="s">
        <v>328</v>
      </c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</row>
    <row r="24" spans="1:151" s="75" customFormat="1" ht="15.75" x14ac:dyDescent="0.2">
      <c r="A24" s="511" t="s">
        <v>64</v>
      </c>
      <c r="B24" s="512" t="s">
        <v>336</v>
      </c>
      <c r="C24" s="512" t="s">
        <v>192</v>
      </c>
      <c r="D24" s="513">
        <f t="shared" si="1"/>
        <v>2</v>
      </c>
      <c r="E24" s="514">
        <f t="shared" si="2"/>
        <v>2</v>
      </c>
      <c r="F24" s="513"/>
      <c r="G24" s="513"/>
      <c r="H24" s="513"/>
      <c r="I24" s="513"/>
      <c r="J24" s="514"/>
      <c r="K24" s="513"/>
      <c r="L24" s="513"/>
      <c r="M24" s="513"/>
      <c r="N24" s="513"/>
      <c r="O24" s="514"/>
      <c r="P24" s="513"/>
      <c r="Q24" s="513"/>
      <c r="R24" s="513"/>
      <c r="S24" s="513"/>
      <c r="T24" s="514"/>
      <c r="U24" s="513"/>
      <c r="V24" s="513"/>
      <c r="W24" s="513"/>
      <c r="X24" s="513"/>
      <c r="Y24" s="514"/>
      <c r="Z24" s="513"/>
      <c r="AA24" s="513"/>
      <c r="AB24" s="513"/>
      <c r="AC24" s="513"/>
      <c r="AD24" s="513"/>
      <c r="AE24" s="513"/>
      <c r="AF24" s="513"/>
      <c r="AG24" s="513"/>
      <c r="AH24" s="513"/>
      <c r="AI24" s="513"/>
      <c r="AJ24" s="513">
        <v>0</v>
      </c>
      <c r="AK24" s="513">
        <v>0</v>
      </c>
      <c r="AL24" s="513">
        <v>2</v>
      </c>
      <c r="AM24" s="513" t="s">
        <v>83</v>
      </c>
      <c r="AN24" s="518">
        <v>2</v>
      </c>
      <c r="AO24" s="423" t="s">
        <v>335</v>
      </c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</row>
    <row r="25" spans="1:151" s="75" customFormat="1" ht="15.75" x14ac:dyDescent="0.2">
      <c r="A25" s="511" t="s">
        <v>96</v>
      </c>
      <c r="B25" s="512" t="s">
        <v>337</v>
      </c>
      <c r="C25" s="512" t="s">
        <v>284</v>
      </c>
      <c r="D25" s="513">
        <f t="shared" si="1"/>
        <v>2</v>
      </c>
      <c r="E25" s="514">
        <f t="shared" si="2"/>
        <v>2</v>
      </c>
      <c r="F25" s="513"/>
      <c r="G25" s="513"/>
      <c r="H25" s="513"/>
      <c r="I25" s="513"/>
      <c r="J25" s="514"/>
      <c r="K25" s="513"/>
      <c r="L25" s="513"/>
      <c r="M25" s="513"/>
      <c r="N25" s="513"/>
      <c r="O25" s="514"/>
      <c r="P25" s="513"/>
      <c r="Q25" s="513"/>
      <c r="R25" s="513"/>
      <c r="S25" s="513"/>
      <c r="T25" s="514"/>
      <c r="U25" s="513"/>
      <c r="V25" s="513"/>
      <c r="W25" s="513"/>
      <c r="X25" s="513"/>
      <c r="Y25" s="514"/>
      <c r="Z25" s="513"/>
      <c r="AA25" s="513"/>
      <c r="AB25" s="513"/>
      <c r="AC25" s="513"/>
      <c r="AD25" s="513"/>
      <c r="AE25" s="513"/>
      <c r="AF25" s="513"/>
      <c r="AG25" s="513"/>
      <c r="AH25" s="513"/>
      <c r="AI25" s="513"/>
      <c r="AJ25" s="513">
        <v>1</v>
      </c>
      <c r="AK25" s="513">
        <v>1</v>
      </c>
      <c r="AL25" s="513">
        <v>0</v>
      </c>
      <c r="AM25" s="513" t="s">
        <v>15</v>
      </c>
      <c r="AN25" s="518">
        <v>2</v>
      </c>
      <c r="AO25" s="423" t="s">
        <v>276</v>
      </c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</row>
    <row r="26" spans="1:151" s="69" customFormat="1" ht="15.75" x14ac:dyDescent="0.2">
      <c r="A26" s="511" t="s">
        <v>65</v>
      </c>
      <c r="B26" s="512" t="s">
        <v>338</v>
      </c>
      <c r="C26" s="512" t="s">
        <v>191</v>
      </c>
      <c r="D26" s="513">
        <f t="shared" si="1"/>
        <v>3</v>
      </c>
      <c r="E26" s="514">
        <f t="shared" si="2"/>
        <v>4</v>
      </c>
      <c r="F26" s="513"/>
      <c r="G26" s="513"/>
      <c r="H26" s="513"/>
      <c r="I26" s="513"/>
      <c r="J26" s="514"/>
      <c r="K26" s="513"/>
      <c r="L26" s="513"/>
      <c r="M26" s="513"/>
      <c r="N26" s="513"/>
      <c r="O26" s="514"/>
      <c r="P26" s="513"/>
      <c r="Q26" s="513"/>
      <c r="R26" s="513"/>
      <c r="S26" s="513"/>
      <c r="T26" s="514"/>
      <c r="U26" s="513"/>
      <c r="V26" s="513"/>
      <c r="W26" s="513"/>
      <c r="X26" s="513"/>
      <c r="Y26" s="514"/>
      <c r="Z26" s="513">
        <v>0</v>
      </c>
      <c r="AA26" s="513">
        <v>0</v>
      </c>
      <c r="AB26" s="513">
        <v>3</v>
      </c>
      <c r="AC26" s="513" t="s">
        <v>83</v>
      </c>
      <c r="AD26" s="513">
        <v>4</v>
      </c>
      <c r="AE26" s="513"/>
      <c r="AF26" s="513"/>
      <c r="AG26" s="513"/>
      <c r="AH26" s="513"/>
      <c r="AI26" s="513"/>
      <c r="AJ26" s="513"/>
      <c r="AK26" s="513"/>
      <c r="AL26" s="513"/>
      <c r="AM26" s="513"/>
      <c r="AN26" s="518"/>
      <c r="AO26" s="423" t="s">
        <v>323</v>
      </c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</row>
    <row r="27" spans="1:151" s="74" customFormat="1" ht="16.5" thickBot="1" x14ac:dyDescent="0.25">
      <c r="A27" s="511" t="s">
        <v>66</v>
      </c>
      <c r="B27" s="512" t="s">
        <v>339</v>
      </c>
      <c r="C27" s="512" t="s">
        <v>190</v>
      </c>
      <c r="D27" s="513">
        <f t="shared" si="1"/>
        <v>2</v>
      </c>
      <c r="E27" s="514">
        <f t="shared" si="2"/>
        <v>3</v>
      </c>
      <c r="F27" s="513"/>
      <c r="G27" s="513"/>
      <c r="H27" s="513"/>
      <c r="I27" s="513"/>
      <c r="J27" s="514"/>
      <c r="K27" s="513"/>
      <c r="L27" s="513"/>
      <c r="M27" s="513"/>
      <c r="N27" s="513"/>
      <c r="O27" s="514"/>
      <c r="P27" s="513"/>
      <c r="Q27" s="513"/>
      <c r="R27" s="513"/>
      <c r="S27" s="513"/>
      <c r="T27" s="514"/>
      <c r="U27" s="513"/>
      <c r="V27" s="513"/>
      <c r="W27" s="513"/>
      <c r="X27" s="513"/>
      <c r="Y27" s="514"/>
      <c r="Z27" s="513"/>
      <c r="AA27" s="513"/>
      <c r="AB27" s="513"/>
      <c r="AC27" s="513"/>
      <c r="AD27" s="513"/>
      <c r="AE27" s="513">
        <v>0</v>
      </c>
      <c r="AF27" s="513">
        <v>0</v>
      </c>
      <c r="AG27" s="513">
        <v>2</v>
      </c>
      <c r="AH27" s="513" t="s">
        <v>83</v>
      </c>
      <c r="AI27" s="513">
        <v>3</v>
      </c>
      <c r="AJ27" s="513"/>
      <c r="AK27" s="513"/>
      <c r="AL27" s="513"/>
      <c r="AM27" s="513"/>
      <c r="AN27" s="518"/>
      <c r="AO27" s="423" t="s">
        <v>276</v>
      </c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</row>
    <row r="28" spans="1:151" ht="18" customHeight="1" x14ac:dyDescent="0.2">
      <c r="A28" s="695" t="s">
        <v>85</v>
      </c>
      <c r="B28" s="696"/>
      <c r="C28" s="696"/>
      <c r="D28" s="44">
        <f t="shared" si="1"/>
        <v>10</v>
      </c>
      <c r="E28" s="519">
        <f t="shared" si="2"/>
        <v>10</v>
      </c>
      <c r="F28" s="44"/>
      <c r="G28" s="44"/>
      <c r="H28" s="44"/>
      <c r="I28" s="44"/>
      <c r="J28" s="519"/>
      <c r="K28" s="44"/>
      <c r="L28" s="44"/>
      <c r="M28" s="44"/>
      <c r="N28" s="44"/>
      <c r="O28" s="519"/>
      <c r="P28" s="44"/>
      <c r="Q28" s="44"/>
      <c r="R28" s="44"/>
      <c r="S28" s="44"/>
      <c r="T28" s="519"/>
      <c r="U28" s="44"/>
      <c r="V28" s="44"/>
      <c r="W28" s="44"/>
      <c r="X28" s="44"/>
      <c r="Y28" s="519"/>
      <c r="Z28" s="44">
        <f>SUM(Z29:Z34)</f>
        <v>0</v>
      </c>
      <c r="AA28" s="44">
        <f>SUM(AA29:AA34)</f>
        <v>6</v>
      </c>
      <c r="AB28" s="44">
        <f>SUM(AB29:AB34)</f>
        <v>0</v>
      </c>
      <c r="AC28" s="44" t="s">
        <v>83</v>
      </c>
      <c r="AD28" s="519">
        <f>SUM(AD29:AD34)</f>
        <v>6</v>
      </c>
      <c r="AE28" s="44">
        <f>SUM(AE29:AE34)</f>
        <v>0</v>
      </c>
      <c r="AF28" s="44">
        <f>SUM(AF29:AF34)</f>
        <v>4</v>
      </c>
      <c r="AG28" s="44">
        <f>SUM(AG29:AG34)</f>
        <v>0</v>
      </c>
      <c r="AH28" s="44" t="s">
        <v>83</v>
      </c>
      <c r="AI28" s="519">
        <f>SUM(AI29:AI34)</f>
        <v>4</v>
      </c>
      <c r="AJ28" s="44"/>
      <c r="AK28" s="44"/>
      <c r="AL28" s="44"/>
      <c r="AM28" s="44"/>
      <c r="AN28" s="43"/>
      <c r="AO28" s="47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</row>
    <row r="29" spans="1:151" ht="18" customHeight="1" x14ac:dyDescent="0.2">
      <c r="A29" s="511" t="s">
        <v>79</v>
      </c>
      <c r="B29" s="520"/>
      <c r="C29" s="521" t="s">
        <v>289</v>
      </c>
      <c r="D29" s="513">
        <v>2</v>
      </c>
      <c r="E29" s="514">
        <v>2</v>
      </c>
      <c r="F29" s="513"/>
      <c r="G29" s="513"/>
      <c r="H29" s="513"/>
      <c r="I29" s="513"/>
      <c r="J29" s="514"/>
      <c r="K29" s="513"/>
      <c r="L29" s="513"/>
      <c r="M29" s="513"/>
      <c r="N29" s="513"/>
      <c r="O29" s="514"/>
      <c r="P29" s="513"/>
      <c r="Q29" s="513"/>
      <c r="R29" s="513"/>
      <c r="S29" s="513"/>
      <c r="T29" s="514"/>
      <c r="U29" s="513"/>
      <c r="V29" s="513"/>
      <c r="W29" s="513"/>
      <c r="X29" s="513"/>
      <c r="Y29" s="514"/>
      <c r="Z29" s="513">
        <v>0</v>
      </c>
      <c r="AA29" s="513">
        <v>2</v>
      </c>
      <c r="AB29" s="513">
        <v>0</v>
      </c>
      <c r="AC29" s="513" t="s">
        <v>83</v>
      </c>
      <c r="AD29" s="513">
        <v>2</v>
      </c>
      <c r="AE29" s="513"/>
      <c r="AF29" s="513"/>
      <c r="AG29" s="513"/>
      <c r="AH29" s="513"/>
      <c r="AI29" s="513"/>
      <c r="AJ29" s="513"/>
      <c r="AK29" s="513"/>
      <c r="AL29" s="513"/>
      <c r="AM29" s="513"/>
      <c r="AN29" s="518"/>
      <c r="AO29" s="566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</row>
    <row r="30" spans="1:151" ht="18" customHeight="1" x14ac:dyDescent="0.2">
      <c r="A30" s="511" t="s">
        <v>97</v>
      </c>
      <c r="B30" s="520"/>
      <c r="C30" s="521" t="s">
        <v>290</v>
      </c>
      <c r="D30" s="513">
        <v>2</v>
      </c>
      <c r="E30" s="514">
        <v>2</v>
      </c>
      <c r="F30" s="513"/>
      <c r="G30" s="513"/>
      <c r="H30" s="513"/>
      <c r="I30" s="513"/>
      <c r="J30" s="514"/>
      <c r="K30" s="513"/>
      <c r="L30" s="513"/>
      <c r="M30" s="513"/>
      <c r="N30" s="513"/>
      <c r="O30" s="514"/>
      <c r="P30" s="513"/>
      <c r="Q30" s="513"/>
      <c r="R30" s="513"/>
      <c r="S30" s="513"/>
      <c r="T30" s="514"/>
      <c r="U30" s="513"/>
      <c r="V30" s="513"/>
      <c r="W30" s="513"/>
      <c r="X30" s="513"/>
      <c r="Y30" s="514"/>
      <c r="Z30" s="513">
        <v>0</v>
      </c>
      <c r="AA30" s="513">
        <v>2</v>
      </c>
      <c r="AB30" s="513">
        <v>0</v>
      </c>
      <c r="AC30" s="513" t="s">
        <v>83</v>
      </c>
      <c r="AD30" s="513">
        <v>2</v>
      </c>
      <c r="AE30" s="513"/>
      <c r="AF30" s="513"/>
      <c r="AG30" s="513"/>
      <c r="AH30" s="513"/>
      <c r="AI30" s="513"/>
      <c r="AJ30" s="513"/>
      <c r="AK30" s="513"/>
      <c r="AL30" s="513"/>
      <c r="AM30" s="513"/>
      <c r="AN30" s="518"/>
      <c r="AO30" s="281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</row>
    <row r="31" spans="1:151" ht="18" customHeight="1" x14ac:dyDescent="0.2">
      <c r="A31" s="511" t="s">
        <v>205</v>
      </c>
      <c r="B31" s="520"/>
      <c r="C31" s="521" t="s">
        <v>291</v>
      </c>
      <c r="D31" s="513">
        <v>2</v>
      </c>
      <c r="E31" s="514">
        <v>2</v>
      </c>
      <c r="F31" s="513"/>
      <c r="G31" s="513"/>
      <c r="H31" s="513"/>
      <c r="I31" s="513"/>
      <c r="J31" s="514"/>
      <c r="K31" s="513"/>
      <c r="L31" s="513"/>
      <c r="M31" s="513"/>
      <c r="N31" s="513"/>
      <c r="O31" s="514"/>
      <c r="P31" s="513"/>
      <c r="Q31" s="513"/>
      <c r="R31" s="513"/>
      <c r="S31" s="513"/>
      <c r="T31" s="514"/>
      <c r="U31" s="513"/>
      <c r="V31" s="513"/>
      <c r="W31" s="513"/>
      <c r="X31" s="513"/>
      <c r="Y31" s="514"/>
      <c r="Z31" s="513">
        <v>0</v>
      </c>
      <c r="AA31" s="513">
        <v>2</v>
      </c>
      <c r="AB31" s="513">
        <v>0</v>
      </c>
      <c r="AC31" s="513" t="s">
        <v>83</v>
      </c>
      <c r="AD31" s="513">
        <v>2</v>
      </c>
      <c r="AE31" s="513"/>
      <c r="AF31" s="513"/>
      <c r="AG31" s="513"/>
      <c r="AH31" s="513"/>
      <c r="AI31" s="513"/>
      <c r="AJ31" s="513"/>
      <c r="AK31" s="513"/>
      <c r="AL31" s="513"/>
      <c r="AM31" s="513"/>
      <c r="AN31" s="518"/>
      <c r="AO31" s="281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</row>
    <row r="32" spans="1:151" ht="18" customHeight="1" x14ac:dyDescent="0.2">
      <c r="A32" s="511" t="s">
        <v>250</v>
      </c>
      <c r="B32" s="520"/>
      <c r="C32" s="521" t="s">
        <v>292</v>
      </c>
      <c r="D32" s="513">
        <v>2</v>
      </c>
      <c r="E32" s="514">
        <v>2</v>
      </c>
      <c r="F32" s="513"/>
      <c r="G32" s="513"/>
      <c r="H32" s="513"/>
      <c r="I32" s="513"/>
      <c r="J32" s="514"/>
      <c r="K32" s="513"/>
      <c r="L32" s="513"/>
      <c r="M32" s="513"/>
      <c r="N32" s="513"/>
      <c r="O32" s="514"/>
      <c r="P32" s="513"/>
      <c r="Q32" s="513"/>
      <c r="R32" s="513"/>
      <c r="S32" s="513"/>
      <c r="T32" s="514"/>
      <c r="U32" s="513"/>
      <c r="V32" s="513"/>
      <c r="W32" s="513"/>
      <c r="X32" s="513"/>
      <c r="Y32" s="514"/>
      <c r="Z32" s="513"/>
      <c r="AA32" s="513"/>
      <c r="AB32" s="513"/>
      <c r="AC32" s="513"/>
      <c r="AD32" s="513"/>
      <c r="AE32" s="513">
        <v>0</v>
      </c>
      <c r="AF32" s="513">
        <v>2</v>
      </c>
      <c r="AG32" s="513">
        <v>0</v>
      </c>
      <c r="AH32" s="513" t="s">
        <v>83</v>
      </c>
      <c r="AI32" s="513">
        <v>2</v>
      </c>
      <c r="AJ32" s="513"/>
      <c r="AK32" s="513"/>
      <c r="AL32" s="513"/>
      <c r="AM32" s="513"/>
      <c r="AN32" s="518"/>
      <c r="AO32" s="281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</row>
    <row r="33" spans="1:151" ht="18" customHeight="1" x14ac:dyDescent="0.2">
      <c r="A33" s="511" t="s">
        <v>251</v>
      </c>
      <c r="B33" s="520"/>
      <c r="C33" s="521" t="s">
        <v>293</v>
      </c>
      <c r="D33" s="513">
        <v>2</v>
      </c>
      <c r="E33" s="514">
        <v>2</v>
      </c>
      <c r="F33" s="513"/>
      <c r="G33" s="513"/>
      <c r="H33" s="513"/>
      <c r="I33" s="513"/>
      <c r="J33" s="514"/>
      <c r="K33" s="513"/>
      <c r="L33" s="513"/>
      <c r="M33" s="513"/>
      <c r="N33" s="513"/>
      <c r="O33" s="514"/>
      <c r="P33" s="513"/>
      <c r="Q33" s="513"/>
      <c r="R33" s="513"/>
      <c r="S33" s="513"/>
      <c r="T33" s="514"/>
      <c r="U33" s="513"/>
      <c r="V33" s="513"/>
      <c r="W33" s="513"/>
      <c r="X33" s="513"/>
      <c r="Y33" s="514"/>
      <c r="Z33" s="513"/>
      <c r="AA33" s="513"/>
      <c r="AB33" s="513"/>
      <c r="AC33" s="513"/>
      <c r="AD33" s="513"/>
      <c r="AE33" s="513">
        <v>0</v>
      </c>
      <c r="AF33" s="513">
        <v>2</v>
      </c>
      <c r="AG33" s="513">
        <v>0</v>
      </c>
      <c r="AH33" s="513" t="s">
        <v>83</v>
      </c>
      <c r="AI33" s="513">
        <v>2</v>
      </c>
      <c r="AJ33" s="513"/>
      <c r="AK33" s="513"/>
      <c r="AL33" s="513"/>
      <c r="AM33" s="513"/>
      <c r="AN33" s="518"/>
      <c r="AO33" s="281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</row>
    <row r="34" spans="1:151" s="53" customFormat="1" ht="24" customHeight="1" thickBot="1" x14ac:dyDescent="0.25">
      <c r="A34" s="522"/>
      <c r="B34" s="523"/>
      <c r="C34" s="524" t="s">
        <v>294</v>
      </c>
      <c r="D34" s="525">
        <v>15</v>
      </c>
      <c r="E34" s="526">
        <f>SUM(J34,O34,T34:U34,Y34,AD34,AI34:AJ34,AN34)</f>
        <v>15</v>
      </c>
      <c r="F34" s="523"/>
      <c r="G34" s="523"/>
      <c r="H34" s="523"/>
      <c r="I34" s="523"/>
      <c r="J34" s="527"/>
      <c r="K34" s="523"/>
      <c r="L34" s="523"/>
      <c r="M34" s="523"/>
      <c r="N34" s="523"/>
      <c r="O34" s="527"/>
      <c r="P34" s="523"/>
      <c r="Q34" s="523"/>
      <c r="R34" s="523"/>
      <c r="S34" s="523"/>
      <c r="T34" s="527"/>
      <c r="U34" s="523"/>
      <c r="V34" s="523"/>
      <c r="W34" s="523"/>
      <c r="X34" s="523"/>
      <c r="Y34" s="527"/>
      <c r="Z34" s="523"/>
      <c r="AA34" s="523"/>
      <c r="AB34" s="523"/>
      <c r="AC34" s="523"/>
      <c r="AD34" s="527"/>
      <c r="AE34" s="523"/>
      <c r="AF34" s="523"/>
      <c r="AG34" s="523"/>
      <c r="AH34" s="523"/>
      <c r="AI34" s="527"/>
      <c r="AJ34" s="523"/>
      <c r="AK34" s="523"/>
      <c r="AL34" s="523">
        <v>13</v>
      </c>
      <c r="AM34" s="523" t="s">
        <v>224</v>
      </c>
      <c r="AN34" s="528">
        <v>15</v>
      </c>
      <c r="AO34" s="56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</row>
    <row r="35" spans="1:151" ht="20.25" customHeight="1" thickTop="1" x14ac:dyDescent="0.2">
      <c r="A35" s="529"/>
      <c r="B35" s="530"/>
      <c r="C35" s="531" t="s">
        <v>17</v>
      </c>
      <c r="D35" s="532">
        <v>182</v>
      </c>
      <c r="E35" s="533">
        <f>J35+O35+T35+Y35+AD35+AI35+AN35</f>
        <v>210</v>
      </c>
      <c r="F35" s="534"/>
      <c r="G35" s="534"/>
      <c r="H35" s="534"/>
      <c r="I35" s="534"/>
      <c r="J35" s="533">
        <f>'BSc E ALAP'!K54</f>
        <v>31</v>
      </c>
      <c r="K35" s="534"/>
      <c r="L35" s="534"/>
      <c r="M35" s="534"/>
      <c r="N35" s="534"/>
      <c r="O35" s="533">
        <f>'BSc E ALAP'!P54</f>
        <v>33</v>
      </c>
      <c r="P35" s="44"/>
      <c r="Q35" s="44"/>
      <c r="R35" s="44"/>
      <c r="S35" s="44"/>
      <c r="T35" s="533">
        <f>'BSc E ALAP'!U54</f>
        <v>31</v>
      </c>
      <c r="U35" s="44"/>
      <c r="V35" s="44"/>
      <c r="W35" s="44"/>
      <c r="X35" s="44"/>
      <c r="Y35" s="533">
        <f>'BSc E ALAP'!Z54+Y10</f>
        <v>31</v>
      </c>
      <c r="Z35" s="534"/>
      <c r="AA35" s="534"/>
      <c r="AB35" s="534"/>
      <c r="AC35" s="534"/>
      <c r="AD35" s="533">
        <f>'BSc E ALAP'!AE54+AD10+AD28</f>
        <v>27</v>
      </c>
      <c r="AE35" s="44"/>
      <c r="AF35" s="44"/>
      <c r="AG35" s="44"/>
      <c r="AH35" s="44"/>
      <c r="AI35" s="533">
        <f>'BSc E ALAP'!AJ54+AI10+AI28</f>
        <v>27</v>
      </c>
      <c r="AJ35" s="44"/>
      <c r="AK35" s="44"/>
      <c r="AL35" s="44"/>
      <c r="AM35" s="44"/>
      <c r="AN35" s="565">
        <f>'BSc E ALAP'!AO54+AN10+AN34</f>
        <v>30</v>
      </c>
      <c r="AO35" s="85"/>
      <c r="AP35" s="83"/>
      <c r="AQ35" s="84"/>
      <c r="AR35" s="82"/>
      <c r="AS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</row>
    <row r="36" spans="1:151" s="53" customFormat="1" ht="18" customHeight="1" x14ac:dyDescent="0.2">
      <c r="A36" s="694" t="s">
        <v>254</v>
      </c>
      <c r="B36" s="536"/>
      <c r="C36" s="537" t="s">
        <v>24</v>
      </c>
      <c r="D36" s="538"/>
      <c r="E36" s="539"/>
      <c r="F36" s="540"/>
      <c r="G36" s="541">
        <f>'BSc E ALAP'!H57</f>
        <v>25</v>
      </c>
      <c r="H36" s="540"/>
      <c r="I36" s="538"/>
      <c r="J36" s="542"/>
      <c r="K36" s="540"/>
      <c r="L36" s="541">
        <f>'BSc E ALAP'!M57</f>
        <v>29</v>
      </c>
      <c r="M36" s="540"/>
      <c r="N36" s="540"/>
      <c r="O36" s="542"/>
      <c r="P36" s="540"/>
      <c r="Q36" s="541">
        <f>'BSc E ALAP'!R57</f>
        <v>25</v>
      </c>
      <c r="R36" s="540"/>
      <c r="S36" s="540"/>
      <c r="T36" s="542"/>
      <c r="U36" s="540"/>
      <c r="V36" s="541">
        <f>'BSc E ALAP'!W57+U10+V10+W10</f>
        <v>27</v>
      </c>
      <c r="W36" s="540"/>
      <c r="X36" s="540"/>
      <c r="Y36" s="543"/>
      <c r="Z36" s="540"/>
      <c r="AA36" s="541">
        <f>'BSc E ALAP'!AB57+Z10+AA10+AB10+Z28+AA28+AB28</f>
        <v>23</v>
      </c>
      <c r="AB36" s="540"/>
      <c r="AC36" s="538"/>
      <c r="AD36" s="543"/>
      <c r="AE36" s="540"/>
      <c r="AF36" s="541">
        <f>'BSc E ALAP'!AG57+AE10+AF10+AG10+AE28+AF28+AG28</f>
        <v>23</v>
      </c>
      <c r="AG36" s="540"/>
      <c r="AH36" s="540"/>
      <c r="AI36" s="542"/>
      <c r="AJ36" s="540"/>
      <c r="AK36" s="541">
        <f>'BSc E ALAP'!AL57+AJ10+AK10+AL10+AL34</f>
        <v>28</v>
      </c>
      <c r="AL36" s="540"/>
      <c r="AM36" s="540"/>
      <c r="AN36" s="544"/>
      <c r="AO36" s="52"/>
      <c r="AP36" s="72"/>
      <c r="AQ36" s="72"/>
      <c r="AR36" s="78"/>
      <c r="AS36" s="78"/>
      <c r="AT36" s="86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</row>
    <row r="37" spans="1:151" s="53" customFormat="1" ht="18" customHeight="1" x14ac:dyDescent="0.2">
      <c r="A37" s="694"/>
      <c r="B37" s="536"/>
      <c r="C37" s="537" t="s">
        <v>253</v>
      </c>
      <c r="D37" s="541">
        <f>G37+L37+Q37+V37+AA37+AF37+AK37</f>
        <v>111</v>
      </c>
      <c r="E37" s="545"/>
      <c r="F37" s="540"/>
      <c r="G37" s="546">
        <f>'BSc E ALAP'!G58:I58</f>
        <v>11</v>
      </c>
      <c r="H37" s="540"/>
      <c r="I37" s="538"/>
      <c r="J37" s="542"/>
      <c r="K37" s="540"/>
      <c r="L37" s="547">
        <f>'BSc E ALAP'!L58:N58</f>
        <v>16</v>
      </c>
      <c r="M37" s="540"/>
      <c r="N37" s="540"/>
      <c r="O37" s="542"/>
      <c r="P37" s="540"/>
      <c r="Q37" s="547">
        <f>'BSc E ALAP'!Q58:S58</f>
        <v>12</v>
      </c>
      <c r="R37" s="540"/>
      <c r="S37" s="540"/>
      <c r="T37" s="542"/>
      <c r="U37" s="540"/>
      <c r="V37" s="547">
        <f>'BSc E ALAP'!V58:X58+V10+W10</f>
        <v>15</v>
      </c>
      <c r="W37" s="540"/>
      <c r="X37" s="540"/>
      <c r="Y37" s="543"/>
      <c r="Z37" s="540"/>
      <c r="AA37" s="546">
        <f>'BSc E ALAP'!AB58+AA10+AB10+AA28+AB28</f>
        <v>17</v>
      </c>
      <c r="AB37" s="540"/>
      <c r="AC37" s="538"/>
      <c r="AD37" s="543"/>
      <c r="AE37" s="540"/>
      <c r="AF37" s="547">
        <f>'BSc E ALAP'!AG58+AF10+AG10+AF28+AG28</f>
        <v>17</v>
      </c>
      <c r="AG37" s="540"/>
      <c r="AH37" s="540"/>
      <c r="AI37" s="542"/>
      <c r="AJ37" s="540"/>
      <c r="AK37" s="547">
        <f>'BSc E ALAP'!AL58+AK10+AL10+AL34</f>
        <v>23</v>
      </c>
      <c r="AL37" s="540"/>
      <c r="AM37" s="540"/>
      <c r="AN37" s="544"/>
      <c r="AO37" s="52"/>
      <c r="AP37" s="72"/>
      <c r="AQ37" s="72"/>
      <c r="AR37" s="78"/>
      <c r="AS37" s="78"/>
      <c r="AT37" s="86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</row>
    <row r="38" spans="1:151" s="53" customFormat="1" ht="18" customHeight="1" x14ac:dyDescent="0.2">
      <c r="A38" s="694"/>
      <c r="B38" s="536"/>
      <c r="C38" s="537" t="s">
        <v>259</v>
      </c>
      <c r="D38" s="541">
        <f>(D37/D35)*100</f>
        <v>60.989010989010993</v>
      </c>
      <c r="E38" s="545"/>
      <c r="F38" s="540"/>
      <c r="G38" s="546"/>
      <c r="H38" s="540"/>
      <c r="I38" s="538"/>
      <c r="J38" s="542"/>
      <c r="K38" s="540"/>
      <c r="L38" s="547"/>
      <c r="M38" s="540"/>
      <c r="N38" s="540"/>
      <c r="O38" s="542"/>
      <c r="P38" s="540"/>
      <c r="Q38" s="547"/>
      <c r="R38" s="540"/>
      <c r="S38" s="540"/>
      <c r="T38" s="542"/>
      <c r="U38" s="540"/>
      <c r="V38" s="547"/>
      <c r="W38" s="540"/>
      <c r="X38" s="540"/>
      <c r="Y38" s="543"/>
      <c r="Z38" s="540"/>
      <c r="AA38" s="546"/>
      <c r="AB38" s="540"/>
      <c r="AC38" s="538"/>
      <c r="AD38" s="543"/>
      <c r="AE38" s="540"/>
      <c r="AF38" s="547"/>
      <c r="AG38" s="540"/>
      <c r="AH38" s="540"/>
      <c r="AI38" s="542"/>
      <c r="AJ38" s="540"/>
      <c r="AK38" s="547"/>
      <c r="AL38" s="540"/>
      <c r="AM38" s="540"/>
      <c r="AN38" s="544"/>
      <c r="AO38" s="52"/>
      <c r="AP38" s="72"/>
      <c r="AQ38" s="72"/>
      <c r="AR38" s="78"/>
      <c r="AS38" s="78"/>
      <c r="AT38" s="86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</row>
    <row r="39" spans="1:151" s="53" customFormat="1" ht="18" customHeight="1" x14ac:dyDescent="0.2">
      <c r="A39" s="694"/>
      <c r="B39" s="536"/>
      <c r="C39" s="548" t="s">
        <v>16</v>
      </c>
      <c r="D39" s="545"/>
      <c r="E39" s="545"/>
      <c r="F39" s="549"/>
      <c r="G39" s="549"/>
      <c r="H39" s="549"/>
      <c r="I39" s="547">
        <v>4</v>
      </c>
      <c r="J39" s="550"/>
      <c r="K39" s="551"/>
      <c r="L39" s="551"/>
      <c r="M39" s="551"/>
      <c r="N39" s="547">
        <v>4</v>
      </c>
      <c r="O39" s="550"/>
      <c r="P39" s="551"/>
      <c r="Q39" s="551"/>
      <c r="R39" s="551"/>
      <c r="S39" s="547">
        <v>4</v>
      </c>
      <c r="T39" s="550"/>
      <c r="U39" s="551"/>
      <c r="V39" s="551"/>
      <c r="W39" s="551"/>
      <c r="X39" s="547">
        <v>3</v>
      </c>
      <c r="Y39" s="552"/>
      <c r="Z39" s="549"/>
      <c r="AA39" s="549"/>
      <c r="AB39" s="549"/>
      <c r="AC39" s="547">
        <v>2</v>
      </c>
      <c r="AD39" s="552"/>
      <c r="AE39" s="551"/>
      <c r="AF39" s="551"/>
      <c r="AG39" s="551"/>
      <c r="AH39" s="547">
        <v>3</v>
      </c>
      <c r="AI39" s="550"/>
      <c r="AJ39" s="551"/>
      <c r="AK39" s="551"/>
      <c r="AL39" s="551"/>
      <c r="AM39" s="547">
        <v>3</v>
      </c>
      <c r="AN39" s="553"/>
      <c r="AO39" s="54"/>
      <c r="AP39" s="73"/>
      <c r="AQ39" s="73"/>
    </row>
    <row r="40" spans="1:151" s="53" customFormat="1" ht="18" customHeight="1" x14ac:dyDescent="0.2">
      <c r="A40" s="694"/>
      <c r="B40" s="536"/>
      <c r="C40" s="548" t="s">
        <v>84</v>
      </c>
      <c r="D40" s="545"/>
      <c r="E40" s="545"/>
      <c r="F40" s="549"/>
      <c r="G40" s="549"/>
      <c r="H40" s="549"/>
      <c r="I40" s="547">
        <v>4</v>
      </c>
      <c r="J40" s="550"/>
      <c r="K40" s="551"/>
      <c r="L40" s="551"/>
      <c r="M40" s="551"/>
      <c r="N40" s="547">
        <v>4</v>
      </c>
      <c r="O40" s="550"/>
      <c r="P40" s="551"/>
      <c r="Q40" s="551"/>
      <c r="R40" s="551"/>
      <c r="S40" s="547">
        <v>5</v>
      </c>
      <c r="T40" s="550"/>
      <c r="U40" s="551"/>
      <c r="V40" s="551"/>
      <c r="W40" s="551"/>
      <c r="X40" s="547">
        <v>6</v>
      </c>
      <c r="Y40" s="552"/>
      <c r="Z40" s="549"/>
      <c r="AA40" s="549"/>
      <c r="AB40" s="549"/>
      <c r="AC40" s="547">
        <v>8</v>
      </c>
      <c r="AD40" s="552"/>
      <c r="AE40" s="551"/>
      <c r="AF40" s="551"/>
      <c r="AG40" s="551"/>
      <c r="AH40" s="547">
        <v>6</v>
      </c>
      <c r="AI40" s="550"/>
      <c r="AJ40" s="551"/>
      <c r="AK40" s="551"/>
      <c r="AL40" s="551"/>
      <c r="AM40" s="547">
        <v>3</v>
      </c>
      <c r="AN40" s="553"/>
      <c r="AO40" s="54"/>
      <c r="AP40" s="73"/>
      <c r="AQ40" s="73"/>
    </row>
    <row r="41" spans="1:151" s="53" customFormat="1" ht="18" customHeight="1" x14ac:dyDescent="0.2">
      <c r="A41" s="692" t="s">
        <v>252</v>
      </c>
      <c r="B41" s="554"/>
      <c r="C41" s="555" t="s">
        <v>19</v>
      </c>
      <c r="D41" s="551">
        <v>2</v>
      </c>
      <c r="E41" s="550">
        <v>0</v>
      </c>
      <c r="F41" s="551"/>
      <c r="G41" s="551"/>
      <c r="H41" s="551"/>
      <c r="I41" s="551"/>
      <c r="J41" s="550"/>
      <c r="K41" s="551">
        <v>0</v>
      </c>
      <c r="L41" s="551">
        <v>2</v>
      </c>
      <c r="M41" s="551">
        <v>0</v>
      </c>
      <c r="N41" s="551" t="s">
        <v>20</v>
      </c>
      <c r="O41" s="550">
        <v>0</v>
      </c>
      <c r="P41" s="551"/>
      <c r="Q41" s="551"/>
      <c r="R41" s="551"/>
      <c r="S41" s="551"/>
      <c r="T41" s="550"/>
      <c r="U41" s="551"/>
      <c r="V41" s="551"/>
      <c r="W41" s="551"/>
      <c r="X41" s="551"/>
      <c r="Y41" s="552"/>
      <c r="Z41" s="551"/>
      <c r="AA41" s="551"/>
      <c r="AB41" s="551"/>
      <c r="AC41" s="551"/>
      <c r="AD41" s="552"/>
      <c r="AE41" s="551"/>
      <c r="AF41" s="551"/>
      <c r="AG41" s="551"/>
      <c r="AH41" s="551"/>
      <c r="AI41" s="550"/>
      <c r="AJ41" s="551"/>
      <c r="AK41" s="551"/>
      <c r="AL41" s="551"/>
      <c r="AM41" s="551"/>
      <c r="AN41" s="553"/>
      <c r="AO41" s="54"/>
      <c r="AP41" s="73"/>
      <c r="AQ41" s="73"/>
    </row>
    <row r="42" spans="1:151" s="53" customFormat="1" ht="18" customHeight="1" x14ac:dyDescent="0.2">
      <c r="A42" s="692"/>
      <c r="B42" s="554"/>
      <c r="C42" s="555" t="s">
        <v>21</v>
      </c>
      <c r="D42" s="551">
        <v>2</v>
      </c>
      <c r="E42" s="550">
        <v>0</v>
      </c>
      <c r="F42" s="551"/>
      <c r="G42" s="551"/>
      <c r="H42" s="551"/>
      <c r="I42" s="551"/>
      <c r="J42" s="550"/>
      <c r="K42" s="551"/>
      <c r="L42" s="551"/>
      <c r="M42" s="551"/>
      <c r="N42" s="551"/>
      <c r="O42" s="550"/>
      <c r="P42" s="551">
        <v>0</v>
      </c>
      <c r="Q42" s="551">
        <v>2</v>
      </c>
      <c r="R42" s="551">
        <v>0</v>
      </c>
      <c r="S42" s="551" t="s">
        <v>20</v>
      </c>
      <c r="T42" s="550">
        <v>0</v>
      </c>
      <c r="U42" s="551"/>
      <c r="V42" s="551"/>
      <c r="W42" s="551"/>
      <c r="X42" s="551"/>
      <c r="Y42" s="552"/>
      <c r="Z42" s="551"/>
      <c r="AA42" s="551"/>
      <c r="AB42" s="551"/>
      <c r="AC42" s="551"/>
      <c r="AD42" s="552"/>
      <c r="AE42" s="551"/>
      <c r="AF42" s="551"/>
      <c r="AG42" s="551"/>
      <c r="AH42" s="551"/>
      <c r="AI42" s="550"/>
      <c r="AJ42" s="551"/>
      <c r="AK42" s="551"/>
      <c r="AL42" s="551"/>
      <c r="AM42" s="551"/>
      <c r="AN42" s="553"/>
      <c r="AO42" s="54"/>
      <c r="AP42" s="73"/>
      <c r="AQ42" s="73"/>
    </row>
    <row r="43" spans="1:151" s="53" customFormat="1" ht="18" customHeight="1" x14ac:dyDescent="0.2">
      <c r="A43" s="692"/>
      <c r="B43" s="554"/>
      <c r="C43" s="555" t="s">
        <v>255</v>
      </c>
      <c r="D43" s="551">
        <v>2</v>
      </c>
      <c r="E43" s="550">
        <v>2</v>
      </c>
      <c r="F43" s="551"/>
      <c r="G43" s="551"/>
      <c r="H43" s="551"/>
      <c r="I43" s="551"/>
      <c r="J43" s="550"/>
      <c r="K43" s="551"/>
      <c r="L43" s="551"/>
      <c r="M43" s="551"/>
      <c r="N43" s="551"/>
      <c r="O43" s="550"/>
      <c r="P43" s="551">
        <v>0</v>
      </c>
      <c r="Q43" s="551">
        <v>2</v>
      </c>
      <c r="R43" s="551">
        <v>0</v>
      </c>
      <c r="S43" s="551" t="s">
        <v>83</v>
      </c>
      <c r="T43" s="556">
        <v>2</v>
      </c>
      <c r="U43" s="557" t="s">
        <v>86</v>
      </c>
      <c r="V43" s="551"/>
      <c r="W43" s="551"/>
      <c r="X43" s="551"/>
      <c r="Y43" s="552"/>
      <c r="Z43" s="551"/>
      <c r="AA43" s="551"/>
      <c r="AB43" s="551"/>
      <c r="AC43" s="551"/>
      <c r="AD43" s="552"/>
      <c r="AE43" s="551"/>
      <c r="AF43" s="551"/>
      <c r="AG43" s="551"/>
      <c r="AH43" s="551"/>
      <c r="AI43" s="550"/>
      <c r="AJ43" s="551"/>
      <c r="AK43" s="551"/>
      <c r="AL43" s="551"/>
      <c r="AM43" s="551"/>
      <c r="AN43" s="553"/>
      <c r="AO43" s="54"/>
      <c r="AP43" s="73"/>
      <c r="AQ43" s="73"/>
    </row>
    <row r="44" spans="1:151" s="53" customFormat="1" ht="18" customHeight="1" x14ac:dyDescent="0.2">
      <c r="A44" s="692"/>
      <c r="B44" s="554"/>
      <c r="C44" s="555" t="s">
        <v>256</v>
      </c>
      <c r="D44" s="551">
        <v>2</v>
      </c>
      <c r="E44" s="550">
        <v>2</v>
      </c>
      <c r="F44" s="551"/>
      <c r="G44" s="551"/>
      <c r="H44" s="551"/>
      <c r="I44" s="551"/>
      <c r="J44" s="550"/>
      <c r="K44" s="551"/>
      <c r="L44" s="551"/>
      <c r="M44" s="551"/>
      <c r="N44" s="551"/>
      <c r="O44" s="550"/>
      <c r="P44" s="551">
        <v>0</v>
      </c>
      <c r="Q44" s="551">
        <v>2</v>
      </c>
      <c r="R44" s="551">
        <v>0</v>
      </c>
      <c r="S44" s="551" t="s">
        <v>83</v>
      </c>
      <c r="T44" s="556">
        <v>2</v>
      </c>
      <c r="U44" s="557" t="s">
        <v>86</v>
      </c>
      <c r="V44" s="551"/>
      <c r="W44" s="551"/>
      <c r="X44" s="551"/>
      <c r="Y44" s="552"/>
      <c r="Z44" s="551"/>
      <c r="AA44" s="551"/>
      <c r="AB44" s="551"/>
      <c r="AC44" s="551"/>
      <c r="AD44" s="552"/>
      <c r="AE44" s="551"/>
      <c r="AF44" s="551"/>
      <c r="AG44" s="551"/>
      <c r="AH44" s="551"/>
      <c r="AI44" s="550"/>
      <c r="AJ44" s="551"/>
      <c r="AK44" s="551"/>
      <c r="AL44" s="551"/>
      <c r="AM44" s="551"/>
      <c r="AN44" s="553"/>
      <c r="AO44" s="54"/>
      <c r="AP44" s="73"/>
      <c r="AQ44" s="73"/>
    </row>
    <row r="45" spans="1:151" s="53" customFormat="1" ht="18" customHeight="1" thickBot="1" x14ac:dyDescent="0.25">
      <c r="A45" s="693"/>
      <c r="B45" s="558"/>
      <c r="C45" s="559" t="s">
        <v>91</v>
      </c>
      <c r="D45" s="560" t="s">
        <v>95</v>
      </c>
      <c r="E45" s="560">
        <v>0</v>
      </c>
      <c r="F45" s="561"/>
      <c r="G45" s="561"/>
      <c r="H45" s="561"/>
      <c r="I45" s="561"/>
      <c r="J45" s="562"/>
      <c r="K45" s="561"/>
      <c r="L45" s="561"/>
      <c r="M45" s="561"/>
      <c r="N45" s="561"/>
      <c r="O45" s="562"/>
      <c r="P45" s="561"/>
      <c r="Q45" s="561"/>
      <c r="R45" s="561"/>
      <c r="S45" s="561"/>
      <c r="T45" s="562"/>
      <c r="U45" s="561"/>
      <c r="V45" s="561"/>
      <c r="W45" s="561"/>
      <c r="X45" s="561"/>
      <c r="Y45" s="563"/>
      <c r="Z45" s="561"/>
      <c r="AA45" s="561"/>
      <c r="AB45" s="561"/>
      <c r="AC45" s="561"/>
      <c r="AD45" s="563"/>
      <c r="AE45" s="713" t="s">
        <v>95</v>
      </c>
      <c r="AF45" s="714"/>
      <c r="AG45" s="714"/>
      <c r="AH45" s="714"/>
      <c r="AI45" s="714"/>
      <c r="AJ45" s="561"/>
      <c r="AK45" s="561"/>
      <c r="AL45" s="561"/>
      <c r="AM45" s="561"/>
      <c r="AN45" s="564"/>
      <c r="AO45" s="54"/>
      <c r="AP45" s="73"/>
      <c r="AQ45" s="73"/>
    </row>
    <row r="46" spans="1:151" ht="12.75" customHeight="1" x14ac:dyDescent="0.2">
      <c r="C46" s="9"/>
      <c r="D46" s="3"/>
      <c r="E46" s="3"/>
      <c r="F46" s="273"/>
      <c r="G46" s="273"/>
      <c r="H46" s="273"/>
      <c r="I46" s="273"/>
      <c r="J46" s="11"/>
      <c r="K46" s="11"/>
      <c r="L46" s="11"/>
      <c r="M46" s="11"/>
      <c r="N46" s="273"/>
      <c r="O46" s="11"/>
      <c r="P46" s="11"/>
      <c r="Q46" s="11"/>
      <c r="R46" s="11"/>
      <c r="S46" s="273"/>
      <c r="T46" s="11"/>
      <c r="U46" s="11"/>
      <c r="V46" s="11"/>
      <c r="W46" s="11"/>
      <c r="X46" s="273"/>
      <c r="Y46" s="11"/>
      <c r="Z46" s="11"/>
      <c r="AA46" s="11"/>
      <c r="AB46" s="11"/>
      <c r="AC46" s="273"/>
      <c r="AD46" s="11"/>
      <c r="AE46" s="273"/>
      <c r="AF46" s="273"/>
      <c r="AG46" s="273"/>
      <c r="AH46" s="273"/>
      <c r="AI46" s="11"/>
      <c r="AJ46" s="273"/>
      <c r="AK46" s="273"/>
      <c r="AL46" s="273"/>
      <c r="AM46" s="273"/>
      <c r="AN46" s="11"/>
      <c r="AO46" s="15"/>
      <c r="AP46" s="15"/>
      <c r="AQ46" s="15"/>
      <c r="AS46" s="8"/>
    </row>
    <row r="47" spans="1:151" ht="18" customHeight="1" x14ac:dyDescent="0.2">
      <c r="A47" s="2"/>
      <c r="B47" s="2"/>
      <c r="C47" s="247"/>
      <c r="D47" s="247"/>
      <c r="E47" s="247"/>
      <c r="F47" s="247"/>
      <c r="G47" s="247"/>
      <c r="H47" s="247"/>
      <c r="I47" s="247"/>
      <c r="J47" s="247"/>
      <c r="K47" s="247"/>
      <c r="L47" s="11"/>
      <c r="M47" s="11"/>
      <c r="N47" s="711"/>
      <c r="O47" s="712"/>
      <c r="P47" s="712"/>
      <c r="Q47" s="11"/>
      <c r="R47" s="11"/>
      <c r="S47" s="250"/>
      <c r="T47" s="11"/>
      <c r="U47" s="11"/>
      <c r="V47" s="11"/>
      <c r="W47" s="11"/>
      <c r="X47" s="250"/>
      <c r="Y47" s="11"/>
      <c r="Z47" s="11"/>
      <c r="AA47" s="11"/>
      <c r="AB47" s="11"/>
      <c r="AC47" s="250"/>
      <c r="AD47" s="11"/>
      <c r="AE47" s="250"/>
      <c r="AF47" s="250"/>
      <c r="AG47" s="250"/>
      <c r="AH47" s="250"/>
      <c r="AI47" s="11"/>
      <c r="AJ47" s="250"/>
      <c r="AK47" s="250"/>
      <c r="AL47" s="250"/>
      <c r="AM47" s="250"/>
      <c r="AN47" s="11"/>
      <c r="AO47" s="15"/>
      <c r="AP47" s="15"/>
      <c r="AQ47" s="15"/>
      <c r="AS47" s="8"/>
    </row>
    <row r="48" spans="1:151" ht="15" customHeight="1" x14ac:dyDescent="0.2">
      <c r="A48" s="5"/>
      <c r="B48" s="5"/>
      <c r="C48" s="430"/>
      <c r="D48" s="430"/>
      <c r="E48" s="430"/>
      <c r="F48" s="430"/>
      <c r="G48" s="430"/>
      <c r="H48" s="430"/>
      <c r="I48" s="430"/>
      <c r="J48" s="430"/>
      <c r="K48" s="433"/>
      <c r="L48" s="433"/>
      <c r="M48" s="433"/>
      <c r="N48" s="433"/>
      <c r="O48" s="433"/>
      <c r="P48" s="433"/>
      <c r="Q48" s="11"/>
      <c r="R48" s="11"/>
      <c r="S48" s="432"/>
      <c r="T48" s="11"/>
      <c r="U48" s="11"/>
      <c r="V48" s="11"/>
      <c r="W48" s="11"/>
      <c r="X48" s="432"/>
      <c r="Y48" s="11"/>
      <c r="Z48" s="11"/>
      <c r="AA48" s="11"/>
      <c r="AB48" s="11"/>
      <c r="AC48" s="432"/>
      <c r="AD48" s="11"/>
      <c r="AE48" s="432"/>
      <c r="AF48" s="432"/>
      <c r="AG48" s="432"/>
      <c r="AH48" s="432"/>
      <c r="AI48" s="11"/>
      <c r="AJ48" s="432"/>
      <c r="AK48" s="432"/>
      <c r="AL48" s="432"/>
      <c r="AM48" s="432"/>
      <c r="AN48" s="11"/>
      <c r="AO48" s="15"/>
      <c r="AP48" s="15"/>
      <c r="AQ48" s="15"/>
      <c r="AS48" s="4"/>
    </row>
    <row r="49" spans="1:45" ht="15" customHeight="1" x14ac:dyDescent="0.2">
      <c r="A49" s="10"/>
      <c r="B49" s="10"/>
      <c r="C49" s="88"/>
      <c r="D49" s="88"/>
      <c r="E49" s="88"/>
      <c r="F49" s="247"/>
      <c r="G49" s="247"/>
      <c r="H49" s="247"/>
      <c r="I49" s="247"/>
      <c r="J49" s="247"/>
      <c r="K49" s="16"/>
      <c r="L49" s="16"/>
      <c r="M49" s="16"/>
      <c r="N49" s="16"/>
      <c r="O49" s="11"/>
      <c r="P49" s="11"/>
      <c r="Q49" s="11"/>
      <c r="R49" s="11"/>
      <c r="S49" s="11"/>
      <c r="T49" s="11"/>
      <c r="U49" s="11"/>
      <c r="V49" s="11"/>
      <c r="W49" s="11"/>
      <c r="X49" s="250"/>
      <c r="Y49" s="11"/>
      <c r="Z49" s="11"/>
      <c r="AA49" s="11"/>
      <c r="AB49" s="11"/>
      <c r="AC49" s="250"/>
      <c r="AD49" s="11"/>
      <c r="AE49" s="250"/>
      <c r="AF49" s="250"/>
      <c r="AG49" s="250"/>
      <c r="AH49" s="250"/>
      <c r="AI49" s="11"/>
      <c r="AJ49" s="250"/>
      <c r="AK49" s="250"/>
      <c r="AL49" s="250"/>
      <c r="AM49" s="250"/>
      <c r="AN49" s="11"/>
      <c r="AO49" s="15"/>
      <c r="AP49" s="15"/>
      <c r="AQ49" s="15"/>
      <c r="AS49" s="8"/>
    </row>
    <row r="50" spans="1:45" ht="12.75" customHeight="1" x14ac:dyDescent="0.2">
      <c r="A50" s="2"/>
      <c r="B50" s="2"/>
      <c r="C50" s="9"/>
      <c r="D50" s="3"/>
      <c r="E50" s="3"/>
      <c r="F50" s="250"/>
      <c r="G50" s="250"/>
      <c r="H50" s="250"/>
      <c r="I50" s="250"/>
      <c r="J50" s="11"/>
      <c r="K50" s="11"/>
      <c r="L50" s="11"/>
      <c r="M50" s="11"/>
      <c r="N50" s="250"/>
      <c r="O50" s="11"/>
      <c r="P50" s="11"/>
      <c r="Q50" s="11"/>
      <c r="R50" s="11"/>
      <c r="S50" s="250"/>
      <c r="T50" s="11"/>
      <c r="U50" s="11"/>
      <c r="V50" s="11"/>
      <c r="W50" s="11"/>
      <c r="X50" s="250"/>
      <c r="Y50" s="11"/>
      <c r="Z50" s="11"/>
      <c r="AA50" s="11"/>
      <c r="AB50" s="11"/>
      <c r="AC50" s="250"/>
      <c r="AD50" s="11"/>
      <c r="AE50" s="250"/>
      <c r="AF50" s="250"/>
      <c r="AG50" s="250"/>
      <c r="AH50" s="250"/>
      <c r="AI50" s="11"/>
      <c r="AJ50" s="250"/>
      <c r="AK50" s="250"/>
      <c r="AL50" s="250"/>
      <c r="AM50" s="250"/>
      <c r="AN50" s="11"/>
      <c r="AO50" s="15"/>
      <c r="AP50" s="15"/>
      <c r="AQ50" s="15"/>
    </row>
    <row r="53" spans="1:45" ht="12.75" customHeight="1" x14ac:dyDescent="0.2">
      <c r="C53" s="9"/>
      <c r="D53" s="3"/>
      <c r="E53" s="3"/>
      <c r="F53" s="250"/>
      <c r="G53" s="250"/>
      <c r="H53" s="250"/>
      <c r="I53" s="250"/>
      <c r="J53" s="11"/>
      <c r="K53" s="11"/>
      <c r="L53" s="11"/>
      <c r="M53" s="11"/>
      <c r="N53" s="250"/>
      <c r="O53" s="11"/>
      <c r="P53" s="11"/>
      <c r="Q53" s="11"/>
      <c r="R53" s="11"/>
      <c r="S53" s="250"/>
      <c r="T53" s="11"/>
      <c r="U53" s="11"/>
      <c r="V53" s="11"/>
      <c r="W53" s="11"/>
      <c r="X53" s="250"/>
      <c r="Y53" s="11"/>
      <c r="Z53" s="11"/>
      <c r="AA53" s="11"/>
      <c r="AB53" s="11"/>
      <c r="AC53" s="250"/>
      <c r="AD53" s="11"/>
      <c r="AE53" s="250"/>
      <c r="AF53" s="250"/>
      <c r="AG53" s="250"/>
      <c r="AH53" s="250"/>
      <c r="AI53" s="11"/>
      <c r="AJ53" s="250"/>
      <c r="AK53" s="250"/>
      <c r="AL53" s="250"/>
      <c r="AM53" s="250"/>
      <c r="AN53" s="11"/>
      <c r="AO53" s="11"/>
      <c r="AP53" s="11"/>
      <c r="AQ53" s="15"/>
      <c r="AS53" s="8"/>
    </row>
    <row r="54" spans="1:45" ht="12.75" customHeight="1" x14ac:dyDescent="0.2">
      <c r="C54" s="9"/>
      <c r="D54" s="3"/>
      <c r="E54" s="3"/>
      <c r="F54" s="250"/>
      <c r="G54" s="250"/>
      <c r="H54" s="250"/>
      <c r="I54" s="250"/>
      <c r="J54" s="11"/>
      <c r="K54" s="250"/>
      <c r="L54" s="11"/>
      <c r="M54" s="11"/>
      <c r="N54" s="11"/>
      <c r="O54" s="11"/>
      <c r="P54" s="11"/>
      <c r="Q54" s="11"/>
      <c r="R54" s="11"/>
      <c r="S54" s="250"/>
      <c r="T54" s="11"/>
      <c r="U54" s="11"/>
      <c r="V54" s="11"/>
      <c r="W54" s="11"/>
      <c r="X54" s="250"/>
      <c r="Y54" s="11"/>
      <c r="Z54" s="11"/>
      <c r="AA54" s="11"/>
      <c r="AB54" s="11" t="s">
        <v>439</v>
      </c>
      <c r="AC54" s="250"/>
      <c r="AD54" s="11"/>
      <c r="AE54" s="250"/>
      <c r="AF54" s="250"/>
      <c r="AG54" s="250"/>
      <c r="AH54" s="250"/>
      <c r="AI54" s="11"/>
      <c r="AJ54" s="250"/>
      <c r="AK54" s="250"/>
      <c r="AL54" s="250"/>
      <c r="AM54" s="250"/>
      <c r="AN54" s="11"/>
      <c r="AO54" s="11"/>
      <c r="AP54" s="11"/>
      <c r="AQ54" s="15"/>
      <c r="AS54" s="8"/>
    </row>
    <row r="55" spans="1:45" ht="12.75" customHeight="1" x14ac:dyDescent="0.2">
      <c r="C55" s="9"/>
      <c r="D55" s="3"/>
      <c r="E55" s="3"/>
      <c r="F55" s="250"/>
      <c r="G55" s="250"/>
      <c r="H55" s="250"/>
      <c r="I55" s="250"/>
      <c r="J55" s="11"/>
      <c r="K55" s="250"/>
      <c r="L55" s="11"/>
      <c r="M55" s="66"/>
      <c r="N55" s="11"/>
      <c r="O55" s="11"/>
      <c r="P55" s="11"/>
      <c r="Q55" s="11"/>
      <c r="R55" s="11"/>
      <c r="X55" s="250"/>
      <c r="Y55" s="11"/>
      <c r="Z55" s="11" t="s">
        <v>89</v>
      </c>
      <c r="AA55" s="11"/>
      <c r="AB55" s="11"/>
      <c r="AC55" s="250"/>
      <c r="AD55" s="11"/>
      <c r="AE55" s="250"/>
      <c r="AF55" s="250"/>
      <c r="AG55" s="250"/>
      <c r="AH55" s="250"/>
      <c r="AI55" s="11"/>
      <c r="AJ55" s="250"/>
      <c r="AK55" s="250"/>
      <c r="AL55" s="250"/>
      <c r="AM55" s="250"/>
      <c r="AN55" s="11"/>
      <c r="AO55" s="11"/>
      <c r="AP55" s="11"/>
      <c r="AQ55" s="15"/>
      <c r="AS55" s="8"/>
    </row>
    <row r="56" spans="1:45" ht="12.75" customHeight="1" x14ac:dyDescent="0.2">
      <c r="C56" s="9"/>
      <c r="D56" s="3"/>
      <c r="E56" s="3"/>
      <c r="F56" s="250"/>
      <c r="G56" s="250"/>
      <c r="H56" s="250"/>
      <c r="I56" s="250"/>
      <c r="J56" s="11"/>
      <c r="K56" s="250"/>
      <c r="L56" s="11"/>
      <c r="M56" s="66"/>
      <c r="N56" s="11"/>
      <c r="O56" s="11"/>
      <c r="P56" s="11"/>
      <c r="Q56" s="11"/>
      <c r="R56" s="11"/>
      <c r="X56" s="250"/>
      <c r="Y56" s="11"/>
      <c r="Z56" s="11"/>
      <c r="AA56" s="11"/>
      <c r="AB56" s="11"/>
      <c r="AC56" s="250"/>
      <c r="AD56" s="11"/>
      <c r="AE56" s="250"/>
      <c r="AF56" s="250"/>
      <c r="AG56" s="250"/>
      <c r="AH56" s="250"/>
      <c r="AI56" s="11"/>
      <c r="AJ56" s="250"/>
      <c r="AK56" s="250"/>
      <c r="AL56" s="250"/>
      <c r="AM56" s="250"/>
      <c r="AN56" s="11"/>
      <c r="AO56" s="11"/>
      <c r="AP56" s="11"/>
      <c r="AQ56" s="15"/>
      <c r="AS56" s="8"/>
    </row>
    <row r="57" spans="1:45" ht="12.75" customHeight="1" x14ac:dyDescent="0.2">
      <c r="D57" s="3"/>
      <c r="E57" s="3"/>
      <c r="F57" s="250"/>
      <c r="G57" s="250"/>
      <c r="H57" s="250"/>
      <c r="I57" s="250"/>
      <c r="J57" s="11"/>
      <c r="K57" s="250"/>
      <c r="L57" s="11"/>
      <c r="M57" s="11"/>
      <c r="N57" s="11"/>
      <c r="O57" s="11"/>
      <c r="P57" s="11"/>
      <c r="Q57" s="11"/>
      <c r="R57" s="11"/>
      <c r="X57" s="250"/>
      <c r="Y57" s="11"/>
      <c r="Z57" s="11"/>
      <c r="AA57" s="11"/>
      <c r="AB57" s="11"/>
      <c r="AC57" s="250"/>
      <c r="AD57" s="11"/>
      <c r="AE57" s="250"/>
      <c r="AF57" s="250"/>
      <c r="AG57" s="250"/>
      <c r="AH57" s="250"/>
      <c r="AI57" s="11"/>
      <c r="AJ57" s="250"/>
      <c r="AK57" s="250"/>
      <c r="AL57" s="250"/>
      <c r="AM57" s="250"/>
      <c r="AN57" s="11"/>
      <c r="AO57" s="11"/>
      <c r="AP57" s="11"/>
      <c r="AQ57" s="15"/>
      <c r="AS57" s="8"/>
    </row>
    <row r="58" spans="1:45" ht="12.75" customHeight="1" x14ac:dyDescent="0.2">
      <c r="D58" s="3"/>
      <c r="E58" s="3"/>
      <c r="F58" s="250"/>
      <c r="G58" s="250"/>
      <c r="H58" s="250"/>
      <c r="I58" s="250"/>
      <c r="J58" s="11"/>
      <c r="K58" s="11"/>
      <c r="L58" s="11"/>
      <c r="M58" s="11"/>
      <c r="N58" s="250"/>
      <c r="O58" s="11"/>
      <c r="P58" s="11"/>
      <c r="Q58" s="11"/>
      <c r="R58" s="11"/>
      <c r="X58" s="250"/>
      <c r="Y58" s="11"/>
      <c r="Z58" s="11"/>
      <c r="AA58" s="11"/>
      <c r="AB58" s="11"/>
      <c r="AC58" s="250"/>
      <c r="AD58" s="11"/>
      <c r="AE58" s="250"/>
      <c r="AF58" s="250"/>
      <c r="AG58" s="250"/>
      <c r="AH58" s="250"/>
      <c r="AI58" s="11"/>
      <c r="AJ58" s="250"/>
      <c r="AK58" s="250"/>
      <c r="AL58" s="250"/>
      <c r="AM58" s="250"/>
      <c r="AN58" s="11"/>
      <c r="AO58" s="11"/>
      <c r="AP58" s="11"/>
      <c r="AQ58" s="15"/>
      <c r="AS58" s="8"/>
    </row>
    <row r="71" spans="42:43" ht="15.75" customHeight="1" x14ac:dyDescent="0.2"/>
    <row r="72" spans="42:43" ht="12.75" customHeight="1" x14ac:dyDescent="0.2">
      <c r="AP72" s="13"/>
      <c r="AQ72" s="5"/>
    </row>
    <row r="73" spans="42:43" ht="13.5" customHeight="1" x14ac:dyDescent="0.2">
      <c r="AQ73" s="5"/>
    </row>
    <row r="74" spans="42:43" x14ac:dyDescent="0.2">
      <c r="AQ74" s="5"/>
    </row>
    <row r="75" spans="42:43" x14ac:dyDescent="0.2">
      <c r="AQ75" s="5"/>
    </row>
    <row r="76" spans="42:43" x14ac:dyDescent="0.2">
      <c r="AQ76" s="5"/>
    </row>
    <row r="77" spans="42:43" x14ac:dyDescent="0.2">
      <c r="AQ77" s="5"/>
    </row>
    <row r="78" spans="42:43" x14ac:dyDescent="0.2">
      <c r="AQ78" s="5"/>
    </row>
    <row r="79" spans="42:43" x14ac:dyDescent="0.2">
      <c r="AQ79" s="5"/>
    </row>
    <row r="80" spans="42:43" x14ac:dyDescent="0.2">
      <c r="AQ80" s="5"/>
    </row>
    <row r="81" spans="43:43" x14ac:dyDescent="0.2">
      <c r="AQ81" s="5"/>
    </row>
    <row r="82" spans="43:43" x14ac:dyDescent="0.2">
      <c r="AQ82" s="5"/>
    </row>
    <row r="84" spans="43:43" ht="15" customHeight="1" x14ac:dyDescent="0.2"/>
    <row r="85" spans="43:43" ht="15" customHeight="1" x14ac:dyDescent="0.2"/>
    <row r="105" spans="5:18" ht="15.75" x14ac:dyDescent="0.2">
      <c r="E105" s="92"/>
      <c r="F105" s="92"/>
      <c r="G105" s="92"/>
      <c r="H105" s="92"/>
      <c r="I105" s="92"/>
      <c r="J105" s="92"/>
      <c r="K105" s="92"/>
      <c r="L105" s="92"/>
      <c r="M105" s="247"/>
      <c r="N105" s="247"/>
      <c r="O105" s="247"/>
      <c r="P105" s="247"/>
      <c r="Q105" s="247"/>
      <c r="R105" s="77"/>
    </row>
  </sheetData>
  <mergeCells count="17">
    <mergeCell ref="AG2:AQ2"/>
    <mergeCell ref="E4:Z4"/>
    <mergeCell ref="E5:Z5"/>
    <mergeCell ref="N47:P47"/>
    <mergeCell ref="AE45:AI45"/>
    <mergeCell ref="A41:A45"/>
    <mergeCell ref="A36:A40"/>
    <mergeCell ref="A28:C28"/>
    <mergeCell ref="AG3:AQ3"/>
    <mergeCell ref="AG4:AQ4"/>
    <mergeCell ref="A6:AQ6"/>
    <mergeCell ref="A7:A8"/>
    <mergeCell ref="A10:C10"/>
    <mergeCell ref="F7:AI7"/>
    <mergeCell ref="C7:C8"/>
    <mergeCell ref="E7:E8"/>
    <mergeCell ref="AO7:AO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U106"/>
  <sheetViews>
    <sheetView showGridLines="0" topLeftCell="A28" zoomScale="60" zoomScaleNormal="60" zoomScaleSheetLayoutView="70" zoomScalePageLayoutView="80" workbookViewId="0">
      <selection activeCell="AB54" sqref="AB54"/>
    </sheetView>
  </sheetViews>
  <sheetFormatPr defaultColWidth="9.140625" defaultRowHeight="12.75" x14ac:dyDescent="0.2"/>
  <cols>
    <col min="1" max="1" width="5.140625" style="14" customWidth="1"/>
    <col min="2" max="2" width="20.140625" style="14" customWidth="1"/>
    <col min="3" max="3" width="58.42578125" style="7" customWidth="1"/>
    <col min="4" max="4" width="10" style="5" customWidth="1"/>
    <col min="5" max="5" width="8.85546875" style="5" bestFit="1" customWidth="1"/>
    <col min="6" max="6" width="3.42578125" style="5" customWidth="1"/>
    <col min="7" max="7" width="4.85546875" style="5" customWidth="1"/>
    <col min="8" max="9" width="3.42578125" style="5" customWidth="1"/>
    <col min="10" max="10" width="4.85546875" style="5" customWidth="1"/>
    <col min="11" max="11" width="3.42578125" style="5" customWidth="1"/>
    <col min="12" max="12" width="4.855468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85546875" style="5" customWidth="1"/>
    <col min="21" max="21" width="3.42578125" style="5" customWidth="1"/>
    <col min="22" max="22" width="5" style="5" customWidth="1"/>
    <col min="23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4" width="3.42578125" style="5" customWidth="1"/>
    <col min="35" max="35" width="4.285156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28515625" style="5" customWidth="1"/>
    <col min="41" max="42" width="21" style="5" customWidth="1"/>
    <col min="43" max="43" width="31.42578125" style="13" customWidth="1"/>
    <col min="44" max="45" width="9.140625" style="5" hidden="1" customWidth="1"/>
    <col min="46" max="16384" width="9.140625" style="5"/>
  </cols>
  <sheetData>
    <row r="1" spans="1:151" s="31" customFormat="1" ht="18" x14ac:dyDescent="0.2">
      <c r="A1" s="276" t="s">
        <v>90</v>
      </c>
      <c r="B1" s="434"/>
      <c r="C1" s="37"/>
      <c r="F1" s="275"/>
      <c r="G1" s="275"/>
      <c r="H1" s="275"/>
      <c r="I1" s="275"/>
      <c r="J1" s="275"/>
      <c r="K1" s="275"/>
      <c r="L1" s="31" t="s">
        <v>238</v>
      </c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Q1" s="91"/>
    </row>
    <row r="2" spans="1:151" s="31" customFormat="1" ht="18" x14ac:dyDescent="0.2">
      <c r="A2" s="276" t="s">
        <v>82</v>
      </c>
      <c r="B2" s="434"/>
      <c r="C2" s="37"/>
      <c r="F2" s="275"/>
      <c r="G2" s="275"/>
      <c r="H2" s="275"/>
      <c r="I2" s="275"/>
      <c r="J2" s="275"/>
      <c r="K2" s="275"/>
      <c r="L2" s="275"/>
      <c r="N2" s="275"/>
      <c r="O2" s="275" t="s">
        <v>77</v>
      </c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91"/>
      <c r="AC2" s="91"/>
      <c r="AD2" s="91"/>
      <c r="AE2" s="91"/>
      <c r="AF2" s="91"/>
      <c r="AG2" s="697" t="s">
        <v>435</v>
      </c>
      <c r="AH2" s="697"/>
      <c r="AI2" s="697"/>
      <c r="AJ2" s="697"/>
      <c r="AK2" s="697"/>
      <c r="AL2" s="697"/>
      <c r="AM2" s="697"/>
      <c r="AN2" s="697"/>
      <c r="AO2" s="697"/>
      <c r="AP2" s="697"/>
      <c r="AQ2" s="697"/>
      <c r="AR2" s="91"/>
    </row>
    <row r="3" spans="1:151" s="31" customFormat="1" ht="18" x14ac:dyDescent="0.2">
      <c r="A3" s="276"/>
      <c r="B3" s="434"/>
      <c r="C3" s="37"/>
      <c r="F3" s="275"/>
      <c r="G3" s="275"/>
      <c r="H3" s="275"/>
      <c r="I3" s="275"/>
      <c r="J3" s="275"/>
      <c r="K3" s="275"/>
      <c r="L3" s="275"/>
      <c r="N3" s="275"/>
      <c r="O3" s="275" t="s">
        <v>178</v>
      </c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91"/>
      <c r="AC3" s="91"/>
      <c r="AD3" s="91"/>
      <c r="AE3" s="91"/>
      <c r="AF3" s="91"/>
      <c r="AG3" s="697" t="s">
        <v>432</v>
      </c>
      <c r="AH3" s="697"/>
      <c r="AI3" s="697"/>
      <c r="AJ3" s="697"/>
      <c r="AK3" s="697"/>
      <c r="AL3" s="697"/>
      <c r="AM3" s="697"/>
      <c r="AN3" s="697"/>
      <c r="AO3" s="697"/>
      <c r="AP3" s="697"/>
      <c r="AQ3" s="697"/>
      <c r="AR3" s="5"/>
      <c r="AS3" s="5"/>
      <c r="AT3" s="5"/>
      <c r="AU3" s="5"/>
      <c r="AV3" s="5"/>
    </row>
    <row r="4" spans="1:151" ht="21.75" customHeight="1" x14ac:dyDescent="0.2">
      <c r="E4" s="637" t="s">
        <v>257</v>
      </c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275"/>
      <c r="AA4" s="275"/>
      <c r="AG4" s="698" t="s">
        <v>433</v>
      </c>
      <c r="AH4" s="698"/>
      <c r="AI4" s="698"/>
      <c r="AJ4" s="698"/>
      <c r="AK4" s="698"/>
      <c r="AL4" s="698"/>
      <c r="AM4" s="698"/>
      <c r="AN4" s="698"/>
      <c r="AO4" s="698"/>
      <c r="AP4" s="698"/>
      <c r="AQ4" s="698"/>
    </row>
    <row r="5" spans="1:151" ht="21.75" customHeight="1" x14ac:dyDescent="0.2">
      <c r="F5" s="370"/>
      <c r="G5" s="370"/>
      <c r="H5" s="370"/>
      <c r="I5" s="710" t="s">
        <v>274</v>
      </c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370"/>
      <c r="W5" s="370"/>
      <c r="X5" s="370"/>
      <c r="Y5" s="370"/>
      <c r="Z5" s="370"/>
      <c r="AA5" s="370"/>
      <c r="AG5" s="431"/>
      <c r="AH5" s="371"/>
      <c r="AI5" s="371"/>
      <c r="AJ5" s="371"/>
      <c r="AK5" s="371"/>
      <c r="AL5" s="371"/>
      <c r="AM5" s="371"/>
      <c r="AN5" s="371"/>
      <c r="AO5" s="371"/>
      <c r="AP5" s="371"/>
      <c r="AQ5" s="371"/>
    </row>
    <row r="6" spans="1:151" ht="21.75" customHeight="1" x14ac:dyDescent="0.2">
      <c r="F6" s="370"/>
      <c r="G6" s="370"/>
      <c r="H6" s="370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0"/>
      <c r="W6" s="370"/>
      <c r="X6" s="370"/>
      <c r="Y6" s="370"/>
      <c r="Z6" s="370"/>
      <c r="AA6" s="370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</row>
    <row r="7" spans="1:151" ht="25.5" customHeight="1" thickBot="1" x14ac:dyDescent="0.25">
      <c r="A7" s="654" t="s">
        <v>26</v>
      </c>
      <c r="B7" s="654"/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  <c r="T7" s="655"/>
      <c r="U7" s="655"/>
      <c r="V7" s="655"/>
      <c r="W7" s="655"/>
      <c r="X7" s="655"/>
      <c r="Y7" s="655"/>
      <c r="Z7" s="655"/>
      <c r="AA7" s="655"/>
      <c r="AB7" s="655"/>
      <c r="AC7" s="655"/>
      <c r="AD7" s="655"/>
      <c r="AE7" s="655"/>
      <c r="AF7" s="655"/>
      <c r="AG7" s="655"/>
      <c r="AH7" s="655"/>
      <c r="AI7" s="655"/>
      <c r="AJ7" s="655"/>
      <c r="AK7" s="655"/>
      <c r="AL7" s="655"/>
      <c r="AM7" s="655"/>
      <c r="AN7" s="655"/>
      <c r="AO7" s="655"/>
      <c r="AP7" s="655"/>
      <c r="AQ7" s="655"/>
    </row>
    <row r="8" spans="1:151" s="92" customFormat="1" ht="20.25" customHeight="1" x14ac:dyDescent="0.2">
      <c r="A8" s="658"/>
      <c r="B8" s="94"/>
      <c r="C8" s="704" t="s">
        <v>2</v>
      </c>
      <c r="D8" s="20" t="s">
        <v>0</v>
      </c>
      <c r="E8" s="706" t="s">
        <v>76</v>
      </c>
      <c r="F8" s="702" t="s">
        <v>1</v>
      </c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  <c r="AD8" s="703"/>
      <c r="AE8" s="703"/>
      <c r="AF8" s="703"/>
      <c r="AG8" s="703"/>
      <c r="AH8" s="703"/>
      <c r="AI8" s="703"/>
      <c r="AJ8" s="21"/>
      <c r="AK8" s="21"/>
      <c r="AL8" s="21"/>
      <c r="AM8" s="22"/>
      <c r="AN8" s="23"/>
      <c r="AO8" s="708" t="s">
        <v>29</v>
      </c>
    </row>
    <row r="9" spans="1:151" s="92" customFormat="1" ht="20.25" customHeight="1" thickBot="1" x14ac:dyDescent="0.25">
      <c r="A9" s="699"/>
      <c r="B9" s="454"/>
      <c r="C9" s="705"/>
      <c r="D9" s="25" t="s">
        <v>3</v>
      </c>
      <c r="E9" s="707"/>
      <c r="F9" s="26"/>
      <c r="G9" s="27"/>
      <c r="H9" s="27" t="s">
        <v>4</v>
      </c>
      <c r="I9" s="27"/>
      <c r="J9" s="28"/>
      <c r="K9" s="27"/>
      <c r="L9" s="27"/>
      <c r="M9" s="27" t="s">
        <v>5</v>
      </c>
      <c r="N9" s="27"/>
      <c r="O9" s="28"/>
      <c r="P9" s="27"/>
      <c r="Q9" s="27"/>
      <c r="R9" s="29" t="s">
        <v>6</v>
      </c>
      <c r="S9" s="27"/>
      <c r="T9" s="28"/>
      <c r="U9" s="27"/>
      <c r="V9" s="27"/>
      <c r="W9" s="29" t="s">
        <v>7</v>
      </c>
      <c r="X9" s="27"/>
      <c r="Y9" s="28"/>
      <c r="Z9" s="27"/>
      <c r="AA9" s="27"/>
      <c r="AB9" s="29" t="s">
        <v>8</v>
      </c>
      <c r="AC9" s="27"/>
      <c r="AD9" s="28"/>
      <c r="AE9" s="26"/>
      <c r="AF9" s="27"/>
      <c r="AG9" s="27" t="s">
        <v>9</v>
      </c>
      <c r="AH9" s="27"/>
      <c r="AI9" s="30"/>
      <c r="AJ9" s="26"/>
      <c r="AK9" s="27"/>
      <c r="AL9" s="27" t="s">
        <v>22</v>
      </c>
      <c r="AM9" s="27"/>
      <c r="AN9" s="28"/>
      <c r="AO9" s="70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</row>
    <row r="10" spans="1:151" s="10" customFormat="1" ht="18.75" customHeight="1" x14ac:dyDescent="0.2">
      <c r="A10" s="279"/>
      <c r="B10" s="436"/>
      <c r="C10" s="63"/>
      <c r="D10" s="41"/>
      <c r="E10" s="40"/>
      <c r="F10" s="48" t="s">
        <v>10</v>
      </c>
      <c r="G10" s="49" t="s">
        <v>12</v>
      </c>
      <c r="H10" s="49" t="s">
        <v>11</v>
      </c>
      <c r="I10" s="49" t="s">
        <v>13</v>
      </c>
      <c r="J10" s="50" t="s">
        <v>14</v>
      </c>
      <c r="K10" s="48" t="s">
        <v>10</v>
      </c>
      <c r="L10" s="49" t="s">
        <v>12</v>
      </c>
      <c r="M10" s="49" t="s">
        <v>11</v>
      </c>
      <c r="N10" s="49" t="s">
        <v>13</v>
      </c>
      <c r="O10" s="50" t="s">
        <v>14</v>
      </c>
      <c r="P10" s="48" t="s">
        <v>10</v>
      </c>
      <c r="Q10" s="49" t="s">
        <v>12</v>
      </c>
      <c r="R10" s="49" t="s">
        <v>11</v>
      </c>
      <c r="S10" s="49" t="s">
        <v>13</v>
      </c>
      <c r="T10" s="50" t="s">
        <v>14</v>
      </c>
      <c r="U10" s="48" t="s">
        <v>10</v>
      </c>
      <c r="V10" s="49" t="s">
        <v>12</v>
      </c>
      <c r="W10" s="49" t="s">
        <v>11</v>
      </c>
      <c r="X10" s="49" t="s">
        <v>13</v>
      </c>
      <c r="Y10" s="50" t="s">
        <v>14</v>
      </c>
      <c r="Z10" s="48" t="s">
        <v>10</v>
      </c>
      <c r="AA10" s="49" t="s">
        <v>12</v>
      </c>
      <c r="AB10" s="49" t="s">
        <v>11</v>
      </c>
      <c r="AC10" s="49" t="s">
        <v>13</v>
      </c>
      <c r="AD10" s="50" t="s">
        <v>14</v>
      </c>
      <c r="AE10" s="48" t="s">
        <v>10</v>
      </c>
      <c r="AF10" s="49" t="s">
        <v>12</v>
      </c>
      <c r="AG10" s="49" t="s">
        <v>11</v>
      </c>
      <c r="AH10" s="49" t="s">
        <v>13</v>
      </c>
      <c r="AI10" s="50" t="s">
        <v>14</v>
      </c>
      <c r="AJ10" s="51" t="s">
        <v>10</v>
      </c>
      <c r="AK10" s="277" t="s">
        <v>12</v>
      </c>
      <c r="AL10" s="277" t="s">
        <v>11</v>
      </c>
      <c r="AM10" s="277" t="s">
        <v>13</v>
      </c>
      <c r="AN10" s="50" t="s">
        <v>14</v>
      </c>
      <c r="AO10" s="87" t="s">
        <v>23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</row>
    <row r="11" spans="1:151" ht="15.75" customHeight="1" x14ac:dyDescent="0.2">
      <c r="A11" s="700" t="s">
        <v>102</v>
      </c>
      <c r="B11" s="701"/>
      <c r="C11" s="701"/>
      <c r="D11" s="42">
        <f t="shared" ref="D11:AN11" si="0">SUM(D12:D28)</f>
        <v>45</v>
      </c>
      <c r="E11" s="43">
        <f t="shared" si="0"/>
        <v>50</v>
      </c>
      <c r="F11" s="42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3">
        <f t="shared" si="0"/>
        <v>0</v>
      </c>
      <c r="K11" s="42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3">
        <f t="shared" si="0"/>
        <v>0</v>
      </c>
      <c r="P11" s="42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3">
        <f t="shared" si="0"/>
        <v>0</v>
      </c>
      <c r="U11" s="42">
        <f t="shared" si="0"/>
        <v>1</v>
      </c>
      <c r="V11" s="44">
        <f t="shared" si="0"/>
        <v>2</v>
      </c>
      <c r="W11" s="44">
        <f t="shared" si="0"/>
        <v>0</v>
      </c>
      <c r="X11" s="44">
        <f t="shared" si="0"/>
        <v>0</v>
      </c>
      <c r="Y11" s="43">
        <f t="shared" si="0"/>
        <v>3</v>
      </c>
      <c r="Z11" s="42">
        <f t="shared" si="0"/>
        <v>4</v>
      </c>
      <c r="AA11" s="44">
        <f t="shared" si="0"/>
        <v>8</v>
      </c>
      <c r="AB11" s="44">
        <f t="shared" si="0"/>
        <v>2</v>
      </c>
      <c r="AC11" s="44">
        <f t="shared" si="0"/>
        <v>0</v>
      </c>
      <c r="AD11" s="43">
        <f t="shared" si="0"/>
        <v>15</v>
      </c>
      <c r="AE11" s="42">
        <f t="shared" si="0"/>
        <v>4</v>
      </c>
      <c r="AF11" s="44">
        <f t="shared" si="0"/>
        <v>6</v>
      </c>
      <c r="AG11" s="44">
        <f t="shared" si="0"/>
        <v>7</v>
      </c>
      <c r="AH11" s="44">
        <f t="shared" si="0"/>
        <v>0</v>
      </c>
      <c r="AI11" s="43">
        <f t="shared" si="0"/>
        <v>20</v>
      </c>
      <c r="AJ11" s="42">
        <f t="shared" si="0"/>
        <v>5</v>
      </c>
      <c r="AK11" s="44">
        <f t="shared" si="0"/>
        <v>1</v>
      </c>
      <c r="AL11" s="44">
        <f t="shared" si="0"/>
        <v>5</v>
      </c>
      <c r="AM11" s="44">
        <f t="shared" si="0"/>
        <v>0</v>
      </c>
      <c r="AN11" s="43">
        <f t="shared" si="0"/>
        <v>12</v>
      </c>
      <c r="AO11" s="46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</row>
    <row r="12" spans="1:151" s="75" customFormat="1" ht="15.75" customHeight="1" x14ac:dyDescent="0.2">
      <c r="A12" s="511" t="s">
        <v>236</v>
      </c>
      <c r="B12" s="567" t="s">
        <v>306</v>
      </c>
      <c r="C12" s="567" t="s">
        <v>248</v>
      </c>
      <c r="D12" s="513">
        <f t="shared" ref="D12:D29" si="1">SUM(F12:H12,K12:M12,P12:R12,U12:W12,Z12:AB12,AE12:AG12,AJ12:AL12)</f>
        <v>3</v>
      </c>
      <c r="E12" s="514">
        <f>SUM(J12,O12,T12,Y12,AD12,AI12,AN12)</f>
        <v>3</v>
      </c>
      <c r="F12" s="513"/>
      <c r="G12" s="513"/>
      <c r="H12" s="513"/>
      <c r="I12" s="513"/>
      <c r="J12" s="514"/>
      <c r="K12" s="513"/>
      <c r="L12" s="513"/>
      <c r="M12" s="513"/>
      <c r="N12" s="513"/>
      <c r="O12" s="514"/>
      <c r="P12" s="513"/>
      <c r="Q12" s="513"/>
      <c r="R12" s="513"/>
      <c r="S12" s="513"/>
      <c r="T12" s="514"/>
      <c r="U12" s="513">
        <v>1</v>
      </c>
      <c r="V12" s="513">
        <v>2</v>
      </c>
      <c r="W12" s="513">
        <v>0</v>
      </c>
      <c r="X12" s="513" t="s">
        <v>83</v>
      </c>
      <c r="Y12" s="514">
        <v>3</v>
      </c>
      <c r="Z12" s="513"/>
      <c r="AA12" s="513"/>
      <c r="AB12" s="513"/>
      <c r="AC12" s="513"/>
      <c r="AD12" s="514"/>
      <c r="AE12" s="513"/>
      <c r="AF12" s="513"/>
      <c r="AG12" s="513"/>
      <c r="AH12" s="513"/>
      <c r="AI12" s="514"/>
      <c r="AJ12" s="513"/>
      <c r="AK12" s="513"/>
      <c r="AL12" s="513"/>
      <c r="AM12" s="513"/>
      <c r="AN12" s="515"/>
      <c r="AO12" s="423" t="s">
        <v>305</v>
      </c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</row>
    <row r="13" spans="1:151" ht="18" customHeight="1" x14ac:dyDescent="0.2">
      <c r="A13" s="511" t="s">
        <v>237</v>
      </c>
      <c r="B13" s="568" t="s">
        <v>362</v>
      </c>
      <c r="C13" s="567" t="s">
        <v>217</v>
      </c>
      <c r="D13" s="513">
        <f t="shared" si="1"/>
        <v>3</v>
      </c>
      <c r="E13" s="514">
        <f>SUM(J13,O13,T13,Y13,AD13,AI13,AN13)</f>
        <v>4</v>
      </c>
      <c r="F13" s="513"/>
      <c r="G13" s="513"/>
      <c r="H13" s="513"/>
      <c r="I13" s="513"/>
      <c r="J13" s="514"/>
      <c r="K13" s="513"/>
      <c r="L13" s="513"/>
      <c r="M13" s="513"/>
      <c r="N13" s="513"/>
      <c r="O13" s="514"/>
      <c r="P13" s="513"/>
      <c r="Q13" s="513"/>
      <c r="R13" s="513"/>
      <c r="S13" s="513"/>
      <c r="T13" s="514"/>
      <c r="U13" s="513"/>
      <c r="V13" s="513"/>
      <c r="W13" s="513"/>
      <c r="X13" s="513"/>
      <c r="Y13" s="514"/>
      <c r="Z13" s="513">
        <v>0</v>
      </c>
      <c r="AA13" s="513">
        <v>3</v>
      </c>
      <c r="AB13" s="513">
        <v>0</v>
      </c>
      <c r="AC13" s="513" t="s">
        <v>83</v>
      </c>
      <c r="AD13" s="514">
        <v>4</v>
      </c>
      <c r="AE13" s="513"/>
      <c r="AF13" s="513"/>
      <c r="AG13" s="513"/>
      <c r="AH13" s="513"/>
      <c r="AI13" s="514"/>
      <c r="AJ13" s="513"/>
      <c r="AK13" s="513"/>
      <c r="AL13" s="513"/>
      <c r="AM13" s="513"/>
      <c r="AN13" s="515"/>
      <c r="AO13" s="423" t="s">
        <v>276</v>
      </c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</row>
    <row r="14" spans="1:151" ht="18" customHeight="1" x14ac:dyDescent="0.2">
      <c r="A14" s="511" t="s">
        <v>94</v>
      </c>
      <c r="B14" s="568" t="s">
        <v>363</v>
      </c>
      <c r="C14" s="567" t="s">
        <v>216</v>
      </c>
      <c r="D14" s="513">
        <f t="shared" si="1"/>
        <v>3</v>
      </c>
      <c r="E14" s="514">
        <f>SUM(J14,O14,T14,Y14,AD14,AI14,AN14)</f>
        <v>3</v>
      </c>
      <c r="F14" s="513"/>
      <c r="G14" s="513"/>
      <c r="H14" s="513"/>
      <c r="I14" s="513"/>
      <c r="J14" s="514"/>
      <c r="K14" s="513"/>
      <c r="L14" s="513"/>
      <c r="M14" s="513"/>
      <c r="N14" s="513"/>
      <c r="O14" s="514"/>
      <c r="P14" s="513"/>
      <c r="Q14" s="513"/>
      <c r="R14" s="513"/>
      <c r="S14" s="513"/>
      <c r="T14" s="514"/>
      <c r="U14" s="513"/>
      <c r="V14" s="513"/>
      <c r="W14" s="513"/>
      <c r="X14" s="513"/>
      <c r="Y14" s="514"/>
      <c r="Z14" s="513"/>
      <c r="AA14" s="513"/>
      <c r="AB14" s="513"/>
      <c r="AC14" s="513"/>
      <c r="AD14" s="514"/>
      <c r="AE14" s="513">
        <v>1</v>
      </c>
      <c r="AF14" s="513">
        <v>2</v>
      </c>
      <c r="AG14" s="513">
        <v>0</v>
      </c>
      <c r="AH14" s="513" t="s">
        <v>15</v>
      </c>
      <c r="AI14" s="514">
        <v>3</v>
      </c>
      <c r="AJ14" s="513"/>
      <c r="AK14" s="513"/>
      <c r="AL14" s="513"/>
      <c r="AM14" s="513"/>
      <c r="AN14" s="515"/>
      <c r="AO14" s="423" t="s">
        <v>362</v>
      </c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</row>
    <row r="15" spans="1:151" ht="18" customHeight="1" x14ac:dyDescent="0.2">
      <c r="A15" s="511" t="s">
        <v>92</v>
      </c>
      <c r="B15" s="568" t="s">
        <v>364</v>
      </c>
      <c r="C15" s="567" t="s">
        <v>215</v>
      </c>
      <c r="D15" s="513">
        <f t="shared" si="1"/>
        <v>3</v>
      </c>
      <c r="E15" s="514">
        <f>SUM(J15,O15,T15,Y15,AD15,AI15,AN15)</f>
        <v>3</v>
      </c>
      <c r="F15" s="513"/>
      <c r="G15" s="513"/>
      <c r="H15" s="513"/>
      <c r="I15" s="513"/>
      <c r="J15" s="514"/>
      <c r="K15" s="513"/>
      <c r="L15" s="513"/>
      <c r="M15" s="513"/>
      <c r="N15" s="513"/>
      <c r="O15" s="514"/>
      <c r="P15" s="513"/>
      <c r="Q15" s="513"/>
      <c r="R15" s="513"/>
      <c r="S15" s="513"/>
      <c r="T15" s="514"/>
      <c r="U15" s="513"/>
      <c r="V15" s="513"/>
      <c r="W15" s="513"/>
      <c r="X15" s="513"/>
      <c r="Y15" s="514"/>
      <c r="Z15" s="513">
        <v>1</v>
      </c>
      <c r="AA15" s="513">
        <v>2</v>
      </c>
      <c r="AB15" s="513">
        <v>0</v>
      </c>
      <c r="AC15" s="513" t="s">
        <v>15</v>
      </c>
      <c r="AD15" s="514">
        <v>3</v>
      </c>
      <c r="AE15" s="513"/>
      <c r="AF15" s="513"/>
      <c r="AG15" s="513"/>
      <c r="AH15" s="513"/>
      <c r="AI15" s="514"/>
      <c r="AJ15" s="513"/>
      <c r="AK15" s="513"/>
      <c r="AL15" s="513"/>
      <c r="AM15" s="513"/>
      <c r="AN15" s="515"/>
      <c r="AO15" s="423" t="s">
        <v>276</v>
      </c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</row>
    <row r="16" spans="1:151" ht="18" customHeight="1" x14ac:dyDescent="0.2">
      <c r="A16" s="511" t="s">
        <v>88</v>
      </c>
      <c r="B16" s="568" t="s">
        <v>406</v>
      </c>
      <c r="C16" s="567" t="s">
        <v>286</v>
      </c>
      <c r="D16" s="513">
        <f t="shared" si="1"/>
        <v>5</v>
      </c>
      <c r="E16" s="514">
        <f t="shared" ref="E16:E29" si="2">SUM(J16,O16,T16,Y16,AD16,AI16,AN16)</f>
        <v>5</v>
      </c>
      <c r="F16" s="513"/>
      <c r="G16" s="513"/>
      <c r="H16" s="513"/>
      <c r="I16" s="513"/>
      <c r="J16" s="514"/>
      <c r="K16" s="513"/>
      <c r="L16" s="513"/>
      <c r="M16" s="513"/>
      <c r="N16" s="513"/>
      <c r="O16" s="514"/>
      <c r="P16" s="513"/>
      <c r="Q16" s="513"/>
      <c r="R16" s="513"/>
      <c r="S16" s="513"/>
      <c r="T16" s="514"/>
      <c r="U16" s="513"/>
      <c r="V16" s="513"/>
      <c r="W16" s="513"/>
      <c r="X16" s="513"/>
      <c r="Y16" s="514"/>
      <c r="Z16" s="513">
        <v>2</v>
      </c>
      <c r="AA16" s="513">
        <v>3</v>
      </c>
      <c r="AB16" s="513">
        <v>0</v>
      </c>
      <c r="AC16" s="513" t="s">
        <v>83</v>
      </c>
      <c r="AD16" s="514">
        <v>5</v>
      </c>
      <c r="AE16" s="516"/>
      <c r="AF16" s="516"/>
      <c r="AG16" s="516"/>
      <c r="AH16" s="516"/>
      <c r="AI16" s="517"/>
      <c r="AJ16" s="513"/>
      <c r="AK16" s="513"/>
      <c r="AL16" s="513"/>
      <c r="AM16" s="513"/>
      <c r="AN16" s="515"/>
      <c r="AO16" s="570" t="s">
        <v>276</v>
      </c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</row>
    <row r="17" spans="1:151" ht="18" customHeight="1" x14ac:dyDescent="0.2">
      <c r="A17" s="511" t="s">
        <v>81</v>
      </c>
      <c r="B17" s="568" t="s">
        <v>365</v>
      </c>
      <c r="C17" s="567" t="s">
        <v>287</v>
      </c>
      <c r="D17" s="513">
        <f t="shared" si="1"/>
        <v>3</v>
      </c>
      <c r="E17" s="514">
        <f t="shared" si="2"/>
        <v>4</v>
      </c>
      <c r="F17" s="513"/>
      <c r="G17" s="513"/>
      <c r="H17" s="513"/>
      <c r="I17" s="513"/>
      <c r="J17" s="514"/>
      <c r="K17" s="513"/>
      <c r="L17" s="513"/>
      <c r="M17" s="513"/>
      <c r="N17" s="513"/>
      <c r="O17" s="514"/>
      <c r="P17" s="513"/>
      <c r="Q17" s="513"/>
      <c r="R17" s="513"/>
      <c r="S17" s="513"/>
      <c r="T17" s="514"/>
      <c r="U17" s="513"/>
      <c r="V17" s="513"/>
      <c r="W17" s="513"/>
      <c r="X17" s="513"/>
      <c r="Y17" s="514"/>
      <c r="Z17" s="513"/>
      <c r="AA17" s="513"/>
      <c r="AB17" s="513"/>
      <c r="AC17" s="513"/>
      <c r="AD17" s="514"/>
      <c r="AE17" s="513">
        <v>1</v>
      </c>
      <c r="AF17" s="513">
        <v>2</v>
      </c>
      <c r="AG17" s="513">
        <v>0</v>
      </c>
      <c r="AH17" s="513" t="s">
        <v>83</v>
      </c>
      <c r="AI17" s="514">
        <v>4</v>
      </c>
      <c r="AJ17" s="513"/>
      <c r="AK17" s="513"/>
      <c r="AL17" s="513"/>
      <c r="AM17" s="513"/>
      <c r="AN17" s="515"/>
      <c r="AO17" s="423" t="s">
        <v>406</v>
      </c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</row>
    <row r="18" spans="1:151" ht="18" customHeight="1" x14ac:dyDescent="0.2">
      <c r="A18" s="511" t="s">
        <v>57</v>
      </c>
      <c r="B18" s="568" t="s">
        <v>366</v>
      </c>
      <c r="C18" s="567" t="s">
        <v>288</v>
      </c>
      <c r="D18" s="513">
        <f t="shared" si="1"/>
        <v>3</v>
      </c>
      <c r="E18" s="514">
        <f t="shared" si="2"/>
        <v>3</v>
      </c>
      <c r="F18" s="513"/>
      <c r="G18" s="513"/>
      <c r="H18" s="513"/>
      <c r="I18" s="513" t="s">
        <v>25</v>
      </c>
      <c r="J18" s="514"/>
      <c r="K18" s="513"/>
      <c r="L18" s="513"/>
      <c r="M18" s="513"/>
      <c r="N18" s="513"/>
      <c r="O18" s="514"/>
      <c r="P18" s="513"/>
      <c r="Q18" s="513"/>
      <c r="R18" s="513"/>
      <c r="S18" s="513"/>
      <c r="T18" s="514"/>
      <c r="U18" s="513"/>
      <c r="V18" s="513"/>
      <c r="W18" s="513"/>
      <c r="X18" s="513"/>
      <c r="Y18" s="514"/>
      <c r="Z18" s="513"/>
      <c r="AA18" s="513"/>
      <c r="AB18" s="513"/>
      <c r="AC18" s="513"/>
      <c r="AD18" s="514"/>
      <c r="AE18" s="513"/>
      <c r="AF18" s="513"/>
      <c r="AG18" s="513"/>
      <c r="AH18" s="513"/>
      <c r="AI18" s="514"/>
      <c r="AJ18" s="513">
        <v>1</v>
      </c>
      <c r="AK18" s="513">
        <v>0</v>
      </c>
      <c r="AL18" s="513">
        <v>2</v>
      </c>
      <c r="AM18" s="513" t="s">
        <v>15</v>
      </c>
      <c r="AN18" s="515">
        <v>3</v>
      </c>
      <c r="AO18" s="423" t="s">
        <v>365</v>
      </c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</row>
    <row r="19" spans="1:151" ht="18" customHeight="1" x14ac:dyDescent="0.2">
      <c r="A19" s="511" t="s">
        <v>58</v>
      </c>
      <c r="B19" s="568" t="s">
        <v>367</v>
      </c>
      <c r="C19" s="567" t="s">
        <v>218</v>
      </c>
      <c r="D19" s="513">
        <f t="shared" si="1"/>
        <v>2</v>
      </c>
      <c r="E19" s="514">
        <f t="shared" si="2"/>
        <v>3</v>
      </c>
      <c r="F19" s="513"/>
      <c r="G19" s="513"/>
      <c r="H19" s="513"/>
      <c r="I19" s="513"/>
      <c r="J19" s="514"/>
      <c r="K19" s="513"/>
      <c r="L19" s="513"/>
      <c r="M19" s="513"/>
      <c r="N19" s="513"/>
      <c r="O19" s="514"/>
      <c r="P19" s="513"/>
      <c r="Q19" s="513"/>
      <c r="R19" s="513"/>
      <c r="S19" s="513"/>
      <c r="T19" s="514"/>
      <c r="U19" s="513"/>
      <c r="V19" s="513"/>
      <c r="W19" s="513"/>
      <c r="X19" s="513"/>
      <c r="Y19" s="514"/>
      <c r="Z19" s="513"/>
      <c r="AA19" s="513"/>
      <c r="AB19" s="513"/>
      <c r="AC19" s="513"/>
      <c r="AD19" s="514"/>
      <c r="AE19" s="516">
        <v>0</v>
      </c>
      <c r="AF19" s="516">
        <v>0</v>
      </c>
      <c r="AG19" s="516">
        <v>2</v>
      </c>
      <c r="AH19" s="516" t="s">
        <v>83</v>
      </c>
      <c r="AI19" s="517">
        <v>3</v>
      </c>
      <c r="AJ19" s="513"/>
      <c r="AK19" s="513"/>
      <c r="AL19" s="513"/>
      <c r="AM19" s="513"/>
      <c r="AN19" s="515"/>
      <c r="AO19" s="570" t="s">
        <v>380</v>
      </c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</row>
    <row r="20" spans="1:151" ht="18" customHeight="1" x14ac:dyDescent="0.2">
      <c r="A20" s="511" t="s">
        <v>59</v>
      </c>
      <c r="B20" s="568" t="s">
        <v>368</v>
      </c>
      <c r="C20" s="567" t="s">
        <v>214</v>
      </c>
      <c r="D20" s="513">
        <f t="shared" si="1"/>
        <v>2</v>
      </c>
      <c r="E20" s="514">
        <f t="shared" si="2"/>
        <v>2</v>
      </c>
      <c r="F20" s="513"/>
      <c r="G20" s="513"/>
      <c r="H20" s="513"/>
      <c r="I20" s="513"/>
      <c r="J20" s="514"/>
      <c r="K20" s="513"/>
      <c r="L20" s="513"/>
      <c r="M20" s="513"/>
      <c r="N20" s="513"/>
      <c r="O20" s="514"/>
      <c r="P20" s="513"/>
      <c r="Q20" s="513"/>
      <c r="R20" s="513"/>
      <c r="S20" s="513"/>
      <c r="T20" s="514"/>
      <c r="U20" s="513"/>
      <c r="V20" s="513"/>
      <c r="W20" s="513"/>
      <c r="X20" s="513"/>
      <c r="Y20" s="514"/>
      <c r="Z20" s="513"/>
      <c r="AA20" s="513"/>
      <c r="AB20" s="513"/>
      <c r="AC20" s="513"/>
      <c r="AD20" s="514"/>
      <c r="AE20" s="513">
        <v>0</v>
      </c>
      <c r="AF20" s="513">
        <v>0</v>
      </c>
      <c r="AG20" s="513">
        <v>2</v>
      </c>
      <c r="AH20" s="513" t="s">
        <v>83</v>
      </c>
      <c r="AI20" s="514">
        <v>2</v>
      </c>
      <c r="AJ20" s="513"/>
      <c r="AK20" s="513"/>
      <c r="AL20" s="513"/>
      <c r="AM20" s="513"/>
      <c r="AN20" s="515"/>
      <c r="AO20" s="423" t="s">
        <v>276</v>
      </c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</row>
    <row r="21" spans="1:151" ht="18" customHeight="1" x14ac:dyDescent="0.2">
      <c r="A21" s="511" t="s">
        <v>60</v>
      </c>
      <c r="B21" s="568" t="s">
        <v>369</v>
      </c>
      <c r="C21" s="567" t="s">
        <v>213</v>
      </c>
      <c r="D21" s="513">
        <f t="shared" si="1"/>
        <v>2</v>
      </c>
      <c r="E21" s="514">
        <f t="shared" si="2"/>
        <v>2</v>
      </c>
      <c r="F21" s="513"/>
      <c r="G21" s="513"/>
      <c r="H21" s="513"/>
      <c r="I21" s="513"/>
      <c r="J21" s="514"/>
      <c r="K21" s="513"/>
      <c r="L21" s="513"/>
      <c r="M21" s="513"/>
      <c r="N21" s="513"/>
      <c r="O21" s="514"/>
      <c r="P21" s="513"/>
      <c r="Q21" s="513"/>
      <c r="R21" s="513"/>
      <c r="S21" s="513"/>
      <c r="T21" s="514"/>
      <c r="U21" s="513"/>
      <c r="V21" s="513"/>
      <c r="W21" s="513"/>
      <c r="X21" s="513"/>
      <c r="Y21" s="514"/>
      <c r="Z21" s="513"/>
      <c r="AA21" s="513"/>
      <c r="AB21" s="513"/>
      <c r="AC21" s="513"/>
      <c r="AD21" s="514"/>
      <c r="AE21" s="513"/>
      <c r="AF21" s="513"/>
      <c r="AG21" s="513"/>
      <c r="AH21" s="513"/>
      <c r="AI21" s="514"/>
      <c r="AJ21" s="513">
        <v>1</v>
      </c>
      <c r="AK21" s="513">
        <v>0</v>
      </c>
      <c r="AL21" s="513">
        <v>1</v>
      </c>
      <c r="AM21" s="513" t="s">
        <v>15</v>
      </c>
      <c r="AN21" s="515">
        <v>2</v>
      </c>
      <c r="AO21" s="423" t="s">
        <v>368</v>
      </c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</row>
    <row r="22" spans="1:151" s="69" customFormat="1" ht="15" customHeight="1" x14ac:dyDescent="0.2">
      <c r="A22" s="511" t="s">
        <v>61</v>
      </c>
      <c r="B22" s="568" t="s">
        <v>370</v>
      </c>
      <c r="C22" s="567" t="s">
        <v>212</v>
      </c>
      <c r="D22" s="513">
        <f t="shared" si="1"/>
        <v>2</v>
      </c>
      <c r="E22" s="514">
        <f t="shared" si="2"/>
        <v>2</v>
      </c>
      <c r="F22" s="513"/>
      <c r="G22" s="513"/>
      <c r="H22" s="513"/>
      <c r="I22" s="513"/>
      <c r="J22" s="514"/>
      <c r="K22" s="513"/>
      <c r="L22" s="513"/>
      <c r="M22" s="513"/>
      <c r="N22" s="513"/>
      <c r="O22" s="514"/>
      <c r="P22" s="513"/>
      <c r="Q22" s="513"/>
      <c r="R22" s="513"/>
      <c r="S22" s="513"/>
      <c r="T22" s="514"/>
      <c r="U22" s="513"/>
      <c r="V22" s="513"/>
      <c r="W22" s="513"/>
      <c r="X22" s="513"/>
      <c r="Y22" s="514"/>
      <c r="Z22" s="513"/>
      <c r="AA22" s="513"/>
      <c r="AB22" s="513"/>
      <c r="AC22" s="513"/>
      <c r="AD22" s="513"/>
      <c r="AE22" s="513">
        <v>0</v>
      </c>
      <c r="AF22" s="513">
        <v>2</v>
      </c>
      <c r="AG22" s="513">
        <v>0</v>
      </c>
      <c r="AH22" s="513" t="s">
        <v>83</v>
      </c>
      <c r="AI22" s="513">
        <v>2</v>
      </c>
      <c r="AJ22" s="513"/>
      <c r="AK22" s="513"/>
      <c r="AL22" s="513"/>
      <c r="AM22" s="513"/>
      <c r="AN22" s="518"/>
      <c r="AO22" s="423" t="s">
        <v>276</v>
      </c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</row>
    <row r="23" spans="1:151" s="69" customFormat="1" ht="15.75" x14ac:dyDescent="0.2">
      <c r="A23" s="511" t="s">
        <v>62</v>
      </c>
      <c r="B23" s="568" t="s">
        <v>371</v>
      </c>
      <c r="C23" s="567" t="s">
        <v>211</v>
      </c>
      <c r="D23" s="513">
        <f t="shared" si="1"/>
        <v>2</v>
      </c>
      <c r="E23" s="514">
        <f t="shared" si="2"/>
        <v>2</v>
      </c>
      <c r="F23" s="513"/>
      <c r="G23" s="513"/>
      <c r="H23" s="513"/>
      <c r="I23" s="513"/>
      <c r="J23" s="514"/>
      <c r="K23" s="513"/>
      <c r="L23" s="513"/>
      <c r="M23" s="513"/>
      <c r="N23" s="513"/>
      <c r="O23" s="514"/>
      <c r="P23" s="513"/>
      <c r="Q23" s="513"/>
      <c r="R23" s="513"/>
      <c r="S23" s="513"/>
      <c r="T23" s="514"/>
      <c r="U23" s="513"/>
      <c r="V23" s="513"/>
      <c r="W23" s="513"/>
      <c r="X23" s="513"/>
      <c r="Y23" s="514"/>
      <c r="Z23" s="513"/>
      <c r="AA23" s="513"/>
      <c r="AB23" s="513"/>
      <c r="AC23" s="513"/>
      <c r="AD23" s="513"/>
      <c r="AE23" s="513"/>
      <c r="AF23" s="513"/>
      <c r="AG23" s="513"/>
      <c r="AH23" s="513"/>
      <c r="AI23" s="513"/>
      <c r="AJ23" s="513">
        <v>1</v>
      </c>
      <c r="AK23" s="513">
        <v>1</v>
      </c>
      <c r="AL23" s="513">
        <v>0</v>
      </c>
      <c r="AM23" s="513" t="s">
        <v>15</v>
      </c>
      <c r="AN23" s="518">
        <v>2</v>
      </c>
      <c r="AO23" s="423" t="s">
        <v>370</v>
      </c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</row>
    <row r="24" spans="1:151" s="75" customFormat="1" ht="15.75" x14ac:dyDescent="0.2">
      <c r="A24" s="511" t="s">
        <v>63</v>
      </c>
      <c r="B24" s="568" t="s">
        <v>372</v>
      </c>
      <c r="C24" s="567" t="s">
        <v>267</v>
      </c>
      <c r="D24" s="513">
        <f t="shared" si="1"/>
        <v>3</v>
      </c>
      <c r="E24" s="514">
        <f t="shared" si="2"/>
        <v>3</v>
      </c>
      <c r="F24" s="513"/>
      <c r="G24" s="513"/>
      <c r="H24" s="513"/>
      <c r="I24" s="513"/>
      <c r="J24" s="514"/>
      <c r="K24" s="513"/>
      <c r="L24" s="513"/>
      <c r="M24" s="513"/>
      <c r="N24" s="513"/>
      <c r="O24" s="514"/>
      <c r="P24" s="513"/>
      <c r="Q24" s="513"/>
      <c r="R24" s="513"/>
      <c r="S24" s="513"/>
      <c r="T24" s="514"/>
      <c r="U24" s="513"/>
      <c r="V24" s="513"/>
      <c r="W24" s="513"/>
      <c r="X24" s="513"/>
      <c r="Y24" s="514"/>
      <c r="Z24" s="513"/>
      <c r="AA24" s="513"/>
      <c r="AB24" s="513"/>
      <c r="AC24" s="513"/>
      <c r="AD24" s="513"/>
      <c r="AE24" s="513">
        <v>1</v>
      </c>
      <c r="AF24" s="513">
        <v>0</v>
      </c>
      <c r="AG24" s="513">
        <v>2</v>
      </c>
      <c r="AH24" s="513" t="s">
        <v>83</v>
      </c>
      <c r="AI24" s="513">
        <v>3</v>
      </c>
      <c r="AJ24" s="513"/>
      <c r="AK24" s="513"/>
      <c r="AL24" s="513"/>
      <c r="AM24" s="513"/>
      <c r="AN24" s="518"/>
      <c r="AO24" s="423" t="s">
        <v>276</v>
      </c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</row>
    <row r="25" spans="1:151" s="75" customFormat="1" ht="15.75" x14ac:dyDescent="0.2">
      <c r="A25" s="511" t="s">
        <v>64</v>
      </c>
      <c r="B25" s="568" t="s">
        <v>373</v>
      </c>
      <c r="C25" s="567" t="s">
        <v>258</v>
      </c>
      <c r="D25" s="513">
        <f t="shared" si="1"/>
        <v>2</v>
      </c>
      <c r="E25" s="514">
        <f t="shared" si="2"/>
        <v>3</v>
      </c>
      <c r="F25" s="513"/>
      <c r="G25" s="513"/>
      <c r="H25" s="513"/>
      <c r="I25" s="513"/>
      <c r="J25" s="514"/>
      <c r="K25" s="513"/>
      <c r="L25" s="513"/>
      <c r="M25" s="513"/>
      <c r="N25" s="513"/>
      <c r="O25" s="514"/>
      <c r="P25" s="513"/>
      <c r="Q25" s="513"/>
      <c r="R25" s="513"/>
      <c r="S25" s="513"/>
      <c r="T25" s="514"/>
      <c r="U25" s="513"/>
      <c r="V25" s="513"/>
      <c r="W25" s="513"/>
      <c r="X25" s="513"/>
      <c r="Y25" s="514"/>
      <c r="Z25" s="513"/>
      <c r="AA25" s="513"/>
      <c r="AB25" s="513"/>
      <c r="AC25" s="513"/>
      <c r="AD25" s="513"/>
      <c r="AE25" s="513"/>
      <c r="AF25" s="513"/>
      <c r="AG25" s="513"/>
      <c r="AH25" s="513"/>
      <c r="AI25" s="513"/>
      <c r="AJ25" s="513">
        <v>1</v>
      </c>
      <c r="AK25" s="513">
        <v>0</v>
      </c>
      <c r="AL25" s="513">
        <v>1</v>
      </c>
      <c r="AM25" s="513" t="s">
        <v>15</v>
      </c>
      <c r="AN25" s="518">
        <v>3</v>
      </c>
      <c r="AO25" s="423" t="s">
        <v>372</v>
      </c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</row>
    <row r="26" spans="1:151" s="75" customFormat="1" ht="15.75" x14ac:dyDescent="0.2">
      <c r="A26" s="511" t="s">
        <v>96</v>
      </c>
      <c r="B26" s="568" t="s">
        <v>374</v>
      </c>
      <c r="C26" s="567" t="s">
        <v>208</v>
      </c>
      <c r="D26" s="513">
        <f t="shared" si="1"/>
        <v>3</v>
      </c>
      <c r="E26" s="514">
        <f t="shared" si="2"/>
        <v>3</v>
      </c>
      <c r="F26" s="513"/>
      <c r="G26" s="513"/>
      <c r="H26" s="513"/>
      <c r="I26" s="513"/>
      <c r="J26" s="514"/>
      <c r="K26" s="513"/>
      <c r="L26" s="513"/>
      <c r="M26" s="513"/>
      <c r="N26" s="513"/>
      <c r="O26" s="514"/>
      <c r="P26" s="513"/>
      <c r="Q26" s="513"/>
      <c r="R26" s="513"/>
      <c r="S26" s="513"/>
      <c r="T26" s="514"/>
      <c r="U26" s="513"/>
      <c r="V26" s="513"/>
      <c r="W26" s="513"/>
      <c r="X26" s="513"/>
      <c r="Y26" s="514"/>
      <c r="Z26" s="513">
        <v>1</v>
      </c>
      <c r="AA26" s="513">
        <v>0</v>
      </c>
      <c r="AB26" s="513">
        <v>2</v>
      </c>
      <c r="AC26" s="513" t="s">
        <v>15</v>
      </c>
      <c r="AD26" s="513">
        <v>3</v>
      </c>
      <c r="AE26" s="513"/>
      <c r="AF26" s="513"/>
      <c r="AG26" s="513"/>
      <c r="AH26" s="513"/>
      <c r="AI26" s="513"/>
      <c r="AJ26" s="513"/>
      <c r="AK26" s="513"/>
      <c r="AL26" s="513"/>
      <c r="AM26" s="513"/>
      <c r="AN26" s="518"/>
      <c r="AO26" s="423" t="s">
        <v>276</v>
      </c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</row>
    <row r="27" spans="1:151" s="69" customFormat="1" ht="15.75" x14ac:dyDescent="0.2">
      <c r="A27" s="511" t="s">
        <v>65</v>
      </c>
      <c r="B27" s="568" t="s">
        <v>375</v>
      </c>
      <c r="C27" s="567" t="s">
        <v>210</v>
      </c>
      <c r="D27" s="513">
        <f t="shared" si="1"/>
        <v>2</v>
      </c>
      <c r="E27" s="514">
        <f t="shared" si="2"/>
        <v>3</v>
      </c>
      <c r="F27" s="513"/>
      <c r="G27" s="513"/>
      <c r="H27" s="513"/>
      <c r="I27" s="513"/>
      <c r="J27" s="514"/>
      <c r="K27" s="513"/>
      <c r="L27" s="513"/>
      <c r="M27" s="513"/>
      <c r="N27" s="513"/>
      <c r="O27" s="514"/>
      <c r="P27" s="513"/>
      <c r="Q27" s="513"/>
      <c r="R27" s="513"/>
      <c r="S27" s="513"/>
      <c r="T27" s="514"/>
      <c r="U27" s="513"/>
      <c r="V27" s="513"/>
      <c r="W27" s="513"/>
      <c r="X27" s="513"/>
      <c r="Y27" s="514"/>
      <c r="Z27" s="513"/>
      <c r="AA27" s="513"/>
      <c r="AB27" s="513"/>
      <c r="AC27" s="513"/>
      <c r="AD27" s="513"/>
      <c r="AE27" s="513">
        <v>1</v>
      </c>
      <c r="AF27" s="513">
        <v>0</v>
      </c>
      <c r="AG27" s="513">
        <v>1</v>
      </c>
      <c r="AH27" s="513" t="s">
        <v>83</v>
      </c>
      <c r="AI27" s="513">
        <v>3</v>
      </c>
      <c r="AJ27" s="513"/>
      <c r="AK27" s="513"/>
      <c r="AL27" s="513"/>
      <c r="AM27" s="513"/>
      <c r="AN27" s="518"/>
      <c r="AO27" s="423" t="s">
        <v>374</v>
      </c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</row>
    <row r="28" spans="1:151" s="74" customFormat="1" ht="16.5" thickBot="1" x14ac:dyDescent="0.25">
      <c r="A28" s="511" t="s">
        <v>66</v>
      </c>
      <c r="B28" s="568" t="s">
        <v>376</v>
      </c>
      <c r="C28" s="567" t="s">
        <v>209</v>
      </c>
      <c r="D28" s="513">
        <f t="shared" si="1"/>
        <v>2</v>
      </c>
      <c r="E28" s="514">
        <f t="shared" si="2"/>
        <v>2</v>
      </c>
      <c r="F28" s="513"/>
      <c r="G28" s="513"/>
      <c r="H28" s="513"/>
      <c r="I28" s="513"/>
      <c r="J28" s="514"/>
      <c r="K28" s="513"/>
      <c r="L28" s="513"/>
      <c r="M28" s="513"/>
      <c r="N28" s="513"/>
      <c r="O28" s="514"/>
      <c r="P28" s="513"/>
      <c r="Q28" s="513"/>
      <c r="R28" s="513"/>
      <c r="S28" s="513"/>
      <c r="T28" s="514"/>
      <c r="U28" s="513"/>
      <c r="V28" s="513"/>
      <c r="W28" s="513"/>
      <c r="X28" s="513"/>
      <c r="Y28" s="514"/>
      <c r="Z28" s="513"/>
      <c r="AA28" s="513"/>
      <c r="AB28" s="513"/>
      <c r="AC28" s="513"/>
      <c r="AD28" s="513"/>
      <c r="AE28" s="513"/>
      <c r="AF28" s="513"/>
      <c r="AG28" s="513"/>
      <c r="AH28" s="513"/>
      <c r="AI28" s="513"/>
      <c r="AJ28" s="513">
        <v>1</v>
      </c>
      <c r="AK28" s="513">
        <v>0</v>
      </c>
      <c r="AL28" s="513">
        <v>1</v>
      </c>
      <c r="AM28" s="513" t="s">
        <v>15</v>
      </c>
      <c r="AN28" s="518">
        <v>2</v>
      </c>
      <c r="AO28" s="423" t="s">
        <v>375</v>
      </c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</row>
    <row r="29" spans="1:151" ht="18" customHeight="1" x14ac:dyDescent="0.2">
      <c r="A29" s="695" t="s">
        <v>85</v>
      </c>
      <c r="B29" s="696"/>
      <c r="C29" s="696"/>
      <c r="D29" s="44">
        <f t="shared" si="1"/>
        <v>10</v>
      </c>
      <c r="E29" s="519">
        <f t="shared" si="2"/>
        <v>10</v>
      </c>
      <c r="F29" s="44"/>
      <c r="G29" s="44"/>
      <c r="H29" s="44"/>
      <c r="I29" s="44"/>
      <c r="J29" s="519"/>
      <c r="K29" s="44"/>
      <c r="L29" s="44"/>
      <c r="M29" s="44"/>
      <c r="N29" s="44"/>
      <c r="O29" s="519"/>
      <c r="P29" s="44"/>
      <c r="Q29" s="44"/>
      <c r="R29" s="44"/>
      <c r="S29" s="44"/>
      <c r="T29" s="519"/>
      <c r="U29" s="44"/>
      <c r="V29" s="44"/>
      <c r="W29" s="44"/>
      <c r="X29" s="44"/>
      <c r="Y29" s="519"/>
      <c r="Z29" s="44">
        <f>SUM(Z30:Z35)</f>
        <v>0</v>
      </c>
      <c r="AA29" s="44">
        <f>SUM(AA30:AA35)</f>
        <v>6</v>
      </c>
      <c r="AB29" s="44">
        <f>SUM(AB30:AB35)</f>
        <v>0</v>
      </c>
      <c r="AC29" s="44" t="s">
        <v>83</v>
      </c>
      <c r="AD29" s="519">
        <f>SUM(AD30:AD35)</f>
        <v>6</v>
      </c>
      <c r="AE29" s="44">
        <f>SUM(AE30:AE35)</f>
        <v>0</v>
      </c>
      <c r="AF29" s="44">
        <f>SUM(AF30:AF35)</f>
        <v>4</v>
      </c>
      <c r="AG29" s="44">
        <f>SUM(AG30:AG35)</f>
        <v>0</v>
      </c>
      <c r="AH29" s="44" t="s">
        <v>83</v>
      </c>
      <c r="AI29" s="519">
        <f>SUM(AI30:AI35)</f>
        <v>4</v>
      </c>
      <c r="AJ29" s="44"/>
      <c r="AK29" s="44"/>
      <c r="AL29" s="44"/>
      <c r="AM29" s="44"/>
      <c r="AN29" s="43"/>
      <c r="AO29" s="47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</row>
    <row r="30" spans="1:151" ht="18" customHeight="1" x14ac:dyDescent="0.2">
      <c r="A30" s="511" t="s">
        <v>79</v>
      </c>
      <c r="B30" s="520"/>
      <c r="C30" s="521" t="s">
        <v>289</v>
      </c>
      <c r="D30" s="513">
        <v>2</v>
      </c>
      <c r="E30" s="514">
        <v>2</v>
      </c>
      <c r="F30" s="513"/>
      <c r="G30" s="513"/>
      <c r="H30" s="513"/>
      <c r="I30" s="513"/>
      <c r="J30" s="514"/>
      <c r="K30" s="513"/>
      <c r="L30" s="513"/>
      <c r="M30" s="513"/>
      <c r="N30" s="513"/>
      <c r="O30" s="514"/>
      <c r="P30" s="513"/>
      <c r="Q30" s="513"/>
      <c r="R30" s="513"/>
      <c r="S30" s="513"/>
      <c r="T30" s="514"/>
      <c r="U30" s="513"/>
      <c r="V30" s="513"/>
      <c r="W30" s="513"/>
      <c r="X30" s="513"/>
      <c r="Y30" s="514"/>
      <c r="Z30" s="513">
        <v>0</v>
      </c>
      <c r="AA30" s="513">
        <v>2</v>
      </c>
      <c r="AB30" s="513">
        <v>0</v>
      </c>
      <c r="AC30" s="513" t="s">
        <v>83</v>
      </c>
      <c r="AD30" s="513">
        <v>2</v>
      </c>
      <c r="AE30" s="513"/>
      <c r="AF30" s="513"/>
      <c r="AG30" s="513"/>
      <c r="AH30" s="513"/>
      <c r="AI30" s="513"/>
      <c r="AJ30" s="513"/>
      <c r="AK30" s="513"/>
      <c r="AL30" s="513"/>
      <c r="AM30" s="513"/>
      <c r="AN30" s="518"/>
      <c r="AO30" s="281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</row>
    <row r="31" spans="1:151" ht="18" customHeight="1" x14ac:dyDescent="0.2">
      <c r="A31" s="511" t="s">
        <v>97</v>
      </c>
      <c r="B31" s="520"/>
      <c r="C31" s="521" t="s">
        <v>290</v>
      </c>
      <c r="D31" s="513">
        <v>2</v>
      </c>
      <c r="E31" s="514">
        <v>2</v>
      </c>
      <c r="F31" s="513"/>
      <c r="G31" s="513"/>
      <c r="H31" s="513"/>
      <c r="I31" s="513"/>
      <c r="J31" s="514"/>
      <c r="K31" s="513"/>
      <c r="L31" s="513"/>
      <c r="M31" s="513"/>
      <c r="N31" s="513"/>
      <c r="O31" s="514"/>
      <c r="P31" s="513"/>
      <c r="Q31" s="513"/>
      <c r="R31" s="513"/>
      <c r="S31" s="513"/>
      <c r="T31" s="514"/>
      <c r="U31" s="513"/>
      <c r="V31" s="513"/>
      <c r="W31" s="513"/>
      <c r="X31" s="513"/>
      <c r="Y31" s="514"/>
      <c r="Z31" s="513">
        <v>0</v>
      </c>
      <c r="AA31" s="513">
        <v>2</v>
      </c>
      <c r="AB31" s="513">
        <v>0</v>
      </c>
      <c r="AC31" s="513" t="s">
        <v>83</v>
      </c>
      <c r="AD31" s="513">
        <v>2</v>
      </c>
      <c r="AE31" s="513"/>
      <c r="AF31" s="513"/>
      <c r="AG31" s="513"/>
      <c r="AH31" s="513"/>
      <c r="AI31" s="513"/>
      <c r="AJ31" s="513"/>
      <c r="AK31" s="513"/>
      <c r="AL31" s="513"/>
      <c r="AM31" s="513"/>
      <c r="AN31" s="518"/>
      <c r="AO31" s="281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</row>
    <row r="32" spans="1:151" ht="18" customHeight="1" x14ac:dyDescent="0.2">
      <c r="A32" s="511" t="s">
        <v>205</v>
      </c>
      <c r="B32" s="520"/>
      <c r="C32" s="521" t="s">
        <v>291</v>
      </c>
      <c r="D32" s="513">
        <v>2</v>
      </c>
      <c r="E32" s="514">
        <v>2</v>
      </c>
      <c r="F32" s="513"/>
      <c r="G32" s="513"/>
      <c r="H32" s="513"/>
      <c r="I32" s="513"/>
      <c r="J32" s="514"/>
      <c r="K32" s="513"/>
      <c r="L32" s="513"/>
      <c r="M32" s="513"/>
      <c r="N32" s="513"/>
      <c r="O32" s="514"/>
      <c r="P32" s="513"/>
      <c r="Q32" s="513"/>
      <c r="R32" s="513"/>
      <c r="S32" s="513"/>
      <c r="T32" s="514"/>
      <c r="U32" s="513"/>
      <c r="V32" s="513"/>
      <c r="W32" s="513"/>
      <c r="X32" s="513"/>
      <c r="Y32" s="514"/>
      <c r="Z32" s="513">
        <v>0</v>
      </c>
      <c r="AA32" s="513">
        <v>2</v>
      </c>
      <c r="AB32" s="513">
        <v>0</v>
      </c>
      <c r="AC32" s="513" t="s">
        <v>83</v>
      </c>
      <c r="AD32" s="513">
        <v>2</v>
      </c>
      <c r="AE32" s="513"/>
      <c r="AF32" s="513"/>
      <c r="AG32" s="513"/>
      <c r="AH32" s="513"/>
      <c r="AI32" s="513"/>
      <c r="AJ32" s="513"/>
      <c r="AK32" s="513"/>
      <c r="AL32" s="513"/>
      <c r="AM32" s="513"/>
      <c r="AN32" s="518"/>
      <c r="AO32" s="281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</row>
    <row r="33" spans="1:151" ht="18" customHeight="1" x14ac:dyDescent="0.2">
      <c r="A33" s="511" t="s">
        <v>250</v>
      </c>
      <c r="B33" s="520"/>
      <c r="C33" s="521" t="s">
        <v>292</v>
      </c>
      <c r="D33" s="513">
        <v>2</v>
      </c>
      <c r="E33" s="514">
        <v>2</v>
      </c>
      <c r="F33" s="513"/>
      <c r="G33" s="513"/>
      <c r="H33" s="513"/>
      <c r="I33" s="513"/>
      <c r="J33" s="514"/>
      <c r="K33" s="513"/>
      <c r="L33" s="513"/>
      <c r="M33" s="513"/>
      <c r="N33" s="513"/>
      <c r="O33" s="514"/>
      <c r="P33" s="513"/>
      <c r="Q33" s="513"/>
      <c r="R33" s="513"/>
      <c r="S33" s="513"/>
      <c r="T33" s="514"/>
      <c r="U33" s="513"/>
      <c r="V33" s="513"/>
      <c r="W33" s="513"/>
      <c r="X33" s="513"/>
      <c r="Y33" s="514"/>
      <c r="Z33" s="513"/>
      <c r="AA33" s="513"/>
      <c r="AB33" s="513"/>
      <c r="AC33" s="513"/>
      <c r="AD33" s="513"/>
      <c r="AE33" s="513">
        <v>0</v>
      </c>
      <c r="AF33" s="513">
        <v>2</v>
      </c>
      <c r="AG33" s="513">
        <v>0</v>
      </c>
      <c r="AH33" s="513" t="s">
        <v>83</v>
      </c>
      <c r="AI33" s="513">
        <v>2</v>
      </c>
      <c r="AJ33" s="513"/>
      <c r="AK33" s="513"/>
      <c r="AL33" s="513"/>
      <c r="AM33" s="513"/>
      <c r="AN33" s="518"/>
      <c r="AO33" s="281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</row>
    <row r="34" spans="1:151" ht="18" customHeight="1" x14ac:dyDescent="0.2">
      <c r="A34" s="511" t="s">
        <v>251</v>
      </c>
      <c r="B34" s="520"/>
      <c r="C34" s="521" t="s">
        <v>293</v>
      </c>
      <c r="D34" s="513">
        <v>2</v>
      </c>
      <c r="E34" s="514">
        <v>2</v>
      </c>
      <c r="F34" s="513"/>
      <c r="G34" s="513"/>
      <c r="H34" s="513"/>
      <c r="I34" s="513"/>
      <c r="J34" s="514"/>
      <c r="K34" s="513"/>
      <c r="L34" s="513"/>
      <c r="M34" s="513"/>
      <c r="N34" s="513"/>
      <c r="O34" s="514"/>
      <c r="P34" s="513"/>
      <c r="Q34" s="513"/>
      <c r="R34" s="513"/>
      <c r="S34" s="513"/>
      <c r="T34" s="514"/>
      <c r="U34" s="513"/>
      <c r="V34" s="513"/>
      <c r="W34" s="513"/>
      <c r="X34" s="513"/>
      <c r="Y34" s="514"/>
      <c r="Z34" s="513"/>
      <c r="AA34" s="513"/>
      <c r="AB34" s="513"/>
      <c r="AC34" s="513"/>
      <c r="AD34" s="513"/>
      <c r="AE34" s="513">
        <v>0</v>
      </c>
      <c r="AF34" s="513">
        <v>2</v>
      </c>
      <c r="AG34" s="513">
        <v>0</v>
      </c>
      <c r="AH34" s="513" t="s">
        <v>83</v>
      </c>
      <c r="AI34" s="513">
        <v>2</v>
      </c>
      <c r="AJ34" s="513"/>
      <c r="AK34" s="513"/>
      <c r="AL34" s="513"/>
      <c r="AM34" s="513"/>
      <c r="AN34" s="518"/>
      <c r="AO34" s="281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</row>
    <row r="35" spans="1:151" s="53" customFormat="1" ht="24" customHeight="1" thickBot="1" x14ac:dyDescent="0.25">
      <c r="A35" s="522"/>
      <c r="B35" s="523"/>
      <c r="C35" s="524" t="s">
        <v>18</v>
      </c>
      <c r="D35" s="569">
        <v>15</v>
      </c>
      <c r="E35" s="526">
        <f>SUM(J35,O35,T35:U35,Y35,AD35,AI35:AJ35,AN35)</f>
        <v>15</v>
      </c>
      <c r="F35" s="523"/>
      <c r="G35" s="523"/>
      <c r="H35" s="523"/>
      <c r="I35" s="523"/>
      <c r="J35" s="527"/>
      <c r="K35" s="523"/>
      <c r="L35" s="523"/>
      <c r="M35" s="523"/>
      <c r="N35" s="523"/>
      <c r="O35" s="527"/>
      <c r="P35" s="523"/>
      <c r="Q35" s="523"/>
      <c r="R35" s="523"/>
      <c r="S35" s="523"/>
      <c r="T35" s="527"/>
      <c r="U35" s="523"/>
      <c r="V35" s="523"/>
      <c r="W35" s="523"/>
      <c r="X35" s="523"/>
      <c r="Y35" s="527"/>
      <c r="Z35" s="523"/>
      <c r="AA35" s="523"/>
      <c r="AB35" s="523"/>
      <c r="AC35" s="523"/>
      <c r="AD35" s="527"/>
      <c r="AE35" s="523"/>
      <c r="AF35" s="523"/>
      <c r="AG35" s="523"/>
      <c r="AH35" s="523"/>
      <c r="AI35" s="527"/>
      <c r="AJ35" s="523"/>
      <c r="AK35" s="523"/>
      <c r="AL35" s="523">
        <v>15</v>
      </c>
      <c r="AM35" s="523" t="s">
        <v>224</v>
      </c>
      <c r="AN35" s="528">
        <v>15</v>
      </c>
      <c r="AO35" s="56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</row>
    <row r="36" spans="1:151" ht="20.25" customHeight="1" thickTop="1" x14ac:dyDescent="0.2">
      <c r="A36" s="529"/>
      <c r="B36" s="530"/>
      <c r="C36" s="531" t="s">
        <v>17</v>
      </c>
      <c r="D36" s="532">
        <f>G37+L37+Q37+V37+AA37+AF37+AK37</f>
        <v>182</v>
      </c>
      <c r="E36" s="533">
        <f>J36+O36+T36+Y36+AD36+AI36+AN36</f>
        <v>210</v>
      </c>
      <c r="F36" s="534"/>
      <c r="G36" s="534"/>
      <c r="H36" s="534"/>
      <c r="I36" s="534"/>
      <c r="J36" s="533">
        <f>'BSc E ALAP'!K54</f>
        <v>31</v>
      </c>
      <c r="K36" s="534"/>
      <c r="L36" s="534"/>
      <c r="M36" s="534"/>
      <c r="N36" s="534"/>
      <c r="O36" s="533">
        <f>'BSc E ALAP'!P54</f>
        <v>33</v>
      </c>
      <c r="P36" s="44"/>
      <c r="Q36" s="44"/>
      <c r="R36" s="44"/>
      <c r="S36" s="44"/>
      <c r="T36" s="533">
        <f>'BSc E ALAP'!U54</f>
        <v>31</v>
      </c>
      <c r="U36" s="44"/>
      <c r="V36" s="44"/>
      <c r="W36" s="44"/>
      <c r="X36" s="44"/>
      <c r="Y36" s="533">
        <f>'BSc E ALAP'!Z54+Y11</f>
        <v>30</v>
      </c>
      <c r="Z36" s="534"/>
      <c r="AA36" s="534"/>
      <c r="AB36" s="534"/>
      <c r="AC36" s="534"/>
      <c r="AD36" s="533">
        <f>'BSc E ALAP'!AE54+AD11+AD29</f>
        <v>28</v>
      </c>
      <c r="AE36" s="44"/>
      <c r="AF36" s="44"/>
      <c r="AG36" s="44"/>
      <c r="AH36" s="44"/>
      <c r="AI36" s="533">
        <f>'BSc E ALAP'!AJ54+AI11+AI29</f>
        <v>30</v>
      </c>
      <c r="AJ36" s="44"/>
      <c r="AK36" s="44"/>
      <c r="AL36" s="44"/>
      <c r="AM36" s="44"/>
      <c r="AN36" s="535">
        <f>'BSc E ALAP'!AO54+AN11+AN35</f>
        <v>27</v>
      </c>
      <c r="AO36" s="85"/>
      <c r="AP36" s="83"/>
      <c r="AQ36" s="84"/>
      <c r="AR36" s="82"/>
      <c r="AS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</row>
    <row r="37" spans="1:151" s="53" customFormat="1" ht="18" customHeight="1" x14ac:dyDescent="0.2">
      <c r="A37" s="694" t="s">
        <v>254</v>
      </c>
      <c r="B37" s="536"/>
      <c r="C37" s="537" t="s">
        <v>24</v>
      </c>
      <c r="D37" s="538"/>
      <c r="E37" s="539"/>
      <c r="F37" s="540"/>
      <c r="G37" s="541">
        <f>'BSc E ALAP'!H57</f>
        <v>25</v>
      </c>
      <c r="H37" s="540"/>
      <c r="I37" s="538"/>
      <c r="J37" s="542"/>
      <c r="K37" s="540"/>
      <c r="L37" s="541">
        <f>'BSc E ALAP'!M57</f>
        <v>29</v>
      </c>
      <c r="M37" s="540"/>
      <c r="N37" s="540"/>
      <c r="O37" s="542"/>
      <c r="P37" s="540"/>
      <c r="Q37" s="541">
        <f>'BSc E ALAP'!R57</f>
        <v>25</v>
      </c>
      <c r="R37" s="540"/>
      <c r="S37" s="540"/>
      <c r="T37" s="542"/>
      <c r="U37" s="540"/>
      <c r="V37" s="541">
        <f>'BSc E ALAP'!W57+U11+V11+W11</f>
        <v>26</v>
      </c>
      <c r="W37" s="540"/>
      <c r="X37" s="540"/>
      <c r="Y37" s="543"/>
      <c r="Z37" s="540"/>
      <c r="AA37" s="541">
        <f>'BSc E ALAP'!AB57+Z11+AA11+AB11+Z29+AA29+AB29</f>
        <v>26</v>
      </c>
      <c r="AB37" s="540"/>
      <c r="AC37" s="538"/>
      <c r="AD37" s="543"/>
      <c r="AE37" s="540"/>
      <c r="AF37" s="541">
        <f>'BSc E ALAP'!AG57+AE11+AF11+AG11+AE29+AF29+AG29</f>
        <v>25</v>
      </c>
      <c r="AG37" s="540"/>
      <c r="AH37" s="540"/>
      <c r="AI37" s="542"/>
      <c r="AJ37" s="540"/>
      <c r="AK37" s="541">
        <f>'BSc E ALAP'!AL57+AJ11+AK11+AL11+AL35</f>
        <v>26</v>
      </c>
      <c r="AL37" s="540"/>
      <c r="AM37" s="540"/>
      <c r="AN37" s="544"/>
      <c r="AO37" s="52"/>
      <c r="AP37" s="72"/>
      <c r="AQ37" s="72"/>
      <c r="AR37" s="78"/>
      <c r="AS37" s="78"/>
      <c r="AT37" s="86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</row>
    <row r="38" spans="1:151" s="53" customFormat="1" ht="18" customHeight="1" x14ac:dyDescent="0.2">
      <c r="A38" s="694"/>
      <c r="B38" s="536"/>
      <c r="C38" s="537" t="s">
        <v>253</v>
      </c>
      <c r="D38" s="541">
        <f>G38+L38+Q38+V38+AA38+AF38+AK38</f>
        <v>113</v>
      </c>
      <c r="E38" s="545"/>
      <c r="F38" s="540"/>
      <c r="G38" s="546">
        <f>'BSc E ALAP'!G58:I58</f>
        <v>11</v>
      </c>
      <c r="H38" s="540"/>
      <c r="I38" s="538"/>
      <c r="J38" s="542"/>
      <c r="K38" s="540"/>
      <c r="L38" s="547">
        <f>'BSc E ALAP'!L58:N58</f>
        <v>16</v>
      </c>
      <c r="M38" s="540"/>
      <c r="N38" s="540"/>
      <c r="O38" s="542"/>
      <c r="P38" s="540"/>
      <c r="Q38" s="547">
        <f>'BSc E ALAP'!Q58:S58</f>
        <v>12</v>
      </c>
      <c r="R38" s="540"/>
      <c r="S38" s="540"/>
      <c r="T38" s="542"/>
      <c r="U38" s="540"/>
      <c r="V38" s="547">
        <f>'BSc E ALAP'!V58:X58+V11+W11</f>
        <v>14</v>
      </c>
      <c r="W38" s="540"/>
      <c r="X38" s="540"/>
      <c r="Y38" s="543"/>
      <c r="Z38" s="540"/>
      <c r="AA38" s="546">
        <f>'BSc E ALAP'!AB58+AA11+AB11+AA29+AB29</f>
        <v>19</v>
      </c>
      <c r="AB38" s="540"/>
      <c r="AC38" s="538"/>
      <c r="AD38" s="543"/>
      <c r="AE38" s="540"/>
      <c r="AF38" s="547">
        <f>'BSc E ALAP'!AG58+AF11+AG11+AF29+AG29</f>
        <v>20</v>
      </c>
      <c r="AG38" s="540"/>
      <c r="AH38" s="540"/>
      <c r="AI38" s="542"/>
      <c r="AJ38" s="540"/>
      <c r="AK38" s="547">
        <f>'BSc E ALAP'!AL58+AK11+AL11+AL35</f>
        <v>21</v>
      </c>
      <c r="AL38" s="540"/>
      <c r="AM38" s="540"/>
      <c r="AN38" s="544"/>
      <c r="AO38" s="52"/>
      <c r="AP38" s="72"/>
      <c r="AQ38" s="72"/>
      <c r="AR38" s="78"/>
      <c r="AS38" s="78"/>
      <c r="AT38" s="86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</row>
    <row r="39" spans="1:151" s="53" customFormat="1" ht="18" customHeight="1" x14ac:dyDescent="0.2">
      <c r="A39" s="694"/>
      <c r="B39" s="536"/>
      <c r="C39" s="537" t="s">
        <v>259</v>
      </c>
      <c r="D39" s="541">
        <f>(D38/D36)*100</f>
        <v>62.087912087912088</v>
      </c>
      <c r="E39" s="545"/>
      <c r="F39" s="540"/>
      <c r="G39" s="546"/>
      <c r="H39" s="540"/>
      <c r="I39" s="538"/>
      <c r="J39" s="542"/>
      <c r="K39" s="540"/>
      <c r="L39" s="547"/>
      <c r="M39" s="540"/>
      <c r="N39" s="540"/>
      <c r="O39" s="542"/>
      <c r="P39" s="540"/>
      <c r="Q39" s="547"/>
      <c r="R39" s="540"/>
      <c r="S39" s="540"/>
      <c r="T39" s="542"/>
      <c r="U39" s="540"/>
      <c r="V39" s="547"/>
      <c r="W39" s="540"/>
      <c r="X39" s="540"/>
      <c r="Y39" s="543"/>
      <c r="Z39" s="540"/>
      <c r="AA39" s="546"/>
      <c r="AB39" s="540"/>
      <c r="AC39" s="538"/>
      <c r="AD39" s="543"/>
      <c r="AE39" s="540"/>
      <c r="AF39" s="547"/>
      <c r="AG39" s="540"/>
      <c r="AH39" s="540"/>
      <c r="AI39" s="542"/>
      <c r="AJ39" s="540"/>
      <c r="AK39" s="547"/>
      <c r="AL39" s="540"/>
      <c r="AM39" s="540"/>
      <c r="AN39" s="544"/>
      <c r="AO39" s="52"/>
      <c r="AP39" s="72"/>
      <c r="AQ39" s="72"/>
      <c r="AR39" s="78"/>
      <c r="AS39" s="78"/>
      <c r="AT39" s="86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</row>
    <row r="40" spans="1:151" s="53" customFormat="1" ht="18" customHeight="1" x14ac:dyDescent="0.2">
      <c r="A40" s="694"/>
      <c r="B40" s="536"/>
      <c r="C40" s="548" t="s">
        <v>16</v>
      </c>
      <c r="D40" s="545"/>
      <c r="E40" s="545"/>
      <c r="F40" s="549"/>
      <c r="G40" s="549"/>
      <c r="H40" s="549"/>
      <c r="I40" s="547">
        <v>4</v>
      </c>
      <c r="J40" s="550"/>
      <c r="K40" s="551"/>
      <c r="L40" s="551"/>
      <c r="M40" s="551"/>
      <c r="N40" s="547">
        <v>4</v>
      </c>
      <c r="O40" s="550"/>
      <c r="P40" s="551"/>
      <c r="Q40" s="551"/>
      <c r="R40" s="551"/>
      <c r="S40" s="547">
        <v>4</v>
      </c>
      <c r="T40" s="550"/>
      <c r="U40" s="551"/>
      <c r="V40" s="551"/>
      <c r="W40" s="551"/>
      <c r="X40" s="547">
        <v>2</v>
      </c>
      <c r="Y40" s="552"/>
      <c r="Z40" s="549"/>
      <c r="AA40" s="549"/>
      <c r="AB40" s="549"/>
      <c r="AC40" s="547">
        <v>2</v>
      </c>
      <c r="AD40" s="552"/>
      <c r="AE40" s="551"/>
      <c r="AF40" s="551"/>
      <c r="AG40" s="551"/>
      <c r="AH40" s="547">
        <v>2</v>
      </c>
      <c r="AI40" s="550"/>
      <c r="AJ40" s="551"/>
      <c r="AK40" s="551"/>
      <c r="AL40" s="551"/>
      <c r="AM40" s="547">
        <v>5</v>
      </c>
      <c r="AN40" s="553"/>
      <c r="AO40" s="54"/>
      <c r="AP40" s="73"/>
      <c r="AQ40" s="73"/>
    </row>
    <row r="41" spans="1:151" s="53" customFormat="1" ht="18" customHeight="1" x14ac:dyDescent="0.2">
      <c r="A41" s="694"/>
      <c r="B41" s="536"/>
      <c r="C41" s="548" t="s">
        <v>84</v>
      </c>
      <c r="D41" s="545"/>
      <c r="E41" s="545"/>
      <c r="F41" s="549"/>
      <c r="G41" s="549"/>
      <c r="H41" s="549"/>
      <c r="I41" s="547">
        <v>4</v>
      </c>
      <c r="J41" s="550"/>
      <c r="K41" s="551"/>
      <c r="L41" s="551"/>
      <c r="M41" s="551"/>
      <c r="N41" s="547">
        <v>4</v>
      </c>
      <c r="O41" s="550"/>
      <c r="P41" s="551"/>
      <c r="Q41" s="551"/>
      <c r="R41" s="551"/>
      <c r="S41" s="547">
        <v>5</v>
      </c>
      <c r="T41" s="550"/>
      <c r="U41" s="551"/>
      <c r="V41" s="551"/>
      <c r="W41" s="551"/>
      <c r="X41" s="547">
        <v>7</v>
      </c>
      <c r="Y41" s="552"/>
      <c r="Z41" s="549"/>
      <c r="AA41" s="549"/>
      <c r="AB41" s="549"/>
      <c r="AC41" s="547">
        <v>8</v>
      </c>
      <c r="AD41" s="552"/>
      <c r="AE41" s="551"/>
      <c r="AF41" s="551"/>
      <c r="AG41" s="551"/>
      <c r="AH41" s="547">
        <v>8</v>
      </c>
      <c r="AI41" s="550"/>
      <c r="AJ41" s="551"/>
      <c r="AK41" s="551"/>
      <c r="AL41" s="551"/>
      <c r="AM41" s="547">
        <v>0</v>
      </c>
      <c r="AN41" s="553"/>
      <c r="AO41" s="54"/>
      <c r="AP41" s="73"/>
      <c r="AQ41" s="73"/>
    </row>
    <row r="42" spans="1:151" s="53" customFormat="1" ht="18" customHeight="1" x14ac:dyDescent="0.2">
      <c r="A42" s="692" t="s">
        <v>252</v>
      </c>
      <c r="B42" s="554"/>
      <c r="C42" s="555" t="s">
        <v>19</v>
      </c>
      <c r="D42" s="551">
        <v>2</v>
      </c>
      <c r="E42" s="550">
        <v>0</v>
      </c>
      <c r="F42" s="551"/>
      <c r="G42" s="551"/>
      <c r="H42" s="551"/>
      <c r="I42" s="551"/>
      <c r="J42" s="550"/>
      <c r="K42" s="551">
        <v>0</v>
      </c>
      <c r="L42" s="551">
        <v>2</v>
      </c>
      <c r="M42" s="551">
        <v>0</v>
      </c>
      <c r="N42" s="551" t="s">
        <v>20</v>
      </c>
      <c r="O42" s="550">
        <v>0</v>
      </c>
      <c r="P42" s="551"/>
      <c r="Q42" s="551"/>
      <c r="R42" s="551"/>
      <c r="S42" s="551"/>
      <c r="T42" s="550">
        <v>0</v>
      </c>
      <c r="U42" s="551"/>
      <c r="V42" s="551"/>
      <c r="W42" s="551"/>
      <c r="X42" s="551"/>
      <c r="Y42" s="552"/>
      <c r="Z42" s="551"/>
      <c r="AA42" s="551"/>
      <c r="AB42" s="551"/>
      <c r="AC42" s="551"/>
      <c r="AD42" s="552"/>
      <c r="AE42" s="551"/>
      <c r="AF42" s="551"/>
      <c r="AG42" s="551"/>
      <c r="AH42" s="551"/>
      <c r="AI42" s="550"/>
      <c r="AJ42" s="551"/>
      <c r="AK42" s="551"/>
      <c r="AL42" s="551"/>
      <c r="AM42" s="551"/>
      <c r="AN42" s="553"/>
      <c r="AO42" s="54"/>
      <c r="AP42" s="73"/>
      <c r="AQ42" s="73"/>
    </row>
    <row r="43" spans="1:151" s="53" customFormat="1" ht="18" customHeight="1" x14ac:dyDescent="0.2">
      <c r="A43" s="692"/>
      <c r="B43" s="554"/>
      <c r="C43" s="555" t="s">
        <v>21</v>
      </c>
      <c r="D43" s="551">
        <v>2</v>
      </c>
      <c r="E43" s="550">
        <v>0</v>
      </c>
      <c r="F43" s="551"/>
      <c r="G43" s="551"/>
      <c r="H43" s="551"/>
      <c r="I43" s="551"/>
      <c r="J43" s="550"/>
      <c r="K43" s="551"/>
      <c r="L43" s="551"/>
      <c r="M43" s="551"/>
      <c r="N43" s="551"/>
      <c r="O43" s="550"/>
      <c r="P43" s="551">
        <v>0</v>
      </c>
      <c r="Q43" s="551">
        <v>2</v>
      </c>
      <c r="R43" s="551">
        <v>0</v>
      </c>
      <c r="S43" s="551" t="s">
        <v>20</v>
      </c>
      <c r="T43" s="550"/>
      <c r="U43" s="551"/>
      <c r="V43" s="551"/>
      <c r="W43" s="551"/>
      <c r="X43" s="551"/>
      <c r="Y43" s="552"/>
      <c r="Z43" s="551"/>
      <c r="AA43" s="551"/>
      <c r="AB43" s="551"/>
      <c r="AC43" s="551"/>
      <c r="AD43" s="552"/>
      <c r="AE43" s="551"/>
      <c r="AF43" s="551"/>
      <c r="AG43" s="551"/>
      <c r="AH43" s="551"/>
      <c r="AI43" s="550"/>
      <c r="AJ43" s="551"/>
      <c r="AK43" s="551"/>
      <c r="AL43" s="551"/>
      <c r="AM43" s="551"/>
      <c r="AN43" s="553"/>
      <c r="AO43" s="54"/>
      <c r="AP43" s="73"/>
      <c r="AQ43" s="73"/>
    </row>
    <row r="44" spans="1:151" s="53" customFormat="1" ht="18" customHeight="1" x14ac:dyDescent="0.2">
      <c r="A44" s="692"/>
      <c r="B44" s="554"/>
      <c r="C44" s="555" t="s">
        <v>255</v>
      </c>
      <c r="D44" s="551">
        <v>2</v>
      </c>
      <c r="E44" s="550">
        <v>2</v>
      </c>
      <c r="F44" s="551"/>
      <c r="G44" s="551"/>
      <c r="H44" s="551"/>
      <c r="I44" s="551"/>
      <c r="J44" s="550"/>
      <c r="K44" s="551"/>
      <c r="L44" s="551"/>
      <c r="M44" s="551"/>
      <c r="N44" s="551"/>
      <c r="O44" s="550"/>
      <c r="P44" s="551">
        <v>0</v>
      </c>
      <c r="Q44" s="551">
        <v>2</v>
      </c>
      <c r="R44" s="551">
        <v>0</v>
      </c>
      <c r="S44" s="551" t="s">
        <v>83</v>
      </c>
      <c r="T44" s="556">
        <v>2</v>
      </c>
      <c r="U44" s="557" t="s">
        <v>86</v>
      </c>
      <c r="V44" s="551"/>
      <c r="W44" s="551"/>
      <c r="X44" s="551"/>
      <c r="Y44" s="552"/>
      <c r="Z44" s="551"/>
      <c r="AA44" s="551"/>
      <c r="AB44" s="551"/>
      <c r="AC44" s="551"/>
      <c r="AD44" s="552"/>
      <c r="AE44" s="551"/>
      <c r="AF44" s="551"/>
      <c r="AG44" s="551"/>
      <c r="AH44" s="551"/>
      <c r="AI44" s="550"/>
      <c r="AJ44" s="551"/>
      <c r="AK44" s="551"/>
      <c r="AL44" s="551"/>
      <c r="AM44" s="551"/>
      <c r="AN44" s="553"/>
      <c r="AO44" s="54"/>
      <c r="AP44" s="73"/>
      <c r="AQ44" s="73"/>
    </row>
    <row r="45" spans="1:151" s="53" customFormat="1" ht="18" customHeight="1" x14ac:dyDescent="0.2">
      <c r="A45" s="692"/>
      <c r="B45" s="554"/>
      <c r="C45" s="555" t="s">
        <v>256</v>
      </c>
      <c r="D45" s="551">
        <v>2</v>
      </c>
      <c r="E45" s="550">
        <v>2</v>
      </c>
      <c r="F45" s="551"/>
      <c r="G45" s="551"/>
      <c r="H45" s="551"/>
      <c r="I45" s="551"/>
      <c r="J45" s="550"/>
      <c r="K45" s="551"/>
      <c r="L45" s="551"/>
      <c r="M45" s="551"/>
      <c r="N45" s="551"/>
      <c r="O45" s="550"/>
      <c r="P45" s="551">
        <v>0</v>
      </c>
      <c r="Q45" s="551">
        <v>2</v>
      </c>
      <c r="R45" s="551">
        <v>0</v>
      </c>
      <c r="S45" s="551" t="s">
        <v>83</v>
      </c>
      <c r="T45" s="556">
        <v>2</v>
      </c>
      <c r="U45" s="557" t="s">
        <v>86</v>
      </c>
      <c r="V45" s="551"/>
      <c r="W45" s="551"/>
      <c r="X45" s="551"/>
      <c r="Y45" s="552"/>
      <c r="Z45" s="551"/>
      <c r="AA45" s="551"/>
      <c r="AB45" s="551"/>
      <c r="AC45" s="551"/>
      <c r="AD45" s="552"/>
      <c r="AE45" s="551"/>
      <c r="AF45" s="551"/>
      <c r="AG45" s="551"/>
      <c r="AH45" s="551"/>
      <c r="AI45" s="550"/>
      <c r="AJ45" s="551"/>
      <c r="AK45" s="551"/>
      <c r="AL45" s="551"/>
      <c r="AM45" s="551"/>
      <c r="AN45" s="553"/>
      <c r="AO45" s="54"/>
      <c r="AP45" s="73"/>
      <c r="AQ45" s="73"/>
    </row>
    <row r="46" spans="1:151" s="53" customFormat="1" ht="18" customHeight="1" thickBot="1" x14ac:dyDescent="0.25">
      <c r="A46" s="693"/>
      <c r="B46" s="558"/>
      <c r="C46" s="559" t="s">
        <v>91</v>
      </c>
      <c r="D46" s="560" t="s">
        <v>95</v>
      </c>
      <c r="E46" s="560">
        <v>0</v>
      </c>
      <c r="F46" s="561"/>
      <c r="G46" s="561"/>
      <c r="H46" s="561"/>
      <c r="I46" s="561"/>
      <c r="J46" s="562"/>
      <c r="K46" s="561"/>
      <c r="L46" s="561"/>
      <c r="M46" s="561"/>
      <c r="N46" s="561"/>
      <c r="O46" s="562"/>
      <c r="P46" s="561"/>
      <c r="Q46" s="561"/>
      <c r="R46" s="561"/>
      <c r="S46" s="561"/>
      <c r="T46" s="562"/>
      <c r="U46" s="561"/>
      <c r="V46" s="561"/>
      <c r="W46" s="561"/>
      <c r="X46" s="561"/>
      <c r="Y46" s="563"/>
      <c r="Z46" s="561"/>
      <c r="AA46" s="561"/>
      <c r="AB46" s="561"/>
      <c r="AC46" s="561"/>
      <c r="AD46" s="563"/>
      <c r="AE46" s="713" t="s">
        <v>95</v>
      </c>
      <c r="AF46" s="714"/>
      <c r="AG46" s="714"/>
      <c r="AH46" s="714"/>
      <c r="AI46" s="714"/>
      <c r="AJ46" s="561"/>
      <c r="AK46" s="561"/>
      <c r="AL46" s="561"/>
      <c r="AM46" s="561"/>
      <c r="AN46" s="564"/>
      <c r="AO46" s="54"/>
      <c r="AP46" s="73"/>
      <c r="AQ46" s="73"/>
    </row>
    <row r="47" spans="1:151" ht="12.75" customHeight="1" x14ac:dyDescent="0.2">
      <c r="C47" s="9"/>
      <c r="D47" s="3"/>
      <c r="E47" s="3"/>
      <c r="F47" s="280"/>
      <c r="G47" s="280"/>
      <c r="H47" s="280"/>
      <c r="I47" s="280"/>
      <c r="J47" s="11"/>
      <c r="K47" s="11"/>
      <c r="L47" s="11"/>
      <c r="M47" s="11"/>
      <c r="N47" s="280"/>
      <c r="O47" s="11"/>
      <c r="P47" s="11"/>
      <c r="Q47" s="11"/>
      <c r="R47" s="11"/>
      <c r="S47" s="280"/>
      <c r="T47" s="11"/>
      <c r="U47" s="11"/>
      <c r="V47" s="11"/>
      <c r="W47" s="11"/>
      <c r="X47" s="280"/>
      <c r="Y47" s="11"/>
      <c r="Z47" s="11"/>
      <c r="AA47" s="11"/>
      <c r="AB47" s="11"/>
      <c r="AC47" s="280"/>
      <c r="AD47" s="11"/>
      <c r="AE47" s="280"/>
      <c r="AF47" s="280"/>
      <c r="AG47" s="280"/>
      <c r="AH47" s="280"/>
      <c r="AI47" s="11"/>
      <c r="AJ47" s="280"/>
      <c r="AK47" s="280"/>
      <c r="AL47" s="280"/>
      <c r="AM47" s="280"/>
      <c r="AN47" s="11"/>
      <c r="AO47" s="15"/>
      <c r="AP47" s="15"/>
      <c r="AQ47" s="15"/>
      <c r="AS47" s="8"/>
    </row>
    <row r="48" spans="1:151" ht="18" customHeight="1" x14ac:dyDescent="0.2">
      <c r="A48" s="2"/>
      <c r="B48" s="2"/>
      <c r="C48" s="278"/>
      <c r="D48" s="278"/>
      <c r="E48" s="278"/>
      <c r="F48" s="278"/>
      <c r="G48" s="278"/>
      <c r="H48" s="278"/>
      <c r="I48" s="278"/>
      <c r="J48" s="278"/>
      <c r="K48" s="278"/>
      <c r="L48" s="11"/>
      <c r="M48" s="11"/>
      <c r="N48" s="711"/>
      <c r="O48" s="712"/>
      <c r="P48" s="712"/>
      <c r="Q48" s="11"/>
      <c r="R48" s="11"/>
      <c r="S48" s="280"/>
      <c r="T48" s="11"/>
      <c r="U48" s="11"/>
      <c r="V48" s="11"/>
      <c r="W48" s="11"/>
      <c r="X48" s="280"/>
      <c r="Y48" s="11"/>
      <c r="Z48" s="11"/>
      <c r="AA48" s="11"/>
      <c r="AB48" s="11"/>
      <c r="AC48" s="280"/>
      <c r="AD48" s="11"/>
      <c r="AE48" s="280"/>
      <c r="AF48" s="280"/>
      <c r="AG48" s="280"/>
      <c r="AH48" s="280"/>
      <c r="AI48" s="11"/>
      <c r="AJ48" s="280"/>
      <c r="AK48" s="280"/>
      <c r="AL48" s="280"/>
      <c r="AM48" s="280"/>
      <c r="AN48" s="11"/>
      <c r="AO48" s="15"/>
      <c r="AP48" s="15"/>
      <c r="AQ48" s="15"/>
      <c r="AS48" s="8"/>
    </row>
    <row r="49" spans="1:45" ht="15" customHeight="1" x14ac:dyDescent="0.2">
      <c r="A49" s="5"/>
      <c r="B49" s="5"/>
      <c r="C49" s="278"/>
      <c r="D49" s="278"/>
      <c r="E49" s="278"/>
      <c r="F49" s="278"/>
      <c r="G49" s="278"/>
      <c r="H49" s="278"/>
      <c r="I49" s="278"/>
      <c r="J49" s="278"/>
      <c r="K49" s="16"/>
      <c r="L49" s="16"/>
      <c r="M49" s="16"/>
      <c r="N49" s="16"/>
      <c r="O49" s="16"/>
      <c r="P49" s="16"/>
      <c r="Q49" s="11"/>
      <c r="R49" s="11"/>
      <c r="S49" s="280"/>
      <c r="T49" s="11"/>
      <c r="U49" s="11"/>
      <c r="V49" s="11"/>
      <c r="W49" s="11"/>
      <c r="X49" s="280"/>
      <c r="Y49" s="11"/>
      <c r="Z49" s="11"/>
      <c r="AA49" s="11"/>
      <c r="AB49" s="11"/>
      <c r="AC49" s="280"/>
      <c r="AD49" s="11"/>
      <c r="AE49" s="280"/>
      <c r="AF49" s="280"/>
      <c r="AG49" s="280"/>
      <c r="AH49" s="280"/>
      <c r="AI49" s="11"/>
      <c r="AJ49" s="280"/>
      <c r="AK49" s="280"/>
      <c r="AL49" s="280"/>
      <c r="AM49" s="280"/>
      <c r="AN49" s="11"/>
      <c r="AO49" s="15"/>
      <c r="AP49" s="15"/>
      <c r="AQ49" s="15"/>
      <c r="AS49" s="4"/>
    </row>
    <row r="50" spans="1:45" ht="15" customHeight="1" x14ac:dyDescent="0.2">
      <c r="A50" s="10"/>
      <c r="B50" s="10"/>
      <c r="C50" s="88"/>
      <c r="D50" s="88"/>
      <c r="E50" s="88"/>
      <c r="F50" s="278"/>
      <c r="G50" s="278"/>
      <c r="H50" s="278"/>
      <c r="I50" s="278"/>
      <c r="J50" s="278"/>
      <c r="K50" s="16"/>
      <c r="L50" s="16"/>
      <c r="M50" s="16"/>
      <c r="N50" s="16"/>
      <c r="O50" s="11"/>
      <c r="P50" s="11"/>
      <c r="Q50" s="11"/>
      <c r="R50" s="11"/>
      <c r="S50" s="11"/>
      <c r="T50" s="11"/>
      <c r="U50" s="11"/>
      <c r="V50" s="11"/>
      <c r="W50" s="11"/>
      <c r="X50" s="280"/>
      <c r="Y50" s="11"/>
      <c r="Z50" s="11"/>
      <c r="AA50" s="11"/>
      <c r="AB50" s="11"/>
      <c r="AC50" s="280"/>
      <c r="AD50" s="11"/>
      <c r="AE50" s="280"/>
      <c r="AF50" s="280"/>
      <c r="AG50" s="280"/>
      <c r="AH50" s="280"/>
      <c r="AI50" s="11"/>
      <c r="AJ50" s="280"/>
      <c r="AK50" s="280"/>
      <c r="AL50" s="280"/>
      <c r="AM50" s="280"/>
      <c r="AN50" s="11"/>
      <c r="AO50" s="15"/>
      <c r="AP50" s="15"/>
      <c r="AQ50" s="15"/>
      <c r="AS50" s="8"/>
    </row>
    <row r="51" spans="1:45" ht="12.75" customHeight="1" x14ac:dyDescent="0.2">
      <c r="A51" s="2"/>
      <c r="B51" s="2"/>
      <c r="C51" s="9"/>
      <c r="D51" s="3"/>
      <c r="E51" s="3"/>
      <c r="F51" s="280"/>
      <c r="G51" s="280"/>
      <c r="H51" s="280"/>
      <c r="I51" s="280"/>
      <c r="J51" s="11"/>
      <c r="K51" s="11"/>
      <c r="L51" s="11"/>
      <c r="M51" s="11"/>
      <c r="N51" s="280"/>
      <c r="O51" s="11"/>
      <c r="P51" s="11"/>
      <c r="Q51" s="11"/>
      <c r="R51" s="11"/>
      <c r="S51" s="280"/>
      <c r="T51" s="11"/>
      <c r="U51" s="11"/>
      <c r="V51" s="11"/>
      <c r="W51" s="11"/>
      <c r="X51" s="280"/>
      <c r="Y51" s="11"/>
      <c r="Z51" s="11"/>
      <c r="AA51" s="11"/>
      <c r="AB51" s="11"/>
      <c r="AC51" s="280"/>
      <c r="AD51" s="11"/>
      <c r="AE51" s="280"/>
      <c r="AF51" s="280"/>
      <c r="AG51" s="280"/>
      <c r="AH51" s="280"/>
      <c r="AI51" s="11"/>
      <c r="AJ51" s="280"/>
      <c r="AK51" s="280"/>
      <c r="AL51" s="280"/>
      <c r="AM51" s="280"/>
      <c r="AN51" s="11"/>
      <c r="AO51" s="15"/>
      <c r="AP51" s="15"/>
      <c r="AQ51" s="15"/>
    </row>
    <row r="54" spans="1:45" ht="12.75" customHeight="1" x14ac:dyDescent="0.2">
      <c r="C54" s="9"/>
      <c r="D54" s="3"/>
      <c r="E54" s="3"/>
      <c r="F54" s="280"/>
      <c r="G54" s="280"/>
      <c r="H54" s="280"/>
      <c r="I54" s="280"/>
      <c r="J54" s="11"/>
      <c r="K54" s="11"/>
      <c r="L54" s="11"/>
      <c r="M54" s="11"/>
      <c r="N54" s="280"/>
      <c r="O54" s="11"/>
      <c r="P54" s="11"/>
      <c r="Q54" s="11"/>
      <c r="R54" s="11"/>
      <c r="S54" s="280"/>
      <c r="T54" s="11"/>
      <c r="U54" s="11"/>
      <c r="V54" s="11"/>
      <c r="W54" s="11"/>
      <c r="X54" s="280"/>
      <c r="Y54" s="11"/>
      <c r="Z54" s="11"/>
      <c r="AA54" s="11"/>
      <c r="AB54" s="11" t="s">
        <v>439</v>
      </c>
      <c r="AC54" s="280"/>
      <c r="AD54" s="11"/>
      <c r="AE54" s="280"/>
      <c r="AF54" s="280"/>
      <c r="AG54" s="280"/>
      <c r="AH54" s="280"/>
      <c r="AI54" s="11"/>
      <c r="AJ54" s="280"/>
      <c r="AK54" s="280"/>
      <c r="AL54" s="280"/>
      <c r="AM54" s="280"/>
      <c r="AN54" s="11"/>
      <c r="AO54" s="11"/>
      <c r="AP54" s="11"/>
      <c r="AQ54" s="15"/>
      <c r="AS54" s="8"/>
    </row>
    <row r="55" spans="1:45" ht="12.75" customHeight="1" x14ac:dyDescent="0.2">
      <c r="C55" s="9"/>
      <c r="D55" s="3"/>
      <c r="E55" s="3"/>
      <c r="F55" s="280"/>
      <c r="G55" s="280"/>
      <c r="H55" s="280"/>
      <c r="I55" s="280"/>
      <c r="J55" s="11"/>
      <c r="K55" s="280"/>
      <c r="L55" s="11"/>
      <c r="M55" s="11"/>
      <c r="N55" s="11"/>
      <c r="O55" s="11"/>
      <c r="P55" s="11"/>
      <c r="Q55" s="11"/>
      <c r="R55" s="11"/>
      <c r="S55" s="280"/>
      <c r="T55" s="11"/>
      <c r="U55" s="11"/>
      <c r="V55" s="11"/>
      <c r="W55" s="11"/>
      <c r="X55" s="280"/>
      <c r="Y55" s="11"/>
      <c r="Z55" s="11" t="s">
        <v>89</v>
      </c>
      <c r="AA55" s="11"/>
      <c r="AB55" s="11"/>
      <c r="AC55" s="280"/>
      <c r="AD55" s="11"/>
      <c r="AE55" s="280"/>
      <c r="AF55" s="280"/>
      <c r="AG55" s="280"/>
      <c r="AH55" s="280"/>
      <c r="AI55" s="11"/>
      <c r="AJ55" s="280"/>
      <c r="AK55" s="280"/>
      <c r="AL55" s="280"/>
      <c r="AM55" s="280"/>
      <c r="AN55" s="11"/>
      <c r="AO55" s="11"/>
      <c r="AP55" s="11"/>
      <c r="AQ55" s="15"/>
      <c r="AS55" s="8"/>
    </row>
    <row r="56" spans="1:45" ht="12.75" customHeight="1" x14ac:dyDescent="0.2">
      <c r="C56" s="9"/>
      <c r="D56" s="3"/>
      <c r="E56" s="3"/>
      <c r="F56" s="280"/>
      <c r="G56" s="280"/>
      <c r="H56" s="280"/>
      <c r="I56" s="280"/>
      <c r="J56" s="11"/>
      <c r="K56" s="280"/>
      <c r="L56" s="11"/>
      <c r="M56" s="66"/>
      <c r="N56" s="11"/>
      <c r="O56" s="11"/>
      <c r="P56" s="11"/>
      <c r="Q56" s="11"/>
      <c r="R56" s="11"/>
      <c r="X56" s="280"/>
      <c r="Y56" s="11"/>
      <c r="Z56" s="11"/>
      <c r="AA56" s="11"/>
      <c r="AB56" s="11"/>
      <c r="AC56" s="280"/>
      <c r="AD56" s="11"/>
      <c r="AE56" s="280"/>
      <c r="AF56" s="280"/>
      <c r="AG56" s="280"/>
      <c r="AH56" s="280"/>
      <c r="AI56" s="11"/>
      <c r="AJ56" s="280"/>
      <c r="AK56" s="280"/>
      <c r="AL56" s="280"/>
      <c r="AM56" s="280"/>
      <c r="AN56" s="11"/>
      <c r="AO56" s="11"/>
      <c r="AP56" s="11"/>
      <c r="AQ56" s="15"/>
      <c r="AS56" s="8"/>
    </row>
    <row r="57" spans="1:45" ht="12.75" customHeight="1" x14ac:dyDescent="0.2">
      <c r="C57" s="9"/>
      <c r="D57" s="3"/>
      <c r="E57" s="3"/>
      <c r="F57" s="280"/>
      <c r="G57" s="280"/>
      <c r="H57" s="280"/>
      <c r="I57" s="280"/>
      <c r="J57" s="11"/>
      <c r="K57" s="280"/>
      <c r="L57" s="11"/>
      <c r="M57" s="66"/>
      <c r="N57" s="11"/>
      <c r="O57" s="11"/>
      <c r="P57" s="11"/>
      <c r="Q57" s="11"/>
      <c r="R57" s="11"/>
      <c r="X57" s="280"/>
      <c r="Y57" s="11"/>
      <c r="Z57" s="11"/>
      <c r="AA57" s="11"/>
      <c r="AB57" s="11"/>
      <c r="AC57" s="280"/>
      <c r="AD57" s="11"/>
      <c r="AE57" s="280"/>
      <c r="AF57" s="280"/>
      <c r="AG57" s="280"/>
      <c r="AH57" s="280"/>
      <c r="AI57" s="11"/>
      <c r="AJ57" s="280"/>
      <c r="AK57" s="280"/>
      <c r="AL57" s="280"/>
      <c r="AM57" s="280"/>
      <c r="AN57" s="11"/>
      <c r="AO57" s="11"/>
      <c r="AP57" s="11"/>
      <c r="AQ57" s="15"/>
      <c r="AS57" s="8"/>
    </row>
    <row r="58" spans="1:45" ht="12.75" customHeight="1" x14ac:dyDescent="0.2">
      <c r="D58" s="3"/>
      <c r="E58" s="3"/>
      <c r="F58" s="280"/>
      <c r="G58" s="280"/>
      <c r="H58" s="280"/>
      <c r="I58" s="280"/>
      <c r="J58" s="11"/>
      <c r="K58" s="280"/>
      <c r="L58" s="11"/>
      <c r="M58" s="11"/>
      <c r="N58" s="11"/>
      <c r="O58" s="11"/>
      <c r="P58" s="11"/>
      <c r="Q58" s="11"/>
      <c r="R58" s="11"/>
      <c r="X58" s="280"/>
      <c r="Y58" s="11"/>
      <c r="Z58" s="11"/>
      <c r="AA58" s="11"/>
      <c r="AB58" s="11"/>
      <c r="AC58" s="280"/>
      <c r="AD58" s="11"/>
      <c r="AE58" s="280"/>
      <c r="AF58" s="280"/>
      <c r="AG58" s="280"/>
      <c r="AH58" s="280"/>
      <c r="AI58" s="11"/>
      <c r="AJ58" s="280"/>
      <c r="AK58" s="280"/>
      <c r="AL58" s="280"/>
      <c r="AM58" s="280"/>
      <c r="AN58" s="11"/>
      <c r="AO58" s="11"/>
      <c r="AP58" s="11"/>
      <c r="AQ58" s="15"/>
      <c r="AS58" s="8"/>
    </row>
    <row r="59" spans="1:45" ht="12.75" customHeight="1" x14ac:dyDescent="0.2">
      <c r="D59" s="3"/>
      <c r="E59" s="3"/>
      <c r="F59" s="280"/>
      <c r="G59" s="280"/>
      <c r="H59" s="280"/>
      <c r="I59" s="280"/>
      <c r="J59" s="11"/>
      <c r="K59" s="11"/>
      <c r="L59" s="11"/>
      <c r="M59" s="11"/>
      <c r="N59" s="280"/>
      <c r="O59" s="11"/>
      <c r="P59" s="11"/>
      <c r="Q59" s="11"/>
      <c r="R59" s="11"/>
      <c r="X59" s="280"/>
      <c r="Y59" s="11"/>
      <c r="Z59" s="11"/>
      <c r="AA59" s="11"/>
      <c r="AB59" s="11"/>
      <c r="AC59" s="280"/>
      <c r="AD59" s="11"/>
      <c r="AE59" s="280"/>
      <c r="AF59" s="280"/>
      <c r="AG59" s="280"/>
      <c r="AH59" s="280"/>
      <c r="AI59" s="11"/>
      <c r="AJ59" s="280"/>
      <c r="AK59" s="280"/>
      <c r="AL59" s="280"/>
      <c r="AM59" s="280"/>
      <c r="AN59" s="11"/>
      <c r="AO59" s="11"/>
      <c r="AP59" s="11"/>
      <c r="AQ59" s="15"/>
      <c r="AS59" s="8"/>
    </row>
    <row r="72" spans="42:43" ht="15.75" customHeight="1" x14ac:dyDescent="0.2"/>
    <row r="73" spans="42:43" ht="12.75" customHeight="1" x14ac:dyDescent="0.2">
      <c r="AP73" s="13"/>
      <c r="AQ73" s="5"/>
    </row>
    <row r="74" spans="42:43" ht="13.5" customHeight="1" x14ac:dyDescent="0.2">
      <c r="AQ74" s="5"/>
    </row>
    <row r="75" spans="42:43" x14ac:dyDescent="0.2">
      <c r="AQ75" s="5"/>
    </row>
    <row r="76" spans="42:43" x14ac:dyDescent="0.2">
      <c r="AQ76" s="5"/>
    </row>
    <row r="77" spans="42:43" x14ac:dyDescent="0.2">
      <c r="AQ77" s="5"/>
    </row>
    <row r="78" spans="42:43" x14ac:dyDescent="0.2">
      <c r="AQ78" s="5"/>
    </row>
    <row r="79" spans="42:43" x14ac:dyDescent="0.2">
      <c r="AQ79" s="5"/>
    </row>
    <row r="80" spans="42:43" x14ac:dyDescent="0.2">
      <c r="AQ80" s="5"/>
    </row>
    <row r="81" spans="43:43" x14ac:dyDescent="0.2">
      <c r="AQ81" s="5"/>
    </row>
    <row r="82" spans="43:43" x14ac:dyDescent="0.2">
      <c r="AQ82" s="5"/>
    </row>
    <row r="83" spans="43:43" x14ac:dyDescent="0.2">
      <c r="AQ83" s="5"/>
    </row>
    <row r="85" spans="43:43" ht="15" customHeight="1" x14ac:dyDescent="0.2"/>
    <row r="86" spans="43:43" ht="15" customHeight="1" x14ac:dyDescent="0.2"/>
    <row r="106" spans="5:18" ht="15.75" x14ac:dyDescent="0.2">
      <c r="E106" s="92"/>
      <c r="F106" s="92"/>
      <c r="G106" s="92"/>
      <c r="H106" s="92"/>
      <c r="I106" s="92"/>
      <c r="J106" s="92"/>
      <c r="K106" s="92"/>
      <c r="L106" s="92"/>
      <c r="M106" s="278"/>
      <c r="N106" s="278"/>
      <c r="O106" s="278"/>
      <c r="P106" s="278"/>
      <c r="Q106" s="278"/>
      <c r="R106" s="77"/>
    </row>
  </sheetData>
  <mergeCells count="17">
    <mergeCell ref="I5:U5"/>
    <mergeCell ref="AG2:AQ2"/>
    <mergeCell ref="N48:P48"/>
    <mergeCell ref="AG3:AQ3"/>
    <mergeCell ref="AG4:AQ4"/>
    <mergeCell ref="A7:AQ7"/>
    <mergeCell ref="A8:A9"/>
    <mergeCell ref="C8:C9"/>
    <mergeCell ref="E8:E9"/>
    <mergeCell ref="F8:AI8"/>
    <mergeCell ref="AO8:AO9"/>
    <mergeCell ref="A11:C11"/>
    <mergeCell ref="A29:C29"/>
    <mergeCell ref="A37:A41"/>
    <mergeCell ref="A42:A46"/>
    <mergeCell ref="AE46:AI46"/>
    <mergeCell ref="E4:Y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U104"/>
  <sheetViews>
    <sheetView showGridLines="0" topLeftCell="A37" zoomScale="60" zoomScaleNormal="60" zoomScaleSheetLayoutView="70" zoomScalePageLayoutView="80" workbookViewId="0">
      <selection activeCell="AB52" sqref="AB52"/>
    </sheetView>
  </sheetViews>
  <sheetFormatPr defaultColWidth="9.14062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" style="5" customWidth="1"/>
    <col min="5" max="5" width="8.85546875" style="5" bestFit="1" customWidth="1"/>
    <col min="6" max="6" width="3.42578125" style="5" customWidth="1"/>
    <col min="7" max="7" width="4.85546875" style="5" customWidth="1"/>
    <col min="8" max="9" width="3.42578125" style="5" customWidth="1"/>
    <col min="10" max="10" width="4.85546875" style="5" customWidth="1"/>
    <col min="11" max="11" width="3.42578125" style="5" customWidth="1"/>
    <col min="12" max="12" width="4.855468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85546875" style="5" customWidth="1"/>
    <col min="21" max="21" width="3.42578125" style="5" customWidth="1"/>
    <col min="22" max="22" width="5" style="5" customWidth="1"/>
    <col min="23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4" width="3.42578125" style="5" customWidth="1"/>
    <col min="35" max="35" width="4.285156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28515625" style="5" customWidth="1"/>
    <col min="41" max="42" width="21" style="5" customWidth="1"/>
    <col min="43" max="43" width="31.42578125" style="13" customWidth="1"/>
    <col min="44" max="45" width="9.140625" style="5" hidden="1" customWidth="1"/>
    <col min="46" max="16384" width="9.140625" style="5"/>
  </cols>
  <sheetData>
    <row r="1" spans="1:151" s="31" customFormat="1" ht="18" x14ac:dyDescent="0.2">
      <c r="A1" s="276" t="s">
        <v>90</v>
      </c>
      <c r="B1" s="36"/>
      <c r="C1" s="37"/>
      <c r="F1" s="275"/>
      <c r="G1" s="275"/>
      <c r="H1" s="275"/>
      <c r="I1" s="275"/>
      <c r="J1" s="275"/>
      <c r="K1" s="275"/>
      <c r="L1" s="31" t="s">
        <v>238</v>
      </c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Q1" s="91"/>
    </row>
    <row r="2" spans="1:151" s="31" customFormat="1" ht="18" x14ac:dyDescent="0.2">
      <c r="A2" s="276" t="s">
        <v>82</v>
      </c>
      <c r="B2" s="36"/>
      <c r="C2" s="37"/>
      <c r="F2" s="275"/>
      <c r="G2" s="275"/>
      <c r="H2" s="275"/>
      <c r="I2" s="275"/>
      <c r="J2" s="275"/>
      <c r="K2" s="275"/>
      <c r="L2" s="275"/>
      <c r="N2" s="275"/>
      <c r="O2" s="275" t="s">
        <v>77</v>
      </c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91"/>
      <c r="AC2" s="91"/>
      <c r="AD2" s="91"/>
      <c r="AE2" s="91"/>
      <c r="AF2" s="91"/>
      <c r="AG2" s="697" t="s">
        <v>435</v>
      </c>
      <c r="AH2" s="697"/>
      <c r="AI2" s="697"/>
      <c r="AJ2" s="697"/>
      <c r="AK2" s="697"/>
      <c r="AL2" s="697"/>
      <c r="AM2" s="697"/>
      <c r="AN2" s="697"/>
      <c r="AO2" s="697"/>
      <c r="AP2" s="697"/>
      <c r="AQ2" s="697"/>
      <c r="AR2" s="91"/>
    </row>
    <row r="3" spans="1:151" s="31" customFormat="1" ht="18" x14ac:dyDescent="0.2">
      <c r="A3" s="276"/>
      <c r="B3" s="36"/>
      <c r="C3" s="37"/>
      <c r="F3" s="275"/>
      <c r="G3" s="275"/>
      <c r="H3" s="275"/>
      <c r="I3" s="275"/>
      <c r="J3" s="275"/>
      <c r="K3" s="275"/>
      <c r="L3" s="275"/>
      <c r="N3" s="275"/>
      <c r="O3" s="275" t="s">
        <v>178</v>
      </c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91"/>
      <c r="AC3" s="91"/>
      <c r="AD3" s="91"/>
      <c r="AE3" s="91"/>
      <c r="AF3" s="91"/>
      <c r="AG3" s="697" t="s">
        <v>432</v>
      </c>
      <c r="AH3" s="697"/>
      <c r="AI3" s="697"/>
      <c r="AJ3" s="697"/>
      <c r="AK3" s="697"/>
      <c r="AL3" s="697"/>
      <c r="AM3" s="697"/>
      <c r="AN3" s="697"/>
      <c r="AO3" s="697"/>
      <c r="AP3" s="697"/>
      <c r="AQ3" s="697"/>
      <c r="AR3" s="5"/>
      <c r="AS3" s="5"/>
      <c r="AT3" s="5"/>
      <c r="AU3" s="5"/>
      <c r="AV3" s="5"/>
    </row>
    <row r="4" spans="1:151" ht="21.75" customHeight="1" x14ac:dyDescent="0.2">
      <c r="F4" s="275"/>
      <c r="G4" s="275"/>
      <c r="H4" s="275"/>
      <c r="I4" s="637" t="s">
        <v>234</v>
      </c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275"/>
      <c r="W4" s="275"/>
      <c r="X4" s="275"/>
      <c r="Y4" s="275"/>
      <c r="Z4" s="275"/>
      <c r="AA4" s="275"/>
      <c r="AG4" s="698" t="s">
        <v>433</v>
      </c>
      <c r="AH4" s="698"/>
      <c r="AI4" s="698"/>
      <c r="AJ4" s="698"/>
      <c r="AK4" s="698"/>
      <c r="AL4" s="698"/>
      <c r="AM4" s="698"/>
      <c r="AN4" s="698"/>
      <c r="AO4" s="698"/>
      <c r="AP4" s="698"/>
      <c r="AQ4" s="698"/>
    </row>
    <row r="5" spans="1:151" ht="21.75" customHeight="1" x14ac:dyDescent="0.2">
      <c r="F5" s="370"/>
      <c r="G5" s="370"/>
      <c r="H5" s="370"/>
      <c r="I5" s="370"/>
      <c r="J5" s="710" t="s">
        <v>277</v>
      </c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370"/>
      <c r="V5" s="370"/>
      <c r="W5" s="370"/>
      <c r="X5" s="370"/>
      <c r="Y5" s="370"/>
      <c r="Z5" s="370"/>
      <c r="AA5" s="370"/>
      <c r="AG5" s="431"/>
      <c r="AH5" s="371"/>
      <c r="AI5" s="371"/>
      <c r="AJ5" s="371"/>
      <c r="AK5" s="371"/>
      <c r="AL5" s="371"/>
      <c r="AM5" s="371"/>
      <c r="AN5" s="371"/>
      <c r="AO5" s="371"/>
      <c r="AP5" s="371"/>
      <c r="AQ5" s="371"/>
    </row>
    <row r="6" spans="1:151" ht="21.75" customHeight="1" x14ac:dyDescent="0.2">
      <c r="F6" s="370"/>
      <c r="G6" s="370"/>
      <c r="H6" s="370"/>
      <c r="I6" s="370"/>
      <c r="J6" s="370"/>
      <c r="K6" s="370"/>
      <c r="L6" s="370"/>
      <c r="N6" s="370"/>
      <c r="O6" s="370"/>
      <c r="P6" s="370"/>
      <c r="Q6" s="370"/>
      <c r="S6" s="370"/>
      <c r="T6" s="370"/>
      <c r="U6" s="370"/>
      <c r="V6" s="370"/>
      <c r="W6" s="370"/>
      <c r="X6" s="370"/>
      <c r="Y6" s="370"/>
      <c r="Z6" s="370"/>
      <c r="AA6" s="370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</row>
    <row r="7" spans="1:151" ht="25.5" customHeight="1" thickBot="1" x14ac:dyDescent="0.25">
      <c r="A7" s="654" t="s">
        <v>26</v>
      </c>
      <c r="B7" s="655"/>
      <c r="C7" s="655"/>
      <c r="D7" s="655"/>
      <c r="E7" s="655"/>
      <c r="F7" s="655"/>
      <c r="G7" s="655"/>
      <c r="H7" s="655"/>
      <c r="I7" s="655"/>
      <c r="J7" s="655"/>
      <c r="K7" s="655"/>
      <c r="L7" s="655"/>
      <c r="M7" s="655"/>
      <c r="N7" s="655"/>
      <c r="O7" s="655"/>
      <c r="P7" s="655"/>
      <c r="Q7" s="655"/>
      <c r="R7" s="655"/>
      <c r="S7" s="655"/>
      <c r="T7" s="655"/>
      <c r="U7" s="655"/>
      <c r="V7" s="655"/>
      <c r="W7" s="655"/>
      <c r="X7" s="655"/>
      <c r="Y7" s="655"/>
      <c r="Z7" s="655"/>
      <c r="AA7" s="655"/>
      <c r="AB7" s="655"/>
      <c r="AC7" s="655"/>
      <c r="AD7" s="655"/>
      <c r="AE7" s="655"/>
      <c r="AF7" s="655"/>
      <c r="AG7" s="655"/>
      <c r="AH7" s="655"/>
      <c r="AI7" s="655"/>
      <c r="AJ7" s="655"/>
      <c r="AK7" s="655"/>
      <c r="AL7" s="655"/>
      <c r="AM7" s="655"/>
      <c r="AN7" s="655"/>
      <c r="AO7" s="655"/>
      <c r="AP7" s="655"/>
      <c r="AQ7" s="655"/>
    </row>
    <row r="8" spans="1:151" s="92" customFormat="1" ht="20.25" customHeight="1" x14ac:dyDescent="0.2">
      <c r="A8" s="658"/>
      <c r="B8" s="715" t="s">
        <v>23</v>
      </c>
      <c r="C8" s="704" t="s">
        <v>2</v>
      </c>
      <c r="D8" s="20" t="s">
        <v>0</v>
      </c>
      <c r="E8" s="706" t="s">
        <v>76</v>
      </c>
      <c r="F8" s="702" t="s">
        <v>1</v>
      </c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  <c r="AD8" s="703"/>
      <c r="AE8" s="703"/>
      <c r="AF8" s="703"/>
      <c r="AG8" s="703"/>
      <c r="AH8" s="703"/>
      <c r="AI8" s="703"/>
      <c r="AJ8" s="21"/>
      <c r="AK8" s="21"/>
      <c r="AL8" s="21"/>
      <c r="AM8" s="22"/>
      <c r="AN8" s="23"/>
      <c r="AO8" s="708" t="s">
        <v>29</v>
      </c>
    </row>
    <row r="9" spans="1:151" s="92" customFormat="1" ht="20.25" customHeight="1" thickBot="1" x14ac:dyDescent="0.25">
      <c r="A9" s="699"/>
      <c r="B9" s="716"/>
      <c r="C9" s="705"/>
      <c r="D9" s="25" t="s">
        <v>3</v>
      </c>
      <c r="E9" s="707"/>
      <c r="F9" s="26"/>
      <c r="G9" s="27"/>
      <c r="H9" s="27" t="s">
        <v>4</v>
      </c>
      <c r="I9" s="27"/>
      <c r="J9" s="28"/>
      <c r="K9" s="27"/>
      <c r="L9" s="27"/>
      <c r="M9" s="27" t="s">
        <v>5</v>
      </c>
      <c r="N9" s="27"/>
      <c r="O9" s="28"/>
      <c r="P9" s="27"/>
      <c r="Q9" s="27"/>
      <c r="R9" s="29" t="s">
        <v>6</v>
      </c>
      <c r="S9" s="27"/>
      <c r="T9" s="28"/>
      <c r="U9" s="27"/>
      <c r="V9" s="27"/>
      <c r="W9" s="29" t="s">
        <v>7</v>
      </c>
      <c r="X9" s="27"/>
      <c r="Y9" s="28"/>
      <c r="Z9" s="27"/>
      <c r="AA9" s="27"/>
      <c r="AB9" s="29" t="s">
        <v>8</v>
      </c>
      <c r="AC9" s="27"/>
      <c r="AD9" s="28"/>
      <c r="AE9" s="26"/>
      <c r="AF9" s="27"/>
      <c r="AG9" s="27" t="s">
        <v>9</v>
      </c>
      <c r="AH9" s="27"/>
      <c r="AI9" s="30"/>
      <c r="AJ9" s="26"/>
      <c r="AK9" s="27"/>
      <c r="AL9" s="27" t="s">
        <v>22</v>
      </c>
      <c r="AM9" s="27"/>
      <c r="AN9" s="28"/>
      <c r="AO9" s="70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</row>
    <row r="10" spans="1:151" s="10" customFormat="1" ht="18.75" customHeight="1" x14ac:dyDescent="0.2">
      <c r="A10" s="279"/>
      <c r="B10" s="33"/>
      <c r="C10" s="63"/>
      <c r="D10" s="41"/>
      <c r="E10" s="40"/>
      <c r="F10" s="48" t="s">
        <v>10</v>
      </c>
      <c r="G10" s="49" t="s">
        <v>12</v>
      </c>
      <c r="H10" s="49" t="s">
        <v>11</v>
      </c>
      <c r="I10" s="49" t="s">
        <v>13</v>
      </c>
      <c r="J10" s="50" t="s">
        <v>14</v>
      </c>
      <c r="K10" s="48" t="s">
        <v>10</v>
      </c>
      <c r="L10" s="49" t="s">
        <v>12</v>
      </c>
      <c r="M10" s="49" t="s">
        <v>11</v>
      </c>
      <c r="N10" s="49" t="s">
        <v>13</v>
      </c>
      <c r="O10" s="50" t="s">
        <v>14</v>
      </c>
      <c r="P10" s="48" t="s">
        <v>10</v>
      </c>
      <c r="Q10" s="49" t="s">
        <v>12</v>
      </c>
      <c r="R10" s="49" t="s">
        <v>11</v>
      </c>
      <c r="S10" s="49" t="s">
        <v>13</v>
      </c>
      <c r="T10" s="50" t="s">
        <v>14</v>
      </c>
      <c r="U10" s="48" t="s">
        <v>10</v>
      </c>
      <c r="V10" s="49" t="s">
        <v>12</v>
      </c>
      <c r="W10" s="49" t="s">
        <v>11</v>
      </c>
      <c r="X10" s="49" t="s">
        <v>13</v>
      </c>
      <c r="Y10" s="50" t="s">
        <v>14</v>
      </c>
      <c r="Z10" s="48" t="s">
        <v>10</v>
      </c>
      <c r="AA10" s="49" t="s">
        <v>12</v>
      </c>
      <c r="AB10" s="49" t="s">
        <v>11</v>
      </c>
      <c r="AC10" s="49" t="s">
        <v>13</v>
      </c>
      <c r="AD10" s="50" t="s">
        <v>14</v>
      </c>
      <c r="AE10" s="48" t="s">
        <v>10</v>
      </c>
      <c r="AF10" s="49" t="s">
        <v>12</v>
      </c>
      <c r="AG10" s="49" t="s">
        <v>11</v>
      </c>
      <c r="AH10" s="49" t="s">
        <v>13</v>
      </c>
      <c r="AI10" s="50" t="s">
        <v>14</v>
      </c>
      <c r="AJ10" s="51" t="s">
        <v>10</v>
      </c>
      <c r="AK10" s="277" t="s">
        <v>12</v>
      </c>
      <c r="AL10" s="277" t="s">
        <v>11</v>
      </c>
      <c r="AM10" s="277" t="s">
        <v>13</v>
      </c>
      <c r="AN10" s="50" t="s">
        <v>14</v>
      </c>
      <c r="AO10" s="87" t="s">
        <v>23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</row>
    <row r="11" spans="1:151" ht="15.75" customHeight="1" x14ac:dyDescent="0.2">
      <c r="A11" s="700" t="s">
        <v>102</v>
      </c>
      <c r="B11" s="701"/>
      <c r="C11" s="701"/>
      <c r="D11" s="42">
        <f t="shared" ref="D11:AN11" si="0">SUM(D12:D26)</f>
        <v>45</v>
      </c>
      <c r="E11" s="43">
        <f t="shared" si="0"/>
        <v>50</v>
      </c>
      <c r="F11" s="42">
        <f t="shared" si="0"/>
        <v>0</v>
      </c>
      <c r="G11" s="44">
        <f t="shared" si="0"/>
        <v>0</v>
      </c>
      <c r="H11" s="44">
        <f t="shared" si="0"/>
        <v>0</v>
      </c>
      <c r="I11" s="44">
        <f t="shared" si="0"/>
        <v>0</v>
      </c>
      <c r="J11" s="43">
        <f t="shared" si="0"/>
        <v>0</v>
      </c>
      <c r="K11" s="42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3">
        <f t="shared" si="0"/>
        <v>0</v>
      </c>
      <c r="P11" s="42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3">
        <f t="shared" si="0"/>
        <v>0</v>
      </c>
      <c r="U11" s="42">
        <f t="shared" si="0"/>
        <v>0</v>
      </c>
      <c r="V11" s="44">
        <f t="shared" si="0"/>
        <v>0</v>
      </c>
      <c r="W11" s="44">
        <f t="shared" si="0"/>
        <v>4</v>
      </c>
      <c r="X11" s="44">
        <f t="shared" si="0"/>
        <v>0</v>
      </c>
      <c r="Y11" s="43">
        <f t="shared" si="0"/>
        <v>4</v>
      </c>
      <c r="Z11" s="42">
        <f t="shared" si="0"/>
        <v>4</v>
      </c>
      <c r="AA11" s="44">
        <f t="shared" si="0"/>
        <v>0</v>
      </c>
      <c r="AB11" s="44">
        <f t="shared" si="0"/>
        <v>7</v>
      </c>
      <c r="AC11" s="44">
        <f t="shared" si="0"/>
        <v>0</v>
      </c>
      <c r="AD11" s="43">
        <f t="shared" si="0"/>
        <v>13</v>
      </c>
      <c r="AE11" s="42">
        <f t="shared" si="0"/>
        <v>7</v>
      </c>
      <c r="AF11" s="44">
        <f t="shared" si="0"/>
        <v>0</v>
      </c>
      <c r="AG11" s="44">
        <f t="shared" si="0"/>
        <v>13</v>
      </c>
      <c r="AH11" s="44">
        <f t="shared" si="0"/>
        <v>0</v>
      </c>
      <c r="AI11" s="43">
        <f t="shared" si="0"/>
        <v>21</v>
      </c>
      <c r="AJ11" s="42">
        <f t="shared" si="0"/>
        <v>1</v>
      </c>
      <c r="AK11" s="44">
        <f t="shared" si="0"/>
        <v>2</v>
      </c>
      <c r="AL11" s="44">
        <f t="shared" si="0"/>
        <v>7</v>
      </c>
      <c r="AM11" s="44">
        <f t="shared" si="0"/>
        <v>0</v>
      </c>
      <c r="AN11" s="43">
        <f t="shared" si="0"/>
        <v>12</v>
      </c>
      <c r="AO11" s="46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</row>
    <row r="12" spans="1:151" s="75" customFormat="1" ht="15.75" customHeight="1" x14ac:dyDescent="0.2">
      <c r="A12" s="511" t="s">
        <v>236</v>
      </c>
      <c r="B12" s="571" t="s">
        <v>307</v>
      </c>
      <c r="C12" s="567" t="s">
        <v>225</v>
      </c>
      <c r="D12" s="513">
        <f t="shared" ref="D12:D27" si="1">SUM(F12:H12,K12:M12,P12:R12,U12:W12,Z12:AB12,AE12:AG12,AJ12:AL12)</f>
        <v>2</v>
      </c>
      <c r="E12" s="514">
        <f>SUM(J12,O12,T12,Y12,AD12,AI12,AN12)</f>
        <v>2</v>
      </c>
      <c r="F12" s="513"/>
      <c r="G12" s="513"/>
      <c r="H12" s="513"/>
      <c r="I12" s="513"/>
      <c r="J12" s="514"/>
      <c r="K12" s="513"/>
      <c r="L12" s="513"/>
      <c r="M12" s="513"/>
      <c r="N12" s="513"/>
      <c r="O12" s="514"/>
      <c r="P12" s="513"/>
      <c r="Q12" s="513"/>
      <c r="R12" s="513"/>
      <c r="S12" s="513"/>
      <c r="T12" s="514"/>
      <c r="U12" s="513"/>
      <c r="V12" s="513"/>
      <c r="W12" s="513"/>
      <c r="X12" s="513"/>
      <c r="Y12" s="514"/>
      <c r="Z12" s="513">
        <v>1</v>
      </c>
      <c r="AA12" s="513">
        <v>0</v>
      </c>
      <c r="AB12" s="513">
        <v>1</v>
      </c>
      <c r="AC12" s="513" t="s">
        <v>83</v>
      </c>
      <c r="AD12" s="514">
        <v>2</v>
      </c>
      <c r="AE12" s="513"/>
      <c r="AF12" s="513"/>
      <c r="AG12" s="513"/>
      <c r="AH12" s="513"/>
      <c r="AI12" s="514"/>
      <c r="AJ12" s="513"/>
      <c r="AK12" s="513"/>
      <c r="AL12" s="513"/>
      <c r="AM12" s="513"/>
      <c r="AN12" s="515"/>
      <c r="AO12" s="579" t="s">
        <v>313</v>
      </c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</row>
    <row r="13" spans="1:151" ht="18" customHeight="1" x14ac:dyDescent="0.2">
      <c r="A13" s="511" t="s">
        <v>237</v>
      </c>
      <c r="B13" s="571" t="s">
        <v>308</v>
      </c>
      <c r="C13" s="567" t="s">
        <v>226</v>
      </c>
      <c r="D13" s="513">
        <f t="shared" si="1"/>
        <v>2</v>
      </c>
      <c r="E13" s="514">
        <f>SUM(J13,O13,T13,Y13,AD13,AI13,AN13)</f>
        <v>3</v>
      </c>
      <c r="F13" s="513"/>
      <c r="G13" s="513"/>
      <c r="H13" s="513"/>
      <c r="I13" s="513"/>
      <c r="J13" s="514"/>
      <c r="K13" s="513"/>
      <c r="L13" s="513"/>
      <c r="M13" s="513"/>
      <c r="N13" s="513"/>
      <c r="O13" s="514"/>
      <c r="P13" s="513"/>
      <c r="Q13" s="513"/>
      <c r="R13" s="513"/>
      <c r="S13" s="513"/>
      <c r="T13" s="514"/>
      <c r="U13" s="513"/>
      <c r="V13" s="513"/>
      <c r="W13" s="513"/>
      <c r="X13" s="513"/>
      <c r="Y13" s="514"/>
      <c r="Z13" s="513"/>
      <c r="AA13" s="513"/>
      <c r="AB13" s="513"/>
      <c r="AC13" s="513"/>
      <c r="AD13" s="514"/>
      <c r="AE13" s="513">
        <v>1</v>
      </c>
      <c r="AF13" s="513">
        <v>0</v>
      </c>
      <c r="AG13" s="513">
        <v>1</v>
      </c>
      <c r="AH13" s="513" t="s">
        <v>15</v>
      </c>
      <c r="AI13" s="514">
        <v>3</v>
      </c>
      <c r="AJ13" s="513"/>
      <c r="AK13" s="513"/>
      <c r="AL13" s="513"/>
      <c r="AM13" s="513"/>
      <c r="AN13" s="515"/>
      <c r="AO13" s="579" t="s">
        <v>307</v>
      </c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</row>
    <row r="14" spans="1:151" ht="18" customHeight="1" x14ac:dyDescent="0.2">
      <c r="A14" s="511" t="s">
        <v>94</v>
      </c>
      <c r="B14" s="571" t="s">
        <v>309</v>
      </c>
      <c r="C14" s="567" t="s">
        <v>249</v>
      </c>
      <c r="D14" s="513">
        <f t="shared" si="1"/>
        <v>3</v>
      </c>
      <c r="E14" s="514">
        <f>SUM(J14,O14,T14,Y14,AD14,AI14,AN14)</f>
        <v>4</v>
      </c>
      <c r="F14" s="513"/>
      <c r="G14" s="513"/>
      <c r="H14" s="513"/>
      <c r="I14" s="513"/>
      <c r="J14" s="514"/>
      <c r="K14" s="513"/>
      <c r="L14" s="513"/>
      <c r="M14" s="513"/>
      <c r="N14" s="513"/>
      <c r="O14" s="514"/>
      <c r="P14" s="513"/>
      <c r="Q14" s="513"/>
      <c r="R14" s="513"/>
      <c r="S14" s="513"/>
      <c r="T14" s="514"/>
      <c r="U14" s="513"/>
      <c r="V14" s="513"/>
      <c r="W14" s="513"/>
      <c r="X14" s="513"/>
      <c r="Y14" s="514"/>
      <c r="Z14" s="513"/>
      <c r="AA14" s="513"/>
      <c r="AB14" s="513"/>
      <c r="AC14" s="513"/>
      <c r="AD14" s="514"/>
      <c r="AE14" s="513"/>
      <c r="AF14" s="513"/>
      <c r="AG14" s="513"/>
      <c r="AH14" s="513"/>
      <c r="AI14" s="514"/>
      <c r="AJ14" s="513">
        <v>1</v>
      </c>
      <c r="AK14" s="513">
        <v>2</v>
      </c>
      <c r="AL14" s="513">
        <v>0</v>
      </c>
      <c r="AM14" s="513" t="s">
        <v>83</v>
      </c>
      <c r="AN14" s="515">
        <v>4</v>
      </c>
      <c r="AO14" s="575" t="s">
        <v>235</v>
      </c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</row>
    <row r="15" spans="1:151" ht="18" customHeight="1" x14ac:dyDescent="0.2">
      <c r="A15" s="511" t="s">
        <v>92</v>
      </c>
      <c r="B15" s="571" t="s">
        <v>310</v>
      </c>
      <c r="C15" s="567" t="s">
        <v>244</v>
      </c>
      <c r="D15" s="513">
        <f t="shared" si="1"/>
        <v>4</v>
      </c>
      <c r="E15" s="514">
        <f>SUM(J15,O15,T15,Y15,AD15,AI15,AN15)</f>
        <v>4</v>
      </c>
      <c r="F15" s="513"/>
      <c r="G15" s="513"/>
      <c r="H15" s="513"/>
      <c r="I15" s="513"/>
      <c r="J15" s="514"/>
      <c r="K15" s="513"/>
      <c r="L15" s="513"/>
      <c r="M15" s="513"/>
      <c r="N15" s="513"/>
      <c r="O15" s="514"/>
      <c r="P15" s="513"/>
      <c r="Q15" s="513"/>
      <c r="R15" s="513"/>
      <c r="S15" s="513"/>
      <c r="T15" s="514"/>
      <c r="U15" s="513"/>
      <c r="V15" s="513"/>
      <c r="W15" s="513"/>
      <c r="X15" s="513"/>
      <c r="Y15" s="514"/>
      <c r="Z15" s="513"/>
      <c r="AA15" s="513"/>
      <c r="AB15" s="513"/>
      <c r="AC15" s="513"/>
      <c r="AD15" s="514"/>
      <c r="AE15" s="513">
        <v>2</v>
      </c>
      <c r="AF15" s="513">
        <v>0</v>
      </c>
      <c r="AG15" s="513">
        <v>2</v>
      </c>
      <c r="AH15" s="513" t="s">
        <v>83</v>
      </c>
      <c r="AI15" s="514">
        <v>4</v>
      </c>
      <c r="AJ15" s="513"/>
      <c r="AK15" s="513"/>
      <c r="AL15" s="513"/>
      <c r="AM15" s="513"/>
      <c r="AN15" s="515"/>
      <c r="AO15" s="579" t="s">
        <v>313</v>
      </c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</row>
    <row r="16" spans="1:151" ht="18" customHeight="1" x14ac:dyDescent="0.2">
      <c r="A16" s="511" t="s">
        <v>88</v>
      </c>
      <c r="B16" s="571" t="s">
        <v>311</v>
      </c>
      <c r="C16" s="567" t="s">
        <v>228</v>
      </c>
      <c r="D16" s="513">
        <f t="shared" si="1"/>
        <v>3</v>
      </c>
      <c r="E16" s="514">
        <f t="shared" ref="E16:E27" si="2">SUM(J16,O16,T16,Y16,AD16,AI16,AN16)</f>
        <v>4</v>
      </c>
      <c r="F16" s="513"/>
      <c r="G16" s="513"/>
      <c r="H16" s="513"/>
      <c r="I16" s="513"/>
      <c r="J16" s="514"/>
      <c r="K16" s="513"/>
      <c r="L16" s="513"/>
      <c r="M16" s="513"/>
      <c r="N16" s="513"/>
      <c r="O16" s="514"/>
      <c r="P16" s="513"/>
      <c r="Q16" s="513"/>
      <c r="R16" s="513"/>
      <c r="S16" s="513"/>
      <c r="T16" s="514"/>
      <c r="U16" s="513"/>
      <c r="V16" s="513"/>
      <c r="W16" s="513"/>
      <c r="X16" s="513"/>
      <c r="Y16" s="514"/>
      <c r="Z16" s="513"/>
      <c r="AA16" s="513"/>
      <c r="AB16" s="513"/>
      <c r="AC16" s="513"/>
      <c r="AD16" s="514"/>
      <c r="AE16" s="516">
        <v>0</v>
      </c>
      <c r="AF16" s="516">
        <v>0</v>
      </c>
      <c r="AG16" s="516">
        <v>3</v>
      </c>
      <c r="AH16" s="516" t="s">
        <v>83</v>
      </c>
      <c r="AI16" s="517">
        <v>4</v>
      </c>
      <c r="AJ16" s="513"/>
      <c r="AK16" s="513"/>
      <c r="AL16" s="513"/>
      <c r="AM16" s="513"/>
      <c r="AN16" s="515"/>
      <c r="AO16" s="576" t="s">
        <v>235</v>
      </c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</row>
    <row r="17" spans="1:151" ht="18" customHeight="1" x14ac:dyDescent="0.2">
      <c r="A17" s="511" t="s">
        <v>81</v>
      </c>
      <c r="B17" s="571" t="s">
        <v>312</v>
      </c>
      <c r="C17" s="567" t="s">
        <v>229</v>
      </c>
      <c r="D17" s="513">
        <f t="shared" si="1"/>
        <v>3</v>
      </c>
      <c r="E17" s="514">
        <f t="shared" si="2"/>
        <v>4</v>
      </c>
      <c r="F17" s="513"/>
      <c r="G17" s="513"/>
      <c r="H17" s="513"/>
      <c r="I17" s="513"/>
      <c r="J17" s="514"/>
      <c r="K17" s="513"/>
      <c r="L17" s="513"/>
      <c r="M17" s="513"/>
      <c r="N17" s="513"/>
      <c r="O17" s="514"/>
      <c r="P17" s="513"/>
      <c r="Q17" s="513"/>
      <c r="R17" s="513"/>
      <c r="S17" s="513"/>
      <c r="T17" s="514"/>
      <c r="U17" s="513"/>
      <c r="V17" s="513"/>
      <c r="W17" s="513"/>
      <c r="X17" s="513"/>
      <c r="Y17" s="514"/>
      <c r="Z17" s="513"/>
      <c r="AA17" s="513"/>
      <c r="AB17" s="513"/>
      <c r="AC17" s="513"/>
      <c r="AD17" s="514"/>
      <c r="AE17" s="513"/>
      <c r="AF17" s="513"/>
      <c r="AG17" s="513"/>
      <c r="AH17" s="513"/>
      <c r="AI17" s="514"/>
      <c r="AJ17" s="513">
        <v>0</v>
      </c>
      <c r="AK17" s="513">
        <v>0</v>
      </c>
      <c r="AL17" s="513">
        <v>3</v>
      </c>
      <c r="AM17" s="513" t="s">
        <v>83</v>
      </c>
      <c r="AN17" s="515">
        <v>4</v>
      </c>
      <c r="AO17" s="579" t="s">
        <v>311</v>
      </c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</row>
    <row r="18" spans="1:151" ht="18" customHeight="1" x14ac:dyDescent="0.2">
      <c r="A18" s="511" t="s">
        <v>57</v>
      </c>
      <c r="B18" s="571" t="s">
        <v>313</v>
      </c>
      <c r="C18" s="567" t="s">
        <v>241</v>
      </c>
      <c r="D18" s="513">
        <f t="shared" si="1"/>
        <v>2</v>
      </c>
      <c r="E18" s="514">
        <f t="shared" si="2"/>
        <v>2</v>
      </c>
      <c r="F18" s="513"/>
      <c r="G18" s="513"/>
      <c r="H18" s="513"/>
      <c r="I18" s="513" t="s">
        <v>25</v>
      </c>
      <c r="J18" s="514"/>
      <c r="K18" s="513"/>
      <c r="L18" s="513"/>
      <c r="M18" s="513"/>
      <c r="N18" s="513"/>
      <c r="O18" s="514"/>
      <c r="P18" s="513"/>
      <c r="Q18" s="513"/>
      <c r="R18" s="513"/>
      <c r="S18" s="513"/>
      <c r="T18" s="514"/>
      <c r="U18" s="513">
        <v>0</v>
      </c>
      <c r="V18" s="513">
        <v>0</v>
      </c>
      <c r="W18" s="513">
        <v>2</v>
      </c>
      <c r="X18" s="513" t="s">
        <v>83</v>
      </c>
      <c r="Y18" s="514">
        <v>2</v>
      </c>
      <c r="Z18" s="513"/>
      <c r="AA18" s="513"/>
      <c r="AB18" s="513"/>
      <c r="AC18" s="513"/>
      <c r="AD18" s="514"/>
      <c r="AE18" s="513"/>
      <c r="AF18" s="513"/>
      <c r="AG18" s="513"/>
      <c r="AH18" s="513"/>
      <c r="AI18" s="514"/>
      <c r="AJ18" s="513"/>
      <c r="AK18" s="513"/>
      <c r="AL18" s="513"/>
      <c r="AM18" s="513"/>
      <c r="AN18" s="515"/>
      <c r="AO18" s="579" t="s">
        <v>307</v>
      </c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</row>
    <row r="19" spans="1:151" ht="18" customHeight="1" x14ac:dyDescent="0.2">
      <c r="A19" s="511" t="s">
        <v>58</v>
      </c>
      <c r="B19" s="572" t="s">
        <v>314</v>
      </c>
      <c r="C19" s="567" t="s">
        <v>242</v>
      </c>
      <c r="D19" s="513">
        <f t="shared" si="1"/>
        <v>4</v>
      </c>
      <c r="E19" s="514">
        <f t="shared" si="2"/>
        <v>4</v>
      </c>
      <c r="F19" s="513"/>
      <c r="G19" s="513"/>
      <c r="H19" s="513"/>
      <c r="I19" s="513"/>
      <c r="J19" s="514"/>
      <c r="K19" s="513"/>
      <c r="L19" s="513"/>
      <c r="M19" s="513"/>
      <c r="N19" s="513"/>
      <c r="O19" s="514"/>
      <c r="P19" s="513"/>
      <c r="Q19" s="513"/>
      <c r="R19" s="513"/>
      <c r="S19" s="513"/>
      <c r="T19" s="514"/>
      <c r="U19" s="513"/>
      <c r="V19" s="513"/>
      <c r="W19" s="513"/>
      <c r="X19" s="513"/>
      <c r="Y19" s="514"/>
      <c r="Z19" s="513">
        <v>2</v>
      </c>
      <c r="AA19" s="513">
        <v>0</v>
      </c>
      <c r="AB19" s="513">
        <v>2</v>
      </c>
      <c r="AC19" s="513" t="s">
        <v>15</v>
      </c>
      <c r="AD19" s="514">
        <v>4</v>
      </c>
      <c r="AE19" s="516"/>
      <c r="AF19" s="516"/>
      <c r="AG19" s="516"/>
      <c r="AH19" s="516"/>
      <c r="AI19" s="517"/>
      <c r="AJ19" s="513"/>
      <c r="AK19" s="513"/>
      <c r="AL19" s="513"/>
      <c r="AM19" s="513"/>
      <c r="AN19" s="515"/>
      <c r="AO19" s="579" t="s">
        <v>313</v>
      </c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</row>
    <row r="20" spans="1:151" ht="18" customHeight="1" x14ac:dyDescent="0.2">
      <c r="A20" s="511" t="s">
        <v>59</v>
      </c>
      <c r="B20" s="573" t="s">
        <v>315</v>
      </c>
      <c r="C20" s="567" t="s">
        <v>243</v>
      </c>
      <c r="D20" s="513">
        <f t="shared" si="1"/>
        <v>4</v>
      </c>
      <c r="E20" s="514">
        <f t="shared" si="2"/>
        <v>4</v>
      </c>
      <c r="F20" s="513"/>
      <c r="G20" s="513"/>
      <c r="H20" s="513"/>
      <c r="I20" s="513"/>
      <c r="J20" s="514"/>
      <c r="K20" s="513"/>
      <c r="L20" s="513"/>
      <c r="M20" s="513"/>
      <c r="N20" s="513"/>
      <c r="O20" s="514"/>
      <c r="P20" s="513"/>
      <c r="Q20" s="513"/>
      <c r="R20" s="513"/>
      <c r="S20" s="513"/>
      <c r="T20" s="514"/>
      <c r="U20" s="513"/>
      <c r="V20" s="513"/>
      <c r="W20" s="513"/>
      <c r="X20" s="513"/>
      <c r="Y20" s="514"/>
      <c r="Z20" s="513"/>
      <c r="AA20" s="513"/>
      <c r="AB20" s="513"/>
      <c r="AC20" s="513"/>
      <c r="AD20" s="514"/>
      <c r="AE20" s="513">
        <v>1</v>
      </c>
      <c r="AF20" s="513">
        <v>0</v>
      </c>
      <c r="AG20" s="513">
        <v>3</v>
      </c>
      <c r="AH20" s="513" t="s">
        <v>83</v>
      </c>
      <c r="AI20" s="514">
        <v>4</v>
      </c>
      <c r="AJ20" s="513"/>
      <c r="AK20" s="513"/>
      <c r="AL20" s="513"/>
      <c r="AM20" s="513"/>
      <c r="AN20" s="515"/>
      <c r="AO20" s="580" t="s">
        <v>314</v>
      </c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</row>
    <row r="21" spans="1:151" ht="18" customHeight="1" x14ac:dyDescent="0.2">
      <c r="A21" s="511" t="s">
        <v>60</v>
      </c>
      <c r="B21" s="573" t="s">
        <v>316</v>
      </c>
      <c r="C21" s="615" t="s">
        <v>207</v>
      </c>
      <c r="D21" s="513">
        <f t="shared" si="1"/>
        <v>3</v>
      </c>
      <c r="E21" s="514">
        <f t="shared" si="2"/>
        <v>4</v>
      </c>
      <c r="F21" s="513"/>
      <c r="G21" s="513"/>
      <c r="H21" s="513"/>
      <c r="I21" s="513"/>
      <c r="J21" s="514"/>
      <c r="K21" s="513"/>
      <c r="L21" s="513"/>
      <c r="M21" s="513"/>
      <c r="N21" s="513"/>
      <c r="O21" s="514"/>
      <c r="P21" s="513"/>
      <c r="Q21" s="513"/>
      <c r="R21" s="513"/>
      <c r="S21" s="513"/>
      <c r="T21" s="514"/>
      <c r="U21" s="513"/>
      <c r="V21" s="513"/>
      <c r="W21" s="513"/>
      <c r="X21" s="513"/>
      <c r="Y21" s="514"/>
      <c r="Z21" s="513">
        <v>1</v>
      </c>
      <c r="AA21" s="513">
        <v>0</v>
      </c>
      <c r="AB21" s="513">
        <v>2</v>
      </c>
      <c r="AC21" s="513" t="s">
        <v>83</v>
      </c>
      <c r="AD21" s="514">
        <v>4</v>
      </c>
      <c r="AE21" s="513"/>
      <c r="AF21" s="513"/>
      <c r="AG21" s="513"/>
      <c r="AH21" s="513"/>
      <c r="AI21" s="514"/>
      <c r="AJ21" s="513"/>
      <c r="AK21" s="513"/>
      <c r="AL21" s="513"/>
      <c r="AM21" s="513"/>
      <c r="AN21" s="515"/>
      <c r="AO21" s="579" t="s">
        <v>313</v>
      </c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</row>
    <row r="22" spans="1:151" s="69" customFormat="1" ht="15" customHeight="1" x14ac:dyDescent="0.2">
      <c r="A22" s="511" t="s">
        <v>61</v>
      </c>
      <c r="B22" s="573" t="s">
        <v>317</v>
      </c>
      <c r="C22" s="615" t="s">
        <v>206</v>
      </c>
      <c r="D22" s="513">
        <f t="shared" si="1"/>
        <v>3</v>
      </c>
      <c r="E22" s="514">
        <f t="shared" si="2"/>
        <v>3</v>
      </c>
      <c r="F22" s="513"/>
      <c r="G22" s="513"/>
      <c r="H22" s="513"/>
      <c r="I22" s="513"/>
      <c r="J22" s="514"/>
      <c r="K22" s="513"/>
      <c r="L22" s="513"/>
      <c r="M22" s="513"/>
      <c r="N22" s="513"/>
      <c r="O22" s="514"/>
      <c r="P22" s="513"/>
      <c r="Q22" s="513"/>
      <c r="R22" s="513"/>
      <c r="S22" s="513"/>
      <c r="T22" s="514"/>
      <c r="U22" s="513"/>
      <c r="V22" s="513"/>
      <c r="W22" s="513"/>
      <c r="X22" s="513"/>
      <c r="Y22" s="514"/>
      <c r="Z22" s="513"/>
      <c r="AA22" s="513"/>
      <c r="AB22" s="513"/>
      <c r="AC22" s="513"/>
      <c r="AD22" s="513"/>
      <c r="AE22" s="513">
        <v>1</v>
      </c>
      <c r="AF22" s="513">
        <v>0</v>
      </c>
      <c r="AG22" s="513">
        <v>2</v>
      </c>
      <c r="AH22" s="513" t="s">
        <v>83</v>
      </c>
      <c r="AI22" s="513">
        <v>3</v>
      </c>
      <c r="AJ22" s="513"/>
      <c r="AK22" s="513"/>
      <c r="AL22" s="513"/>
      <c r="AM22" s="513"/>
      <c r="AN22" s="518"/>
      <c r="AO22" s="581" t="s">
        <v>316</v>
      </c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</row>
    <row r="23" spans="1:151" s="69" customFormat="1" ht="15.75" x14ac:dyDescent="0.2">
      <c r="A23" s="511" t="s">
        <v>62</v>
      </c>
      <c r="B23" s="573" t="s">
        <v>318</v>
      </c>
      <c r="C23" s="615" t="s">
        <v>230</v>
      </c>
      <c r="D23" s="513">
        <f t="shared" si="1"/>
        <v>4</v>
      </c>
      <c r="E23" s="514">
        <f t="shared" si="2"/>
        <v>4</v>
      </c>
      <c r="F23" s="513"/>
      <c r="G23" s="513"/>
      <c r="H23" s="513"/>
      <c r="I23" s="513"/>
      <c r="J23" s="514"/>
      <c r="K23" s="513"/>
      <c r="L23" s="513"/>
      <c r="M23" s="513"/>
      <c r="N23" s="513"/>
      <c r="O23" s="514"/>
      <c r="P23" s="513"/>
      <c r="Q23" s="513"/>
      <c r="R23" s="513"/>
      <c r="S23" s="513"/>
      <c r="T23" s="514"/>
      <c r="U23" s="513"/>
      <c r="V23" s="513"/>
      <c r="W23" s="513"/>
      <c r="X23" s="513"/>
      <c r="Y23" s="514"/>
      <c r="Z23" s="513"/>
      <c r="AA23" s="513"/>
      <c r="AB23" s="513"/>
      <c r="AC23" s="513"/>
      <c r="AD23" s="513"/>
      <c r="AE23" s="513"/>
      <c r="AF23" s="513"/>
      <c r="AG23" s="513"/>
      <c r="AH23" s="513"/>
      <c r="AI23" s="513"/>
      <c r="AJ23" s="513">
        <v>0</v>
      </c>
      <c r="AK23" s="513">
        <v>0</v>
      </c>
      <c r="AL23" s="513">
        <v>4</v>
      </c>
      <c r="AM23" s="513" t="s">
        <v>83</v>
      </c>
      <c r="AN23" s="518">
        <v>4</v>
      </c>
      <c r="AO23" s="581" t="s">
        <v>317</v>
      </c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</row>
    <row r="24" spans="1:151" s="75" customFormat="1" ht="15.75" x14ac:dyDescent="0.2">
      <c r="A24" s="511" t="s">
        <v>63</v>
      </c>
      <c r="B24" s="573" t="s">
        <v>319</v>
      </c>
      <c r="C24" s="615" t="s">
        <v>285</v>
      </c>
      <c r="D24" s="513">
        <f t="shared" si="1"/>
        <v>4</v>
      </c>
      <c r="E24" s="514">
        <f t="shared" si="2"/>
        <v>3</v>
      </c>
      <c r="F24" s="513"/>
      <c r="G24" s="513"/>
      <c r="H24" s="513"/>
      <c r="I24" s="513"/>
      <c r="J24" s="514"/>
      <c r="K24" s="513"/>
      <c r="L24" s="513"/>
      <c r="M24" s="513"/>
      <c r="N24" s="513"/>
      <c r="O24" s="514"/>
      <c r="P24" s="513"/>
      <c r="Q24" s="513"/>
      <c r="R24" s="513"/>
      <c r="S24" s="513"/>
      <c r="T24" s="514"/>
      <c r="U24" s="513"/>
      <c r="V24" s="513"/>
      <c r="W24" s="513"/>
      <c r="X24" s="513"/>
      <c r="Y24" s="514"/>
      <c r="Z24" s="513"/>
      <c r="AA24" s="513"/>
      <c r="AB24" s="513"/>
      <c r="AC24" s="513"/>
      <c r="AD24" s="513"/>
      <c r="AE24" s="513">
        <v>2</v>
      </c>
      <c r="AF24" s="513">
        <v>0</v>
      </c>
      <c r="AG24" s="513">
        <v>2</v>
      </c>
      <c r="AH24" s="513" t="s">
        <v>15</v>
      </c>
      <c r="AI24" s="513">
        <v>3</v>
      </c>
      <c r="AJ24" s="513"/>
      <c r="AK24" s="513"/>
      <c r="AL24" s="513"/>
      <c r="AM24" s="513"/>
      <c r="AN24" s="518"/>
      <c r="AO24" s="577" t="s">
        <v>235</v>
      </c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</row>
    <row r="25" spans="1:151" s="75" customFormat="1" ht="15.75" x14ac:dyDescent="0.2">
      <c r="A25" s="511" t="s">
        <v>64</v>
      </c>
      <c r="B25" s="573" t="s">
        <v>320</v>
      </c>
      <c r="C25" s="615" t="s">
        <v>231</v>
      </c>
      <c r="D25" s="513">
        <f t="shared" si="1"/>
        <v>2</v>
      </c>
      <c r="E25" s="514">
        <f t="shared" si="2"/>
        <v>2</v>
      </c>
      <c r="F25" s="513"/>
      <c r="G25" s="513"/>
      <c r="H25" s="513"/>
      <c r="I25" s="513"/>
      <c r="J25" s="514"/>
      <c r="K25" s="513"/>
      <c r="L25" s="513"/>
      <c r="M25" s="513"/>
      <c r="N25" s="513"/>
      <c r="O25" s="514"/>
      <c r="P25" s="513"/>
      <c r="Q25" s="513"/>
      <c r="R25" s="513"/>
      <c r="S25" s="513"/>
      <c r="T25" s="514"/>
      <c r="U25" s="513">
        <v>0</v>
      </c>
      <c r="V25" s="513">
        <v>0</v>
      </c>
      <c r="W25" s="513">
        <v>2</v>
      </c>
      <c r="X25" s="513" t="s">
        <v>83</v>
      </c>
      <c r="Y25" s="514">
        <v>2</v>
      </c>
      <c r="Z25" s="513"/>
      <c r="AA25" s="513"/>
      <c r="AB25" s="513"/>
      <c r="AC25" s="513"/>
      <c r="AD25" s="513"/>
      <c r="AE25" s="513"/>
      <c r="AF25" s="513"/>
      <c r="AG25" s="513"/>
      <c r="AH25" s="513"/>
      <c r="AI25" s="513"/>
      <c r="AJ25" s="513"/>
      <c r="AK25" s="513"/>
      <c r="AL25" s="513"/>
      <c r="AM25" s="513"/>
      <c r="AN25" s="518"/>
      <c r="AO25" s="578" t="s">
        <v>235</v>
      </c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</row>
    <row r="26" spans="1:151" s="75" customFormat="1" ht="15.75" x14ac:dyDescent="0.2">
      <c r="A26" s="511" t="s">
        <v>96</v>
      </c>
      <c r="B26" s="574" t="s">
        <v>321</v>
      </c>
      <c r="C26" s="521" t="s">
        <v>232</v>
      </c>
      <c r="D26" s="513">
        <f t="shared" si="1"/>
        <v>2</v>
      </c>
      <c r="E26" s="514">
        <f t="shared" si="2"/>
        <v>3</v>
      </c>
      <c r="F26" s="513"/>
      <c r="G26" s="513"/>
      <c r="H26" s="513"/>
      <c r="I26" s="513"/>
      <c r="J26" s="514"/>
      <c r="K26" s="513"/>
      <c r="L26" s="513"/>
      <c r="M26" s="513"/>
      <c r="N26" s="513"/>
      <c r="O26" s="514"/>
      <c r="P26" s="513"/>
      <c r="Q26" s="513"/>
      <c r="R26" s="513"/>
      <c r="S26" s="513"/>
      <c r="T26" s="514"/>
      <c r="U26" s="513"/>
      <c r="V26" s="513"/>
      <c r="W26" s="513"/>
      <c r="X26" s="513"/>
      <c r="Y26" s="514"/>
      <c r="Z26" s="513">
        <v>0</v>
      </c>
      <c r="AA26" s="513">
        <v>0</v>
      </c>
      <c r="AB26" s="513">
        <v>2</v>
      </c>
      <c r="AC26" s="513" t="s">
        <v>15</v>
      </c>
      <c r="AD26" s="513">
        <v>3</v>
      </c>
      <c r="AE26" s="513"/>
      <c r="AF26" s="513"/>
      <c r="AG26" s="513"/>
      <c r="AH26" s="513"/>
      <c r="AI26" s="513"/>
      <c r="AJ26" s="513"/>
      <c r="AK26" s="513"/>
      <c r="AL26" s="513"/>
      <c r="AM26" s="513"/>
      <c r="AN26" s="518"/>
      <c r="AO26" s="581" t="s">
        <v>320</v>
      </c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</row>
    <row r="27" spans="1:151" ht="18" customHeight="1" x14ac:dyDescent="0.2">
      <c r="A27" s="695" t="s">
        <v>85</v>
      </c>
      <c r="B27" s="696"/>
      <c r="C27" s="696"/>
      <c r="D27" s="44">
        <f t="shared" si="1"/>
        <v>10</v>
      </c>
      <c r="E27" s="519">
        <f t="shared" si="2"/>
        <v>10</v>
      </c>
      <c r="F27" s="44"/>
      <c r="G27" s="44"/>
      <c r="H27" s="44"/>
      <c r="I27" s="44"/>
      <c r="J27" s="519"/>
      <c r="K27" s="44"/>
      <c r="L27" s="44"/>
      <c r="M27" s="44"/>
      <c r="N27" s="44"/>
      <c r="O27" s="519"/>
      <c r="P27" s="44"/>
      <c r="Q27" s="44"/>
      <c r="R27" s="44"/>
      <c r="S27" s="44"/>
      <c r="T27" s="519"/>
      <c r="U27" s="44"/>
      <c r="V27" s="44"/>
      <c r="W27" s="44"/>
      <c r="X27" s="44"/>
      <c r="Y27" s="519"/>
      <c r="Z27" s="44">
        <f>SUM(Z28:Z33)</f>
        <v>0</v>
      </c>
      <c r="AA27" s="44">
        <f>SUM(AA28:AA33)</f>
        <v>6</v>
      </c>
      <c r="AB27" s="44">
        <f>SUM(AB28:AB33)</f>
        <v>0</v>
      </c>
      <c r="AC27" s="44" t="s">
        <v>83</v>
      </c>
      <c r="AD27" s="519">
        <f>SUM(AD28:AD33)</f>
        <v>6</v>
      </c>
      <c r="AE27" s="44">
        <f>SUM(AE28:AE33)</f>
        <v>0</v>
      </c>
      <c r="AF27" s="44">
        <f>SUM(AF28:AF33)</f>
        <v>4</v>
      </c>
      <c r="AG27" s="44">
        <f>SUM(AG28:AG33)</f>
        <v>0</v>
      </c>
      <c r="AH27" s="44" t="s">
        <v>83</v>
      </c>
      <c r="AI27" s="519">
        <f>SUM(AI28:AI33)</f>
        <v>4</v>
      </c>
      <c r="AJ27" s="44"/>
      <c r="AK27" s="44"/>
      <c r="AL27" s="44"/>
      <c r="AM27" s="44"/>
      <c r="AN27" s="43"/>
      <c r="AO27" s="47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</row>
    <row r="28" spans="1:151" ht="18" customHeight="1" x14ac:dyDescent="0.2">
      <c r="A28" s="511" t="s">
        <v>65</v>
      </c>
      <c r="B28" s="574"/>
      <c r="C28" s="521" t="s">
        <v>289</v>
      </c>
      <c r="D28" s="513">
        <v>2</v>
      </c>
      <c r="E28" s="514">
        <v>2</v>
      </c>
      <c r="F28" s="513"/>
      <c r="G28" s="513"/>
      <c r="H28" s="513"/>
      <c r="I28" s="513"/>
      <c r="J28" s="514"/>
      <c r="K28" s="513"/>
      <c r="L28" s="513"/>
      <c r="M28" s="513"/>
      <c r="N28" s="513"/>
      <c r="O28" s="514"/>
      <c r="P28" s="513"/>
      <c r="Q28" s="513"/>
      <c r="R28" s="513"/>
      <c r="S28" s="513"/>
      <c r="T28" s="514"/>
      <c r="U28" s="513"/>
      <c r="V28" s="513"/>
      <c r="W28" s="513"/>
      <c r="X28" s="513"/>
      <c r="Y28" s="514"/>
      <c r="Z28" s="513">
        <v>0</v>
      </c>
      <c r="AA28" s="513">
        <v>2</v>
      </c>
      <c r="AB28" s="513">
        <v>0</v>
      </c>
      <c r="AC28" s="513" t="s">
        <v>83</v>
      </c>
      <c r="AD28" s="513">
        <v>2</v>
      </c>
      <c r="AE28" s="513"/>
      <c r="AF28" s="513"/>
      <c r="AG28" s="513"/>
      <c r="AH28" s="513"/>
      <c r="AI28" s="513"/>
      <c r="AJ28" s="513"/>
      <c r="AK28" s="513"/>
      <c r="AL28" s="513"/>
      <c r="AM28" s="513"/>
      <c r="AN28" s="518"/>
      <c r="AO28" s="281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</row>
    <row r="29" spans="1:151" ht="18" customHeight="1" x14ac:dyDescent="0.2">
      <c r="A29" s="511" t="s">
        <v>66</v>
      </c>
      <c r="B29" s="574"/>
      <c r="C29" s="521" t="s">
        <v>290</v>
      </c>
      <c r="D29" s="513">
        <v>2</v>
      </c>
      <c r="E29" s="514">
        <v>2</v>
      </c>
      <c r="F29" s="513"/>
      <c r="G29" s="513"/>
      <c r="H29" s="513"/>
      <c r="I29" s="513"/>
      <c r="J29" s="514"/>
      <c r="K29" s="513"/>
      <c r="L29" s="513"/>
      <c r="M29" s="513"/>
      <c r="N29" s="513"/>
      <c r="O29" s="514"/>
      <c r="P29" s="513"/>
      <c r="Q29" s="513"/>
      <c r="R29" s="513"/>
      <c r="S29" s="513"/>
      <c r="T29" s="514"/>
      <c r="U29" s="513"/>
      <c r="V29" s="513"/>
      <c r="W29" s="513"/>
      <c r="X29" s="513"/>
      <c r="Y29" s="514"/>
      <c r="Z29" s="513">
        <v>0</v>
      </c>
      <c r="AA29" s="513">
        <v>2</v>
      </c>
      <c r="AB29" s="513">
        <v>0</v>
      </c>
      <c r="AC29" s="513" t="s">
        <v>83</v>
      </c>
      <c r="AD29" s="513">
        <v>2</v>
      </c>
      <c r="AE29" s="513"/>
      <c r="AF29" s="513"/>
      <c r="AG29" s="513"/>
      <c r="AH29" s="513"/>
      <c r="AI29" s="513"/>
      <c r="AJ29" s="513"/>
      <c r="AK29" s="513"/>
      <c r="AL29" s="513"/>
      <c r="AM29" s="513"/>
      <c r="AN29" s="518"/>
      <c r="AO29" s="281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</row>
    <row r="30" spans="1:151" ht="18" customHeight="1" x14ac:dyDescent="0.2">
      <c r="A30" s="511" t="s">
        <v>79</v>
      </c>
      <c r="B30" s="574"/>
      <c r="C30" s="521" t="s">
        <v>291</v>
      </c>
      <c r="D30" s="513">
        <v>2</v>
      </c>
      <c r="E30" s="514">
        <v>2</v>
      </c>
      <c r="F30" s="513"/>
      <c r="G30" s="513"/>
      <c r="H30" s="513"/>
      <c r="I30" s="513"/>
      <c r="J30" s="514"/>
      <c r="K30" s="513"/>
      <c r="L30" s="513"/>
      <c r="M30" s="513"/>
      <c r="N30" s="513"/>
      <c r="O30" s="514"/>
      <c r="P30" s="513"/>
      <c r="Q30" s="513"/>
      <c r="R30" s="513"/>
      <c r="S30" s="513"/>
      <c r="T30" s="514"/>
      <c r="U30" s="513"/>
      <c r="V30" s="513"/>
      <c r="W30" s="513"/>
      <c r="X30" s="513"/>
      <c r="Y30" s="514"/>
      <c r="Z30" s="513">
        <v>0</v>
      </c>
      <c r="AA30" s="513">
        <v>2</v>
      </c>
      <c r="AB30" s="513">
        <v>0</v>
      </c>
      <c r="AC30" s="513" t="s">
        <v>83</v>
      </c>
      <c r="AD30" s="513">
        <v>2</v>
      </c>
      <c r="AE30" s="513"/>
      <c r="AF30" s="513"/>
      <c r="AG30" s="513"/>
      <c r="AH30" s="513"/>
      <c r="AI30" s="513"/>
      <c r="AJ30" s="513"/>
      <c r="AK30" s="513"/>
      <c r="AL30" s="513"/>
      <c r="AM30" s="513"/>
      <c r="AN30" s="518"/>
      <c r="AO30" s="281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</row>
    <row r="31" spans="1:151" ht="18" customHeight="1" x14ac:dyDescent="0.2">
      <c r="A31" s="511" t="s">
        <v>97</v>
      </c>
      <c r="B31" s="574"/>
      <c r="C31" s="521" t="s">
        <v>292</v>
      </c>
      <c r="D31" s="513">
        <v>2</v>
      </c>
      <c r="E31" s="514">
        <v>2</v>
      </c>
      <c r="F31" s="513"/>
      <c r="G31" s="513"/>
      <c r="H31" s="513"/>
      <c r="I31" s="513"/>
      <c r="J31" s="514"/>
      <c r="K31" s="513"/>
      <c r="L31" s="513"/>
      <c r="M31" s="513"/>
      <c r="N31" s="513"/>
      <c r="O31" s="514"/>
      <c r="P31" s="513"/>
      <c r="Q31" s="513"/>
      <c r="R31" s="513"/>
      <c r="S31" s="513"/>
      <c r="T31" s="514"/>
      <c r="U31" s="513"/>
      <c r="V31" s="513"/>
      <c r="W31" s="513"/>
      <c r="X31" s="513"/>
      <c r="Y31" s="514"/>
      <c r="Z31" s="513"/>
      <c r="AA31" s="513"/>
      <c r="AB31" s="513"/>
      <c r="AC31" s="513"/>
      <c r="AD31" s="513"/>
      <c r="AE31" s="513">
        <v>0</v>
      </c>
      <c r="AF31" s="513">
        <v>2</v>
      </c>
      <c r="AG31" s="513">
        <v>0</v>
      </c>
      <c r="AH31" s="513" t="s">
        <v>83</v>
      </c>
      <c r="AI31" s="513">
        <v>2</v>
      </c>
      <c r="AJ31" s="513"/>
      <c r="AK31" s="513"/>
      <c r="AL31" s="513"/>
      <c r="AM31" s="513"/>
      <c r="AN31" s="518"/>
      <c r="AO31" s="281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</row>
    <row r="32" spans="1:151" ht="18" customHeight="1" x14ac:dyDescent="0.2">
      <c r="A32" s="511" t="s">
        <v>205</v>
      </c>
      <c r="B32" s="574"/>
      <c r="C32" s="521" t="s">
        <v>293</v>
      </c>
      <c r="D32" s="513">
        <v>2</v>
      </c>
      <c r="E32" s="514">
        <v>2</v>
      </c>
      <c r="F32" s="513"/>
      <c r="G32" s="513"/>
      <c r="H32" s="513"/>
      <c r="I32" s="513"/>
      <c r="J32" s="514"/>
      <c r="K32" s="513"/>
      <c r="L32" s="513"/>
      <c r="M32" s="513"/>
      <c r="N32" s="513"/>
      <c r="O32" s="514"/>
      <c r="P32" s="513"/>
      <c r="Q32" s="513"/>
      <c r="R32" s="513"/>
      <c r="S32" s="513"/>
      <c r="T32" s="514"/>
      <c r="U32" s="513"/>
      <c r="V32" s="513"/>
      <c r="W32" s="513"/>
      <c r="X32" s="513"/>
      <c r="Y32" s="514"/>
      <c r="Z32" s="513"/>
      <c r="AA32" s="513"/>
      <c r="AB32" s="513"/>
      <c r="AC32" s="513"/>
      <c r="AD32" s="513"/>
      <c r="AE32" s="513">
        <v>0</v>
      </c>
      <c r="AF32" s="513">
        <v>2</v>
      </c>
      <c r="AG32" s="513">
        <v>0</v>
      </c>
      <c r="AH32" s="513" t="s">
        <v>83</v>
      </c>
      <c r="AI32" s="513">
        <v>2</v>
      </c>
      <c r="AJ32" s="513"/>
      <c r="AK32" s="513"/>
      <c r="AL32" s="513"/>
      <c r="AM32" s="513"/>
      <c r="AN32" s="518"/>
      <c r="AO32" s="281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</row>
    <row r="33" spans="1:151" s="53" customFormat="1" ht="24" customHeight="1" thickBot="1" x14ac:dyDescent="0.25">
      <c r="A33" s="522"/>
      <c r="B33" s="616"/>
      <c r="C33" s="524" t="s">
        <v>18</v>
      </c>
      <c r="D33" s="569">
        <v>15</v>
      </c>
      <c r="E33" s="526">
        <f>SUM(J33,O33,T33:U33,Y33,AD33,AI33:AJ33,AN33)</f>
        <v>15</v>
      </c>
      <c r="F33" s="523"/>
      <c r="G33" s="523"/>
      <c r="H33" s="523"/>
      <c r="I33" s="523"/>
      <c r="J33" s="527"/>
      <c r="K33" s="523"/>
      <c r="L33" s="523"/>
      <c r="M33" s="523"/>
      <c r="N33" s="523"/>
      <c r="O33" s="527"/>
      <c r="P33" s="523"/>
      <c r="Q33" s="523"/>
      <c r="R33" s="523"/>
      <c r="S33" s="523"/>
      <c r="T33" s="527"/>
      <c r="U33" s="523"/>
      <c r="V33" s="523"/>
      <c r="W33" s="523"/>
      <c r="X33" s="523"/>
      <c r="Y33" s="527"/>
      <c r="Z33" s="523"/>
      <c r="AA33" s="523"/>
      <c r="AB33" s="523"/>
      <c r="AC33" s="523"/>
      <c r="AD33" s="527"/>
      <c r="AE33" s="523"/>
      <c r="AF33" s="523"/>
      <c r="AG33" s="523"/>
      <c r="AH33" s="523"/>
      <c r="AI33" s="527"/>
      <c r="AJ33" s="523"/>
      <c r="AK33" s="523"/>
      <c r="AL33" s="523">
        <v>15</v>
      </c>
      <c r="AM33" s="523" t="s">
        <v>224</v>
      </c>
      <c r="AN33" s="528">
        <v>15</v>
      </c>
      <c r="AO33" s="56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</row>
    <row r="34" spans="1:151" ht="20.25" customHeight="1" thickTop="1" x14ac:dyDescent="0.2">
      <c r="A34" s="529"/>
      <c r="B34" s="617"/>
      <c r="C34" s="531" t="s">
        <v>17</v>
      </c>
      <c r="D34" s="532">
        <f>G35+L35+Q35+V35+AA35+AF35+AK35</f>
        <v>182</v>
      </c>
      <c r="E34" s="533">
        <f>J34+O34+T34+Y34+AD34+AI34+AN34</f>
        <v>210</v>
      </c>
      <c r="F34" s="534"/>
      <c r="G34" s="534"/>
      <c r="H34" s="534"/>
      <c r="I34" s="534"/>
      <c r="J34" s="533">
        <f>'BSc E ALAP'!K54</f>
        <v>31</v>
      </c>
      <c r="K34" s="534"/>
      <c r="L34" s="534"/>
      <c r="M34" s="534"/>
      <c r="N34" s="534"/>
      <c r="O34" s="533">
        <f>'BSc E ALAP'!P54</f>
        <v>33</v>
      </c>
      <c r="P34" s="44"/>
      <c r="Q34" s="44"/>
      <c r="R34" s="44"/>
      <c r="S34" s="44"/>
      <c r="T34" s="533">
        <f>'BSc E ALAP'!U54</f>
        <v>31</v>
      </c>
      <c r="U34" s="44"/>
      <c r="V34" s="44"/>
      <c r="W34" s="44"/>
      <c r="X34" s="44"/>
      <c r="Y34" s="533">
        <f>'BSc E ALAP'!Z54+Y11</f>
        <v>31</v>
      </c>
      <c r="Z34" s="534"/>
      <c r="AA34" s="534"/>
      <c r="AB34" s="534"/>
      <c r="AC34" s="534"/>
      <c r="AD34" s="533">
        <f>'BSc E ALAP'!AE54+AD11+AD27</f>
        <v>26</v>
      </c>
      <c r="AE34" s="44"/>
      <c r="AF34" s="44"/>
      <c r="AG34" s="44"/>
      <c r="AH34" s="44"/>
      <c r="AI34" s="533">
        <f>'BSc E ALAP'!AJ54+AI11+AI27</f>
        <v>31</v>
      </c>
      <c r="AJ34" s="44"/>
      <c r="AK34" s="44"/>
      <c r="AL34" s="44"/>
      <c r="AM34" s="44"/>
      <c r="AN34" s="535">
        <f>'BSc E ALAP'!AO54+AN11+AN33</f>
        <v>27</v>
      </c>
      <c r="AO34" s="85"/>
      <c r="AP34" s="83"/>
      <c r="AQ34" s="84"/>
      <c r="AR34" s="82"/>
      <c r="AS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</row>
    <row r="35" spans="1:151" s="53" customFormat="1" ht="18" customHeight="1" x14ac:dyDescent="0.2">
      <c r="A35" s="694" t="s">
        <v>254</v>
      </c>
      <c r="B35" s="618"/>
      <c r="C35" s="537" t="s">
        <v>24</v>
      </c>
      <c r="D35" s="538"/>
      <c r="E35" s="539"/>
      <c r="F35" s="540"/>
      <c r="G35" s="541">
        <f>'BSc E ALAP'!H57</f>
        <v>25</v>
      </c>
      <c r="H35" s="540"/>
      <c r="I35" s="538"/>
      <c r="J35" s="542"/>
      <c r="K35" s="540"/>
      <c r="L35" s="541">
        <f>'BSc E ALAP'!M57</f>
        <v>29</v>
      </c>
      <c r="M35" s="540"/>
      <c r="N35" s="540"/>
      <c r="O35" s="542"/>
      <c r="P35" s="540"/>
      <c r="Q35" s="541">
        <f>'BSc E ALAP'!R57</f>
        <v>25</v>
      </c>
      <c r="R35" s="540"/>
      <c r="S35" s="540"/>
      <c r="T35" s="542"/>
      <c r="U35" s="540"/>
      <c r="V35" s="541">
        <f>'BSc E ALAP'!W57+U11+V11+W11</f>
        <v>27</v>
      </c>
      <c r="W35" s="540"/>
      <c r="X35" s="540"/>
      <c r="Y35" s="543"/>
      <c r="Z35" s="540"/>
      <c r="AA35" s="541">
        <f>'BSc E ALAP'!AB57+Z11+AA11+AB11+Z27+AA27+AB27</f>
        <v>23</v>
      </c>
      <c r="AB35" s="540"/>
      <c r="AC35" s="538"/>
      <c r="AD35" s="543"/>
      <c r="AE35" s="540"/>
      <c r="AF35" s="541">
        <f>'BSc E ALAP'!AG57+AE11+AF11+AG11+AE27+AF27+AG27</f>
        <v>28</v>
      </c>
      <c r="AG35" s="540"/>
      <c r="AH35" s="540"/>
      <c r="AI35" s="542"/>
      <c r="AJ35" s="540"/>
      <c r="AK35" s="541">
        <f>'BSc E ALAP'!AL57+AJ11+AK11+AL11+AL33</f>
        <v>25</v>
      </c>
      <c r="AL35" s="540"/>
      <c r="AM35" s="540"/>
      <c r="AN35" s="544"/>
      <c r="AO35" s="52"/>
      <c r="AP35" s="72"/>
      <c r="AQ35" s="72"/>
      <c r="AR35" s="78"/>
      <c r="AS35" s="78"/>
      <c r="AT35" s="86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</row>
    <row r="36" spans="1:151" s="53" customFormat="1" ht="18" customHeight="1" x14ac:dyDescent="0.2">
      <c r="A36" s="694"/>
      <c r="B36" s="618"/>
      <c r="C36" s="537" t="s">
        <v>253</v>
      </c>
      <c r="D36" s="541">
        <f>G36+L36+Q36+V36+AA36+AF36+AK36</f>
        <v>115</v>
      </c>
      <c r="E36" s="545"/>
      <c r="F36" s="540"/>
      <c r="G36" s="546">
        <f>'BSc E ALAP'!G58:I58</f>
        <v>11</v>
      </c>
      <c r="H36" s="540"/>
      <c r="I36" s="538"/>
      <c r="J36" s="542"/>
      <c r="K36" s="540"/>
      <c r="L36" s="547">
        <f>'BSc E ALAP'!L58:N58</f>
        <v>16</v>
      </c>
      <c r="M36" s="540"/>
      <c r="N36" s="540"/>
      <c r="O36" s="542"/>
      <c r="P36" s="540"/>
      <c r="Q36" s="547">
        <f>'BSc E ALAP'!Q58:S58</f>
        <v>12</v>
      </c>
      <c r="R36" s="540"/>
      <c r="S36" s="540"/>
      <c r="T36" s="542"/>
      <c r="U36" s="540"/>
      <c r="V36" s="547">
        <f>'BSc E ALAP'!V58:X58+V11+W11</f>
        <v>16</v>
      </c>
      <c r="W36" s="540"/>
      <c r="X36" s="540"/>
      <c r="Y36" s="543"/>
      <c r="Z36" s="540"/>
      <c r="AA36" s="546">
        <f>'BSc E ALAP'!AB58+AA11+AB11+AA27+AB27</f>
        <v>16</v>
      </c>
      <c r="AB36" s="540"/>
      <c r="AC36" s="538"/>
      <c r="AD36" s="543"/>
      <c r="AE36" s="540"/>
      <c r="AF36" s="547">
        <f>'BSc E ALAP'!AG58+AF11+AG11+AF27+AG27</f>
        <v>20</v>
      </c>
      <c r="AG36" s="540"/>
      <c r="AH36" s="540"/>
      <c r="AI36" s="542"/>
      <c r="AJ36" s="540"/>
      <c r="AK36" s="547">
        <f>'BSc E ALAP'!AL58+AK11+AL11+AL33</f>
        <v>24</v>
      </c>
      <c r="AL36" s="540"/>
      <c r="AM36" s="540"/>
      <c r="AN36" s="544"/>
      <c r="AO36" s="52"/>
      <c r="AP36" s="72"/>
      <c r="AQ36" s="72"/>
      <c r="AR36" s="78"/>
      <c r="AS36" s="78"/>
      <c r="AT36" s="86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</row>
    <row r="37" spans="1:151" s="53" customFormat="1" ht="18" customHeight="1" x14ac:dyDescent="0.2">
      <c r="A37" s="694"/>
      <c r="B37" s="618"/>
      <c r="C37" s="537" t="s">
        <v>259</v>
      </c>
      <c r="D37" s="541">
        <f>(D36/D34)*100</f>
        <v>63.186813186813183</v>
      </c>
      <c r="E37" s="545"/>
      <c r="F37" s="540"/>
      <c r="G37" s="546"/>
      <c r="H37" s="540"/>
      <c r="I37" s="538"/>
      <c r="J37" s="542"/>
      <c r="K37" s="540"/>
      <c r="L37" s="547"/>
      <c r="M37" s="540"/>
      <c r="N37" s="540"/>
      <c r="O37" s="542"/>
      <c r="P37" s="540"/>
      <c r="Q37" s="547"/>
      <c r="R37" s="540"/>
      <c r="S37" s="540"/>
      <c r="T37" s="542"/>
      <c r="U37" s="540"/>
      <c r="V37" s="547"/>
      <c r="W37" s="540"/>
      <c r="X37" s="540"/>
      <c r="Y37" s="543"/>
      <c r="Z37" s="540"/>
      <c r="AA37" s="546"/>
      <c r="AB37" s="540"/>
      <c r="AC37" s="538"/>
      <c r="AD37" s="543"/>
      <c r="AE37" s="540"/>
      <c r="AF37" s="547"/>
      <c r="AG37" s="540"/>
      <c r="AH37" s="540"/>
      <c r="AI37" s="542"/>
      <c r="AJ37" s="540"/>
      <c r="AK37" s="547"/>
      <c r="AL37" s="540"/>
      <c r="AM37" s="540"/>
      <c r="AN37" s="544"/>
      <c r="AO37" s="52"/>
      <c r="AP37" s="72"/>
      <c r="AQ37" s="72"/>
      <c r="AR37" s="78"/>
      <c r="AS37" s="78"/>
      <c r="AT37" s="86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</row>
    <row r="38" spans="1:151" s="53" customFormat="1" ht="18" customHeight="1" x14ac:dyDescent="0.2">
      <c r="A38" s="694"/>
      <c r="B38" s="618"/>
      <c r="C38" s="548" t="s">
        <v>16</v>
      </c>
      <c r="D38" s="545"/>
      <c r="E38" s="545"/>
      <c r="F38" s="549"/>
      <c r="G38" s="549"/>
      <c r="H38" s="549"/>
      <c r="I38" s="547">
        <v>4</v>
      </c>
      <c r="J38" s="550"/>
      <c r="K38" s="551"/>
      <c r="L38" s="551"/>
      <c r="M38" s="551"/>
      <c r="N38" s="547">
        <v>4</v>
      </c>
      <c r="O38" s="550"/>
      <c r="P38" s="551"/>
      <c r="Q38" s="551"/>
      <c r="R38" s="551"/>
      <c r="S38" s="547">
        <v>4</v>
      </c>
      <c r="T38" s="550"/>
      <c r="U38" s="551"/>
      <c r="V38" s="551"/>
      <c r="W38" s="551"/>
      <c r="X38" s="547">
        <v>2</v>
      </c>
      <c r="Y38" s="552"/>
      <c r="Z38" s="549"/>
      <c r="AA38" s="549"/>
      <c r="AB38" s="549"/>
      <c r="AC38" s="547">
        <v>2</v>
      </c>
      <c r="AD38" s="552"/>
      <c r="AE38" s="551"/>
      <c r="AF38" s="551"/>
      <c r="AG38" s="551"/>
      <c r="AH38" s="547">
        <v>3</v>
      </c>
      <c r="AI38" s="550"/>
      <c r="AJ38" s="551"/>
      <c r="AK38" s="551"/>
      <c r="AL38" s="551"/>
      <c r="AM38" s="547">
        <v>0</v>
      </c>
      <c r="AN38" s="553"/>
      <c r="AO38" s="54"/>
      <c r="AP38" s="73"/>
      <c r="AQ38" s="73"/>
    </row>
    <row r="39" spans="1:151" s="53" customFormat="1" ht="18" customHeight="1" x14ac:dyDescent="0.2">
      <c r="A39" s="694"/>
      <c r="B39" s="618"/>
      <c r="C39" s="548" t="s">
        <v>84</v>
      </c>
      <c r="D39" s="545"/>
      <c r="E39" s="545"/>
      <c r="F39" s="549"/>
      <c r="G39" s="549"/>
      <c r="H39" s="549"/>
      <c r="I39" s="547">
        <v>4</v>
      </c>
      <c r="J39" s="550"/>
      <c r="K39" s="551"/>
      <c r="L39" s="551"/>
      <c r="M39" s="551"/>
      <c r="N39" s="547">
        <v>4</v>
      </c>
      <c r="O39" s="550"/>
      <c r="P39" s="551"/>
      <c r="Q39" s="551"/>
      <c r="R39" s="551"/>
      <c r="S39" s="547">
        <v>5</v>
      </c>
      <c r="T39" s="550"/>
      <c r="U39" s="551"/>
      <c r="V39" s="551"/>
      <c r="W39" s="551"/>
      <c r="X39" s="547">
        <v>8</v>
      </c>
      <c r="Y39" s="552"/>
      <c r="Z39" s="549"/>
      <c r="AA39" s="549"/>
      <c r="AB39" s="549"/>
      <c r="AC39" s="547">
        <v>8</v>
      </c>
      <c r="AD39" s="552"/>
      <c r="AE39" s="551"/>
      <c r="AF39" s="551"/>
      <c r="AG39" s="551"/>
      <c r="AH39" s="547">
        <v>6</v>
      </c>
      <c r="AI39" s="550"/>
      <c r="AJ39" s="551"/>
      <c r="AK39" s="551"/>
      <c r="AL39" s="551"/>
      <c r="AM39" s="547">
        <v>3</v>
      </c>
      <c r="AN39" s="553"/>
      <c r="AO39" s="54"/>
      <c r="AP39" s="73"/>
      <c r="AQ39" s="73"/>
    </row>
    <row r="40" spans="1:151" s="53" customFormat="1" ht="18" customHeight="1" x14ac:dyDescent="0.2">
      <c r="A40" s="692" t="s">
        <v>252</v>
      </c>
      <c r="B40" s="618"/>
      <c r="C40" s="555" t="s">
        <v>19</v>
      </c>
      <c r="D40" s="551">
        <v>2</v>
      </c>
      <c r="E40" s="550">
        <v>0</v>
      </c>
      <c r="F40" s="551"/>
      <c r="G40" s="551"/>
      <c r="H40" s="551"/>
      <c r="I40" s="551"/>
      <c r="J40" s="550"/>
      <c r="K40" s="551">
        <v>0</v>
      </c>
      <c r="L40" s="551">
        <v>2</v>
      </c>
      <c r="M40" s="551">
        <v>0</v>
      </c>
      <c r="N40" s="551" t="s">
        <v>20</v>
      </c>
      <c r="O40" s="550">
        <v>0</v>
      </c>
      <c r="P40" s="551"/>
      <c r="Q40" s="551"/>
      <c r="R40" s="551"/>
      <c r="S40" s="551"/>
      <c r="T40" s="550"/>
      <c r="U40" s="551"/>
      <c r="V40" s="551"/>
      <c r="W40" s="551"/>
      <c r="X40" s="551"/>
      <c r="Y40" s="552"/>
      <c r="Z40" s="551"/>
      <c r="AA40" s="551"/>
      <c r="AB40" s="551"/>
      <c r="AC40" s="551"/>
      <c r="AD40" s="552"/>
      <c r="AE40" s="551"/>
      <c r="AF40" s="551"/>
      <c r="AG40" s="551"/>
      <c r="AH40" s="551"/>
      <c r="AI40" s="550"/>
      <c r="AJ40" s="551"/>
      <c r="AK40" s="551"/>
      <c r="AL40" s="551"/>
      <c r="AM40" s="551"/>
      <c r="AN40" s="553"/>
      <c r="AO40" s="54"/>
      <c r="AP40" s="73"/>
      <c r="AQ40" s="73"/>
    </row>
    <row r="41" spans="1:151" s="53" customFormat="1" ht="18" customHeight="1" x14ac:dyDescent="0.2">
      <c r="A41" s="692"/>
      <c r="B41" s="618"/>
      <c r="C41" s="555" t="s">
        <v>21</v>
      </c>
      <c r="D41" s="551">
        <v>2</v>
      </c>
      <c r="E41" s="550">
        <v>0</v>
      </c>
      <c r="F41" s="551"/>
      <c r="G41" s="551"/>
      <c r="H41" s="551"/>
      <c r="I41" s="551"/>
      <c r="J41" s="550"/>
      <c r="K41" s="551"/>
      <c r="L41" s="551"/>
      <c r="M41" s="551"/>
      <c r="N41" s="551"/>
      <c r="O41" s="550"/>
      <c r="P41" s="551">
        <v>0</v>
      </c>
      <c r="Q41" s="551">
        <v>2</v>
      </c>
      <c r="R41" s="551">
        <v>0</v>
      </c>
      <c r="S41" s="551" t="s">
        <v>20</v>
      </c>
      <c r="T41" s="550">
        <v>0</v>
      </c>
      <c r="U41" s="551"/>
      <c r="V41" s="551"/>
      <c r="W41" s="551"/>
      <c r="X41" s="551"/>
      <c r="Y41" s="552"/>
      <c r="Z41" s="551"/>
      <c r="AA41" s="551"/>
      <c r="AB41" s="551"/>
      <c r="AC41" s="551"/>
      <c r="AD41" s="552"/>
      <c r="AE41" s="551"/>
      <c r="AF41" s="551"/>
      <c r="AG41" s="551"/>
      <c r="AH41" s="551"/>
      <c r="AI41" s="550"/>
      <c r="AJ41" s="551"/>
      <c r="AK41" s="551"/>
      <c r="AL41" s="551"/>
      <c r="AM41" s="551"/>
      <c r="AN41" s="553"/>
      <c r="AO41" s="54"/>
      <c r="AP41" s="73"/>
      <c r="AQ41" s="73"/>
    </row>
    <row r="42" spans="1:151" s="53" customFormat="1" ht="18" customHeight="1" x14ac:dyDescent="0.2">
      <c r="A42" s="692"/>
      <c r="B42" s="618"/>
      <c r="C42" s="555" t="s">
        <v>255</v>
      </c>
      <c r="D42" s="551">
        <v>2</v>
      </c>
      <c r="E42" s="550">
        <v>2</v>
      </c>
      <c r="F42" s="551"/>
      <c r="G42" s="551"/>
      <c r="H42" s="551"/>
      <c r="I42" s="551"/>
      <c r="J42" s="550"/>
      <c r="K42" s="551"/>
      <c r="L42" s="551"/>
      <c r="M42" s="551"/>
      <c r="N42" s="551"/>
      <c r="O42" s="550"/>
      <c r="P42" s="551">
        <v>0</v>
      </c>
      <c r="Q42" s="551">
        <v>2</v>
      </c>
      <c r="R42" s="551">
        <v>0</v>
      </c>
      <c r="S42" s="551" t="s">
        <v>83</v>
      </c>
      <c r="T42" s="556">
        <v>2</v>
      </c>
      <c r="U42" s="557" t="s">
        <v>86</v>
      </c>
      <c r="V42" s="551"/>
      <c r="W42" s="551"/>
      <c r="X42" s="551"/>
      <c r="Y42" s="552"/>
      <c r="Z42" s="551"/>
      <c r="AA42" s="551"/>
      <c r="AB42" s="551"/>
      <c r="AC42" s="551"/>
      <c r="AD42" s="552"/>
      <c r="AE42" s="551"/>
      <c r="AF42" s="551"/>
      <c r="AG42" s="551"/>
      <c r="AH42" s="551"/>
      <c r="AI42" s="550"/>
      <c r="AJ42" s="551"/>
      <c r="AK42" s="551"/>
      <c r="AL42" s="551"/>
      <c r="AM42" s="551"/>
      <c r="AN42" s="553"/>
      <c r="AO42" s="54"/>
      <c r="AP42" s="73"/>
      <c r="AQ42" s="73"/>
    </row>
    <row r="43" spans="1:151" s="53" customFormat="1" ht="18" customHeight="1" x14ac:dyDescent="0.2">
      <c r="A43" s="692"/>
      <c r="B43" s="618"/>
      <c r="C43" s="555" t="s">
        <v>256</v>
      </c>
      <c r="D43" s="551">
        <v>2</v>
      </c>
      <c r="E43" s="550">
        <v>2</v>
      </c>
      <c r="F43" s="551"/>
      <c r="G43" s="551"/>
      <c r="H43" s="551"/>
      <c r="I43" s="551"/>
      <c r="J43" s="550"/>
      <c r="K43" s="551"/>
      <c r="L43" s="551"/>
      <c r="M43" s="551"/>
      <c r="N43" s="551"/>
      <c r="O43" s="550"/>
      <c r="P43" s="551">
        <v>0</v>
      </c>
      <c r="Q43" s="551">
        <v>2</v>
      </c>
      <c r="R43" s="551">
        <v>0</v>
      </c>
      <c r="S43" s="551" t="s">
        <v>83</v>
      </c>
      <c r="T43" s="556">
        <v>2</v>
      </c>
      <c r="U43" s="557" t="s">
        <v>86</v>
      </c>
      <c r="V43" s="551"/>
      <c r="W43" s="551"/>
      <c r="X43" s="551"/>
      <c r="Y43" s="552"/>
      <c r="Z43" s="551"/>
      <c r="AA43" s="551"/>
      <c r="AB43" s="551"/>
      <c r="AC43" s="551"/>
      <c r="AD43" s="552"/>
      <c r="AE43" s="551"/>
      <c r="AF43" s="551"/>
      <c r="AG43" s="551"/>
      <c r="AH43" s="551"/>
      <c r="AI43" s="550"/>
      <c r="AJ43" s="551"/>
      <c r="AK43" s="551"/>
      <c r="AL43" s="551"/>
      <c r="AM43" s="551"/>
      <c r="AN43" s="553"/>
      <c r="AO43" s="54"/>
      <c r="AP43" s="73"/>
      <c r="AQ43" s="73"/>
    </row>
    <row r="44" spans="1:151" s="53" customFormat="1" ht="18" customHeight="1" thickBot="1" x14ac:dyDescent="0.25">
      <c r="A44" s="693"/>
      <c r="B44" s="619"/>
      <c r="C44" s="559" t="s">
        <v>91</v>
      </c>
      <c r="D44" s="560" t="s">
        <v>95</v>
      </c>
      <c r="E44" s="560">
        <v>0</v>
      </c>
      <c r="F44" s="561"/>
      <c r="G44" s="561"/>
      <c r="H44" s="561"/>
      <c r="I44" s="561"/>
      <c r="J44" s="562"/>
      <c r="K44" s="561"/>
      <c r="L44" s="561"/>
      <c r="M44" s="561"/>
      <c r="N44" s="561"/>
      <c r="O44" s="562"/>
      <c r="P44" s="561"/>
      <c r="Q44" s="561"/>
      <c r="R44" s="561"/>
      <c r="S44" s="561"/>
      <c r="T44" s="562"/>
      <c r="U44" s="561"/>
      <c r="V44" s="561"/>
      <c r="W44" s="561"/>
      <c r="X44" s="561"/>
      <c r="Y44" s="563"/>
      <c r="Z44" s="561"/>
      <c r="AA44" s="561"/>
      <c r="AB44" s="561"/>
      <c r="AC44" s="561"/>
      <c r="AD44" s="563"/>
      <c r="AE44" s="713" t="s">
        <v>95</v>
      </c>
      <c r="AF44" s="714"/>
      <c r="AG44" s="714"/>
      <c r="AH44" s="714"/>
      <c r="AI44" s="714"/>
      <c r="AJ44" s="561"/>
      <c r="AK44" s="561"/>
      <c r="AL44" s="561"/>
      <c r="AM44" s="561"/>
      <c r="AN44" s="564"/>
      <c r="AO44" s="54"/>
      <c r="AP44" s="73"/>
      <c r="AQ44" s="73"/>
    </row>
    <row r="45" spans="1:151" ht="12.75" customHeight="1" x14ac:dyDescent="0.2">
      <c r="B45" s="12"/>
      <c r="C45" s="9"/>
      <c r="D45" s="3"/>
      <c r="E45" s="3"/>
      <c r="F45" s="280"/>
      <c r="G45" s="280"/>
      <c r="H45" s="280"/>
      <c r="I45" s="280"/>
      <c r="J45" s="11"/>
      <c r="K45" s="11"/>
      <c r="L45" s="11"/>
      <c r="M45" s="11"/>
      <c r="N45" s="280"/>
      <c r="O45" s="11"/>
      <c r="P45" s="11"/>
      <c r="Q45" s="11"/>
      <c r="R45" s="11"/>
      <c r="S45" s="280"/>
      <c r="T45" s="11"/>
      <c r="U45" s="11"/>
      <c r="V45" s="11"/>
      <c r="W45" s="11"/>
      <c r="X45" s="280"/>
      <c r="Y45" s="11"/>
      <c r="Z45" s="11"/>
      <c r="AA45" s="11"/>
      <c r="AB45" s="11"/>
      <c r="AC45" s="280"/>
      <c r="AD45" s="11"/>
      <c r="AE45" s="280"/>
      <c r="AF45" s="280"/>
      <c r="AG45" s="280"/>
      <c r="AH45" s="280"/>
      <c r="AI45" s="11"/>
      <c r="AJ45" s="280"/>
      <c r="AK45" s="280"/>
      <c r="AL45" s="280"/>
      <c r="AM45" s="280"/>
      <c r="AN45" s="11"/>
      <c r="AO45" s="15"/>
      <c r="AP45" s="15"/>
      <c r="AQ45" s="15"/>
      <c r="AS45" s="8"/>
    </row>
    <row r="46" spans="1:151" ht="18" customHeight="1" x14ac:dyDescent="0.2">
      <c r="A46" s="2"/>
      <c r="B46" s="32" t="s">
        <v>80</v>
      </c>
      <c r="C46" s="278"/>
      <c r="D46" s="278"/>
      <c r="E46" s="278"/>
      <c r="F46" s="278"/>
      <c r="G46" s="278"/>
      <c r="H46" s="278"/>
      <c r="I46" s="278"/>
      <c r="J46" s="278"/>
      <c r="K46" s="278"/>
      <c r="L46" s="11"/>
      <c r="M46" s="11"/>
      <c r="N46" s="711"/>
      <c r="O46" s="712"/>
      <c r="P46" s="712"/>
      <c r="Q46" s="11"/>
      <c r="R46" s="11"/>
      <c r="S46" s="280"/>
      <c r="T46" s="11"/>
      <c r="U46" s="11"/>
      <c r="V46" s="11"/>
      <c r="W46" s="11"/>
      <c r="X46" s="280"/>
      <c r="Y46" s="11"/>
      <c r="Z46" s="11"/>
      <c r="AA46" s="11"/>
      <c r="AB46" s="11"/>
      <c r="AC46" s="280"/>
      <c r="AD46" s="11"/>
      <c r="AE46" s="280"/>
      <c r="AF46" s="280"/>
      <c r="AG46" s="280"/>
      <c r="AH46" s="280"/>
      <c r="AI46" s="11"/>
      <c r="AJ46" s="280"/>
      <c r="AK46" s="280"/>
      <c r="AL46" s="280"/>
      <c r="AM46" s="280"/>
      <c r="AN46" s="11"/>
      <c r="AO46" s="15"/>
      <c r="AP46" s="15"/>
      <c r="AQ46" s="15"/>
      <c r="AS46" s="8"/>
    </row>
    <row r="47" spans="1:151" s="251" customFormat="1" ht="15" customHeight="1" x14ac:dyDescent="0.2">
      <c r="A47" s="259"/>
      <c r="B47" s="263" t="s">
        <v>295</v>
      </c>
      <c r="C47" s="260"/>
      <c r="D47" s="260"/>
      <c r="E47" s="262"/>
      <c r="F47" s="262"/>
      <c r="G47" s="262"/>
      <c r="H47" s="261"/>
      <c r="I47" s="261"/>
      <c r="J47" s="261"/>
      <c r="K47" s="261"/>
      <c r="L47" s="261"/>
      <c r="M47" s="261"/>
      <c r="N47" s="261"/>
      <c r="O47" s="261"/>
      <c r="P47" s="269"/>
      <c r="Q47" s="261"/>
      <c r="R47" s="261"/>
      <c r="S47" s="261"/>
      <c r="T47" s="261"/>
      <c r="U47" s="261"/>
      <c r="V47" s="255"/>
      <c r="W47" s="255"/>
      <c r="X47" s="255"/>
      <c r="Y47" s="254"/>
      <c r="Z47" s="253"/>
      <c r="AA47" s="254"/>
      <c r="AB47" s="254"/>
      <c r="AC47" s="254"/>
      <c r="AD47" s="254"/>
      <c r="AE47" s="253"/>
      <c r="AF47" s="254"/>
      <c r="AG47" s="254"/>
      <c r="AH47" s="254"/>
      <c r="AI47" s="254"/>
      <c r="AJ47" s="253"/>
      <c r="AK47" s="254"/>
      <c r="AL47" s="254"/>
      <c r="AM47" s="254"/>
      <c r="AN47" s="254"/>
      <c r="AO47" s="253"/>
      <c r="AP47" s="252"/>
      <c r="AQ47" s="252"/>
      <c r="AR47" s="252"/>
      <c r="AU47" s="252"/>
      <c r="AV47" s="252"/>
    </row>
    <row r="48" spans="1:151" s="251" customFormat="1" ht="15" customHeight="1" x14ac:dyDescent="0.2">
      <c r="A48" s="259"/>
      <c r="B48" s="258" t="s">
        <v>296</v>
      </c>
      <c r="C48" s="257"/>
      <c r="D48" s="257"/>
      <c r="E48" s="256"/>
      <c r="F48" s="256"/>
      <c r="G48" s="256"/>
      <c r="V48" s="255"/>
      <c r="W48" s="255"/>
      <c r="X48" s="255"/>
      <c r="Y48" s="254"/>
      <c r="Z48" s="253"/>
      <c r="AA48" s="254"/>
      <c r="AB48" s="254"/>
      <c r="AC48" s="254"/>
      <c r="AD48" s="254"/>
      <c r="AE48" s="253"/>
      <c r="AF48" s="254"/>
      <c r="AG48" s="254"/>
      <c r="AH48" s="254"/>
      <c r="AI48" s="254"/>
      <c r="AJ48" s="253"/>
      <c r="AK48" s="254"/>
      <c r="AL48" s="254"/>
      <c r="AM48" s="254"/>
      <c r="AN48" s="254"/>
      <c r="AO48" s="253"/>
      <c r="AP48" s="252"/>
      <c r="AQ48" s="252"/>
      <c r="AR48" s="252"/>
      <c r="AU48" s="252"/>
      <c r="AV48" s="252"/>
    </row>
    <row r="49" spans="1:48" ht="12.75" customHeight="1" x14ac:dyDescent="0.2">
      <c r="A49" s="2"/>
      <c r="B49" s="12"/>
      <c r="C49" s="9"/>
      <c r="D49" s="3"/>
      <c r="E49" s="3"/>
      <c r="F49" s="280"/>
      <c r="G49" s="280"/>
      <c r="H49" s="280"/>
      <c r="I49" s="280"/>
      <c r="J49" s="11"/>
      <c r="K49" s="11"/>
      <c r="L49" s="11"/>
      <c r="M49" s="11"/>
      <c r="N49" s="280"/>
      <c r="O49" s="11"/>
      <c r="P49" s="11"/>
      <c r="Q49" s="11"/>
      <c r="R49" s="11"/>
      <c r="S49" s="280"/>
      <c r="T49" s="11"/>
      <c r="U49" s="11"/>
      <c r="V49" s="11"/>
      <c r="W49" s="11"/>
      <c r="X49" s="280"/>
      <c r="Y49" s="11"/>
      <c r="Z49" s="11"/>
      <c r="AA49" s="11"/>
      <c r="AB49" s="11"/>
      <c r="AC49" s="280"/>
      <c r="AD49" s="11"/>
      <c r="AE49" s="280"/>
      <c r="AF49" s="280"/>
      <c r="AG49" s="280"/>
      <c r="AH49" s="280"/>
      <c r="AI49" s="11"/>
      <c r="AJ49" s="280"/>
      <c r="AK49" s="280"/>
      <c r="AL49" s="280"/>
      <c r="AM49" s="280"/>
      <c r="AN49" s="11"/>
      <c r="AO49" s="15"/>
      <c r="AP49" s="15"/>
      <c r="AQ49" s="15"/>
      <c r="AU49" s="8"/>
      <c r="AV49" s="8"/>
    </row>
    <row r="52" spans="1:48" ht="12.75" customHeight="1" x14ac:dyDescent="0.2">
      <c r="B52" s="12"/>
      <c r="C52" s="9"/>
      <c r="D52" s="3"/>
      <c r="E52" s="3"/>
      <c r="F52" s="280"/>
      <c r="G52" s="280"/>
      <c r="H52" s="280"/>
      <c r="I52" s="280"/>
      <c r="J52" s="11"/>
      <c r="K52" s="11"/>
      <c r="L52" s="11"/>
      <c r="M52" s="11"/>
      <c r="N52" s="280"/>
      <c r="O52" s="11"/>
      <c r="P52" s="11"/>
      <c r="Q52" s="11"/>
      <c r="R52" s="11"/>
      <c r="S52" s="280"/>
      <c r="T52" s="11"/>
      <c r="U52" s="11"/>
      <c r="V52" s="11"/>
      <c r="W52" s="11"/>
      <c r="X52" s="280"/>
      <c r="Y52" s="11"/>
      <c r="Z52" s="11"/>
      <c r="AA52" s="11"/>
      <c r="AB52" s="11" t="s">
        <v>439</v>
      </c>
      <c r="AC52" s="280"/>
      <c r="AD52" s="11"/>
      <c r="AE52" s="280"/>
      <c r="AF52" s="280"/>
      <c r="AG52" s="280"/>
      <c r="AH52" s="280"/>
      <c r="AI52" s="11"/>
      <c r="AJ52" s="280"/>
      <c r="AK52" s="280"/>
      <c r="AL52" s="280"/>
      <c r="AM52" s="280"/>
      <c r="AN52" s="11"/>
      <c r="AO52" s="11"/>
      <c r="AP52" s="11"/>
      <c r="AQ52" s="15"/>
      <c r="AS52" s="8"/>
    </row>
    <row r="53" spans="1:48" ht="12.75" customHeight="1" x14ac:dyDescent="0.2">
      <c r="B53" s="12"/>
      <c r="C53" s="9"/>
      <c r="D53" s="3"/>
      <c r="E53" s="3"/>
      <c r="F53" s="280"/>
      <c r="G53" s="280"/>
      <c r="H53" s="280"/>
      <c r="I53" s="280"/>
      <c r="J53" s="11"/>
      <c r="K53" s="280"/>
      <c r="L53" s="11"/>
      <c r="M53" s="11"/>
      <c r="N53" s="11"/>
      <c r="O53" s="11"/>
      <c r="P53" s="11"/>
      <c r="Q53" s="11"/>
      <c r="R53" s="11"/>
      <c r="S53" s="280"/>
      <c r="T53" s="11"/>
      <c r="U53" s="11"/>
      <c r="V53" s="11"/>
      <c r="W53" s="11"/>
      <c r="X53" s="280"/>
      <c r="Y53" s="11"/>
      <c r="Z53" s="11" t="s">
        <v>89</v>
      </c>
      <c r="AA53" s="11"/>
      <c r="AB53" s="11"/>
      <c r="AC53" s="280"/>
      <c r="AD53" s="11"/>
      <c r="AE53" s="280"/>
      <c r="AF53" s="280"/>
      <c r="AG53" s="280"/>
      <c r="AH53" s="280"/>
      <c r="AI53" s="11"/>
      <c r="AJ53" s="280"/>
      <c r="AK53" s="280"/>
      <c r="AL53" s="280"/>
      <c r="AM53" s="280"/>
      <c r="AN53" s="11"/>
      <c r="AO53" s="11"/>
      <c r="AP53" s="11"/>
      <c r="AQ53" s="15"/>
      <c r="AS53" s="8"/>
    </row>
    <row r="54" spans="1:48" ht="12.75" customHeight="1" x14ac:dyDescent="0.2">
      <c r="B54" s="12"/>
      <c r="C54" s="9"/>
      <c r="D54" s="3"/>
      <c r="E54" s="3"/>
      <c r="F54" s="280"/>
      <c r="G54" s="280"/>
      <c r="H54" s="280"/>
      <c r="I54" s="280"/>
      <c r="J54" s="11"/>
      <c r="K54" s="280"/>
      <c r="L54" s="11"/>
      <c r="M54" s="66"/>
      <c r="N54" s="11"/>
      <c r="O54" s="11"/>
      <c r="P54" s="11"/>
      <c r="Q54" s="11"/>
      <c r="R54" s="11"/>
      <c r="X54" s="280"/>
      <c r="Y54" s="11"/>
      <c r="Z54" s="11"/>
      <c r="AA54" s="11"/>
      <c r="AB54" s="11"/>
      <c r="AC54" s="280"/>
      <c r="AD54" s="11"/>
      <c r="AE54" s="280"/>
      <c r="AF54" s="280"/>
      <c r="AG54" s="280"/>
      <c r="AH54" s="280"/>
      <c r="AI54" s="11"/>
      <c r="AJ54" s="280"/>
      <c r="AK54" s="280"/>
      <c r="AL54" s="280"/>
      <c r="AM54" s="280"/>
      <c r="AN54" s="11"/>
      <c r="AO54" s="11"/>
      <c r="AP54" s="11"/>
      <c r="AQ54" s="15"/>
      <c r="AS54" s="8"/>
    </row>
    <row r="55" spans="1:48" ht="12.75" customHeight="1" x14ac:dyDescent="0.2">
      <c r="B55" s="12"/>
      <c r="C55" s="9"/>
      <c r="D55" s="3"/>
      <c r="E55" s="3"/>
      <c r="F55" s="280"/>
      <c r="G55" s="280"/>
      <c r="H55" s="280"/>
      <c r="I55" s="280"/>
      <c r="J55" s="11"/>
      <c r="K55" s="280"/>
      <c r="L55" s="11"/>
      <c r="M55" s="66"/>
      <c r="N55" s="11"/>
      <c r="O55" s="11"/>
      <c r="P55" s="11"/>
      <c r="Q55" s="11"/>
      <c r="R55" s="11"/>
      <c r="X55" s="280"/>
      <c r="Y55" s="11"/>
      <c r="Z55" s="11"/>
      <c r="AA55" s="11"/>
      <c r="AB55" s="11"/>
      <c r="AC55" s="280"/>
      <c r="AD55" s="11"/>
      <c r="AE55" s="280"/>
      <c r="AF55" s="280"/>
      <c r="AG55" s="280"/>
      <c r="AH55" s="280"/>
      <c r="AI55" s="11"/>
      <c r="AJ55" s="280"/>
      <c r="AK55" s="280"/>
      <c r="AL55" s="280"/>
      <c r="AM55" s="280"/>
      <c r="AN55" s="11"/>
      <c r="AO55" s="11"/>
      <c r="AP55" s="11"/>
      <c r="AQ55" s="15"/>
      <c r="AS55" s="8"/>
    </row>
    <row r="56" spans="1:48" ht="12.75" customHeight="1" x14ac:dyDescent="0.2">
      <c r="B56" s="12"/>
      <c r="D56" s="3"/>
      <c r="E56" s="3"/>
      <c r="F56" s="280"/>
      <c r="G56" s="280"/>
      <c r="H56" s="280"/>
      <c r="I56" s="280"/>
      <c r="J56" s="11"/>
      <c r="K56" s="280"/>
      <c r="L56" s="11"/>
      <c r="M56" s="11"/>
      <c r="N56" s="11"/>
      <c r="O56" s="11"/>
      <c r="P56" s="11"/>
      <c r="Q56" s="11"/>
      <c r="R56" s="11"/>
      <c r="X56" s="280"/>
      <c r="Y56" s="11"/>
      <c r="Z56" s="11"/>
      <c r="AA56" s="11"/>
      <c r="AB56" s="11"/>
      <c r="AC56" s="280"/>
      <c r="AD56" s="11"/>
      <c r="AE56" s="280"/>
      <c r="AF56" s="280"/>
      <c r="AG56" s="280"/>
      <c r="AH56" s="280"/>
      <c r="AI56" s="11"/>
      <c r="AJ56" s="280"/>
      <c r="AK56" s="280"/>
      <c r="AL56" s="280"/>
      <c r="AM56" s="280"/>
      <c r="AN56" s="11"/>
      <c r="AO56" s="11"/>
      <c r="AP56" s="11"/>
      <c r="AQ56" s="15"/>
      <c r="AS56" s="8"/>
    </row>
    <row r="57" spans="1:48" ht="12.75" customHeight="1" x14ac:dyDescent="0.2">
      <c r="B57" s="12"/>
      <c r="D57" s="3"/>
      <c r="E57" s="3"/>
      <c r="F57" s="280"/>
      <c r="G57" s="280"/>
      <c r="H57" s="280"/>
      <c r="I57" s="280"/>
      <c r="J57" s="11"/>
      <c r="K57" s="11"/>
      <c r="L57" s="11"/>
      <c r="M57" s="11"/>
      <c r="N57" s="280"/>
      <c r="O57" s="11"/>
      <c r="P57" s="11"/>
      <c r="Q57" s="11"/>
      <c r="R57" s="11"/>
      <c r="X57" s="280"/>
      <c r="Y57" s="11"/>
      <c r="Z57" s="11"/>
      <c r="AA57" s="11"/>
      <c r="AB57" s="11"/>
      <c r="AC57" s="280"/>
      <c r="AD57" s="11"/>
      <c r="AE57" s="280"/>
      <c r="AF57" s="280"/>
      <c r="AG57" s="280"/>
      <c r="AH57" s="280"/>
      <c r="AI57" s="11"/>
      <c r="AJ57" s="280"/>
      <c r="AK57" s="280"/>
      <c r="AL57" s="280"/>
      <c r="AM57" s="280"/>
      <c r="AN57" s="11"/>
      <c r="AO57" s="11"/>
      <c r="AP57" s="11"/>
      <c r="AQ57" s="15"/>
      <c r="AS57" s="8"/>
    </row>
    <row r="70" spans="42:43" ht="15.75" customHeight="1" x14ac:dyDescent="0.2"/>
    <row r="71" spans="42:43" ht="12.75" customHeight="1" x14ac:dyDescent="0.2">
      <c r="AP71" s="13"/>
      <c r="AQ71" s="5"/>
    </row>
    <row r="72" spans="42:43" ht="13.5" customHeight="1" x14ac:dyDescent="0.2">
      <c r="AQ72" s="5"/>
    </row>
    <row r="73" spans="42:43" x14ac:dyDescent="0.2">
      <c r="AQ73" s="5"/>
    </row>
    <row r="74" spans="42:43" x14ac:dyDescent="0.2">
      <c r="AQ74" s="5"/>
    </row>
    <row r="75" spans="42:43" x14ac:dyDescent="0.2">
      <c r="AQ75" s="5"/>
    </row>
    <row r="76" spans="42:43" x14ac:dyDescent="0.2">
      <c r="AQ76" s="5"/>
    </row>
    <row r="77" spans="42:43" x14ac:dyDescent="0.2">
      <c r="AQ77" s="5"/>
    </row>
    <row r="78" spans="42:43" x14ac:dyDescent="0.2">
      <c r="AQ78" s="5"/>
    </row>
    <row r="79" spans="42:43" x14ac:dyDescent="0.2">
      <c r="AQ79" s="5"/>
    </row>
    <row r="80" spans="42:43" x14ac:dyDescent="0.2">
      <c r="AQ80" s="5"/>
    </row>
    <row r="81" spans="43:43" x14ac:dyDescent="0.2">
      <c r="AQ81" s="5"/>
    </row>
    <row r="83" spans="43:43" ht="15" customHeight="1" x14ac:dyDescent="0.2"/>
    <row r="84" spans="43:43" ht="15" customHeight="1" x14ac:dyDescent="0.2"/>
    <row r="104" spans="5:18" ht="15.75" x14ac:dyDescent="0.2">
      <c r="E104" s="92"/>
      <c r="F104" s="92"/>
      <c r="G104" s="92"/>
      <c r="H104" s="92"/>
      <c r="I104" s="92"/>
      <c r="J104" s="92"/>
      <c r="K104" s="92"/>
      <c r="L104" s="92"/>
      <c r="M104" s="278"/>
      <c r="N104" s="278"/>
      <c r="O104" s="278"/>
      <c r="P104" s="278"/>
      <c r="Q104" s="278"/>
      <c r="R104" s="77"/>
    </row>
  </sheetData>
  <mergeCells count="18">
    <mergeCell ref="A40:A44"/>
    <mergeCell ref="AE44:AI44"/>
    <mergeCell ref="AG2:AQ2"/>
    <mergeCell ref="I4:U4"/>
    <mergeCell ref="J5:T5"/>
    <mergeCell ref="N46:P46"/>
    <mergeCell ref="AG3:AQ3"/>
    <mergeCell ref="AG4:AQ4"/>
    <mergeCell ref="A7:AQ7"/>
    <mergeCell ref="A8:A9"/>
    <mergeCell ref="B8:B9"/>
    <mergeCell ref="C8:C9"/>
    <mergeCell ref="E8:E9"/>
    <mergeCell ref="F8:AI8"/>
    <mergeCell ref="AO8:AO9"/>
    <mergeCell ref="A11:C11"/>
    <mergeCell ref="A27:C27"/>
    <mergeCell ref="A35:A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Y98"/>
  <sheetViews>
    <sheetView showGridLines="0" topLeftCell="A40" zoomScale="80" zoomScaleNormal="80" zoomScaleSheetLayoutView="80" zoomScalePageLayoutView="80" workbookViewId="0">
      <selection activeCell="F46" sqref="F46"/>
    </sheetView>
  </sheetViews>
  <sheetFormatPr defaultColWidth="8.85546875" defaultRowHeight="12.75" x14ac:dyDescent="0.2"/>
  <cols>
    <col min="1" max="1" width="5.28515625" customWidth="1"/>
    <col min="2" max="2" width="20.42578125" customWidth="1"/>
    <col min="3" max="3" width="47.42578125" style="173" customWidth="1"/>
    <col min="4" max="5" width="5.42578125" style="173" customWidth="1"/>
    <col min="6" max="40" width="3" customWidth="1"/>
    <col min="41" max="41" width="17.7109375" bestFit="1" customWidth="1"/>
    <col min="42" max="50" width="3.28515625" customWidth="1"/>
    <col min="51" max="51" width="17.28515625" customWidth="1"/>
  </cols>
  <sheetData>
    <row r="2" spans="1:43" ht="18" x14ac:dyDescent="0.2">
      <c r="A2" s="653" t="s">
        <v>90</v>
      </c>
      <c r="B2" s="653"/>
      <c r="C2" s="37"/>
      <c r="D2" s="37"/>
      <c r="E2" s="37"/>
      <c r="F2" s="31"/>
      <c r="G2" s="440"/>
      <c r="H2" s="440"/>
      <c r="I2" s="440"/>
      <c r="J2" s="440"/>
      <c r="K2" s="637" t="s">
        <v>340</v>
      </c>
      <c r="L2" s="637"/>
      <c r="M2" s="637"/>
      <c r="N2" s="637"/>
      <c r="O2" s="637"/>
      <c r="P2" s="637"/>
      <c r="Q2" s="637"/>
      <c r="R2" s="637"/>
      <c r="S2" s="637"/>
      <c r="T2" s="637"/>
      <c r="U2" s="440"/>
      <c r="V2" s="440"/>
      <c r="W2" s="440"/>
      <c r="X2" s="440"/>
      <c r="Y2" s="440"/>
      <c r="Z2" s="440"/>
      <c r="AA2" s="440"/>
      <c r="AB2" s="440"/>
      <c r="AC2" s="440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91"/>
      <c r="AP2" s="31"/>
      <c r="AQ2" s="31"/>
    </row>
    <row r="3" spans="1:43" ht="18" x14ac:dyDescent="0.2">
      <c r="A3" s="31" t="s">
        <v>109</v>
      </c>
      <c r="B3" s="31"/>
      <c r="C3" s="170"/>
      <c r="D3" s="37"/>
      <c r="E3" s="37"/>
      <c r="F3" s="31"/>
      <c r="G3" s="440"/>
      <c r="H3" s="440"/>
      <c r="I3" s="440"/>
      <c r="J3" s="440"/>
      <c r="K3" s="440"/>
      <c r="L3" s="440"/>
      <c r="M3" s="440"/>
      <c r="N3" s="440"/>
      <c r="O3" s="440" t="s">
        <v>77</v>
      </c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31"/>
      <c r="AE3" s="31"/>
      <c r="AF3" s="31"/>
      <c r="AG3" s="92" t="s">
        <v>436</v>
      </c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1:43" ht="18" x14ac:dyDescent="0.2">
      <c r="A4" s="440"/>
      <c r="B4" s="36"/>
      <c r="C4" s="37"/>
      <c r="D4" s="37"/>
      <c r="E4" s="37"/>
      <c r="F4" s="31"/>
      <c r="G4" s="440"/>
      <c r="H4" s="440"/>
      <c r="I4" s="440"/>
      <c r="J4" s="637" t="s">
        <v>341</v>
      </c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440"/>
      <c r="W4" s="440"/>
      <c r="X4" s="440"/>
      <c r="Y4" s="440"/>
      <c r="Z4" s="440"/>
      <c r="AA4" s="440"/>
      <c r="AB4" s="440"/>
      <c r="AC4" s="440"/>
      <c r="AD4" s="31"/>
      <c r="AE4" s="31"/>
      <c r="AF4" s="31"/>
      <c r="AG4" s="79"/>
      <c r="AH4" s="92"/>
      <c r="AI4" s="92"/>
      <c r="AJ4" s="92"/>
      <c r="AK4" s="92"/>
      <c r="AL4" s="92"/>
      <c r="AM4" s="92"/>
      <c r="AN4" s="92"/>
      <c r="AO4" s="92"/>
      <c r="AP4" s="92"/>
      <c r="AQ4" s="92"/>
    </row>
    <row r="5" spans="1:43" ht="18" x14ac:dyDescent="0.2">
      <c r="A5" s="14"/>
      <c r="B5" s="6"/>
      <c r="C5" s="7"/>
      <c r="D5" s="7"/>
      <c r="E5" s="7"/>
      <c r="F5" s="5"/>
      <c r="G5" s="440"/>
      <c r="H5" s="440"/>
      <c r="I5" s="440"/>
      <c r="J5" s="440"/>
      <c r="K5" s="440"/>
      <c r="L5" s="440"/>
      <c r="M5" s="440"/>
      <c r="N5" s="440"/>
      <c r="O5" s="440" t="s">
        <v>85</v>
      </c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31"/>
      <c r="AD5" s="31"/>
      <c r="AE5" s="31"/>
      <c r="AF5" s="31"/>
      <c r="AG5" s="31"/>
      <c r="AH5" s="31"/>
      <c r="AI5" s="31"/>
      <c r="AJ5" s="5"/>
      <c r="AK5" s="5"/>
      <c r="AL5" s="5"/>
      <c r="AM5" s="5"/>
      <c r="AN5" s="5"/>
      <c r="AO5" s="5"/>
      <c r="AP5" s="5"/>
      <c r="AQ5" s="5"/>
    </row>
    <row r="6" spans="1:43" ht="18" x14ac:dyDescent="0.2">
      <c r="A6" s="14"/>
      <c r="B6" s="6"/>
      <c r="C6" s="7"/>
      <c r="D6" s="7"/>
      <c r="E6" s="7"/>
      <c r="F6" s="5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31"/>
      <c r="AD6" s="31"/>
      <c r="AE6" s="31"/>
      <c r="AF6" s="31"/>
      <c r="AG6" s="31"/>
      <c r="AH6" s="31"/>
      <c r="AI6" s="31"/>
      <c r="AJ6" s="5"/>
      <c r="AK6" s="5"/>
      <c r="AL6" s="5"/>
      <c r="AM6" s="5"/>
      <c r="AN6" s="5"/>
      <c r="AO6" s="5"/>
      <c r="AP6" s="5"/>
      <c r="AQ6" s="5"/>
    </row>
    <row r="7" spans="1:43" ht="16.5" thickBot="1" x14ac:dyDescent="0.25">
      <c r="A7" s="654" t="s">
        <v>26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  <c r="Z7" s="725"/>
      <c r="AA7" s="725"/>
      <c r="AB7" s="725"/>
      <c r="AC7" s="725"/>
      <c r="AD7" s="725"/>
      <c r="AE7" s="725"/>
      <c r="AF7" s="725"/>
      <c r="AG7" s="725"/>
      <c r="AH7" s="725"/>
      <c r="AI7" s="725"/>
      <c r="AJ7" s="725"/>
      <c r="AK7" s="725"/>
      <c r="AL7" s="725"/>
      <c r="AM7" s="725"/>
      <c r="AN7" s="725"/>
      <c r="AO7" s="725"/>
      <c r="AP7" s="5"/>
      <c r="AQ7" s="5"/>
    </row>
    <row r="8" spans="1:43" ht="15.75" customHeight="1" x14ac:dyDescent="0.2">
      <c r="A8" s="658"/>
      <c r="B8" s="715" t="s">
        <v>23</v>
      </c>
      <c r="C8" s="727" t="s">
        <v>2</v>
      </c>
      <c r="D8" s="174" t="s">
        <v>0</v>
      </c>
      <c r="E8" s="729" t="s">
        <v>76</v>
      </c>
      <c r="F8" s="702" t="s">
        <v>1</v>
      </c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  <c r="AD8" s="703"/>
      <c r="AE8" s="703"/>
      <c r="AF8" s="703"/>
      <c r="AG8" s="703"/>
      <c r="AH8" s="703"/>
      <c r="AI8" s="703"/>
      <c r="AJ8" s="21"/>
      <c r="AK8" s="21"/>
      <c r="AL8" s="21"/>
      <c r="AM8" s="22"/>
      <c r="AN8" s="23"/>
      <c r="AO8" s="731" t="s">
        <v>29</v>
      </c>
    </row>
    <row r="9" spans="1:43" ht="16.5" thickBot="1" x14ac:dyDescent="0.25">
      <c r="A9" s="726"/>
      <c r="B9" s="716"/>
      <c r="C9" s="728"/>
      <c r="D9" s="175" t="s">
        <v>3</v>
      </c>
      <c r="E9" s="730"/>
      <c r="F9" s="26"/>
      <c r="G9" s="27"/>
      <c r="H9" s="27" t="s">
        <v>4</v>
      </c>
      <c r="I9" s="27"/>
      <c r="J9" s="28"/>
      <c r="K9" s="27"/>
      <c r="L9" s="27"/>
      <c r="M9" s="27" t="s">
        <v>5</v>
      </c>
      <c r="N9" s="27"/>
      <c r="O9" s="28"/>
      <c r="P9" s="27"/>
      <c r="Q9" s="27"/>
      <c r="R9" s="29" t="s">
        <v>6</v>
      </c>
      <c r="S9" s="27"/>
      <c r="T9" s="28"/>
      <c r="U9" s="27"/>
      <c r="V9" s="27"/>
      <c r="W9" s="29" t="s">
        <v>7</v>
      </c>
      <c r="X9" s="27"/>
      <c r="Y9" s="28"/>
      <c r="Z9" s="27"/>
      <c r="AA9" s="27"/>
      <c r="AB9" s="29" t="s">
        <v>8</v>
      </c>
      <c r="AC9" s="27"/>
      <c r="AD9" s="28"/>
      <c r="AE9" s="26"/>
      <c r="AF9" s="27"/>
      <c r="AG9" s="27" t="s">
        <v>9</v>
      </c>
      <c r="AH9" s="27"/>
      <c r="AI9" s="30"/>
      <c r="AJ9" s="26"/>
      <c r="AK9" s="27"/>
      <c r="AL9" s="27" t="s">
        <v>22</v>
      </c>
      <c r="AM9" s="27"/>
      <c r="AN9" s="28"/>
      <c r="AO9" s="732"/>
    </row>
    <row r="10" spans="1:43" ht="16.5" thickBot="1" x14ac:dyDescent="0.25">
      <c r="A10" s="315"/>
      <c r="B10" s="316"/>
      <c r="C10" s="21"/>
      <c r="D10" s="444"/>
      <c r="E10" s="317"/>
      <c r="F10" s="443" t="s">
        <v>10</v>
      </c>
      <c r="G10" s="93" t="s">
        <v>12</v>
      </c>
      <c r="H10" s="93" t="s">
        <v>11</v>
      </c>
      <c r="I10" s="93" t="s">
        <v>13</v>
      </c>
      <c r="J10" s="95" t="s">
        <v>14</v>
      </c>
      <c r="K10" s="94" t="s">
        <v>10</v>
      </c>
      <c r="L10" s="93" t="s">
        <v>12</v>
      </c>
      <c r="M10" s="93" t="s">
        <v>11</v>
      </c>
      <c r="N10" s="93" t="s">
        <v>13</v>
      </c>
      <c r="O10" s="95" t="s">
        <v>14</v>
      </c>
      <c r="P10" s="94" t="s">
        <v>10</v>
      </c>
      <c r="Q10" s="93" t="s">
        <v>12</v>
      </c>
      <c r="R10" s="93" t="s">
        <v>11</v>
      </c>
      <c r="S10" s="93" t="s">
        <v>13</v>
      </c>
      <c r="T10" s="95" t="s">
        <v>14</v>
      </c>
      <c r="U10" s="94" t="s">
        <v>10</v>
      </c>
      <c r="V10" s="93" t="s">
        <v>12</v>
      </c>
      <c r="W10" s="93" t="s">
        <v>11</v>
      </c>
      <c r="X10" s="93" t="s">
        <v>13</v>
      </c>
      <c r="Y10" s="95" t="s">
        <v>14</v>
      </c>
      <c r="Z10" s="94" t="s">
        <v>10</v>
      </c>
      <c r="AA10" s="93" t="s">
        <v>12</v>
      </c>
      <c r="AB10" s="93" t="s">
        <v>11</v>
      </c>
      <c r="AC10" s="93" t="s">
        <v>13</v>
      </c>
      <c r="AD10" s="95" t="s">
        <v>14</v>
      </c>
      <c r="AE10" s="94" t="s">
        <v>10</v>
      </c>
      <c r="AF10" s="93" t="s">
        <v>12</v>
      </c>
      <c r="AG10" s="93" t="s">
        <v>11</v>
      </c>
      <c r="AH10" s="93" t="s">
        <v>13</v>
      </c>
      <c r="AI10" s="95" t="s">
        <v>14</v>
      </c>
      <c r="AJ10" s="94" t="s">
        <v>10</v>
      </c>
      <c r="AK10" s="93" t="s">
        <v>12</v>
      </c>
      <c r="AL10" s="93" t="s">
        <v>11</v>
      </c>
      <c r="AM10" s="93" t="s">
        <v>13</v>
      </c>
      <c r="AN10" s="95" t="s">
        <v>14</v>
      </c>
      <c r="AO10" s="456" t="s">
        <v>23</v>
      </c>
    </row>
    <row r="11" spans="1:43" ht="16.5" thickBot="1" x14ac:dyDescent="0.25">
      <c r="A11" s="719" t="s">
        <v>85</v>
      </c>
      <c r="B11" s="720"/>
      <c r="C11" s="721"/>
      <c r="D11" s="318"/>
      <c r="E11" s="319"/>
      <c r="F11" s="320"/>
      <c r="G11" s="321"/>
      <c r="H11" s="321"/>
      <c r="I11" s="321"/>
      <c r="J11" s="322"/>
      <c r="K11" s="320"/>
      <c r="L11" s="321"/>
      <c r="M11" s="321"/>
      <c r="N11" s="321"/>
      <c r="O11" s="322"/>
      <c r="P11" s="323"/>
      <c r="Q11" s="321"/>
      <c r="R11" s="321"/>
      <c r="S11" s="321"/>
      <c r="T11" s="322"/>
      <c r="U11" s="320"/>
      <c r="V11" s="321"/>
      <c r="W11" s="321"/>
      <c r="X11" s="321"/>
      <c r="Y11" s="322"/>
      <c r="Z11" s="320"/>
      <c r="AA11" s="321"/>
      <c r="AB11" s="321"/>
      <c r="AC11" s="321"/>
      <c r="AD11" s="322"/>
      <c r="AE11" s="320"/>
      <c r="AF11" s="321"/>
      <c r="AG11" s="321"/>
      <c r="AH11" s="321"/>
      <c r="AI11" s="322"/>
      <c r="AJ11" s="324"/>
      <c r="AK11" s="321"/>
      <c r="AL11" s="321"/>
      <c r="AM11" s="321"/>
      <c r="AN11" s="325"/>
      <c r="AO11" s="326"/>
    </row>
    <row r="12" spans="1:43" ht="15.75" x14ac:dyDescent="0.2">
      <c r="A12" s="284">
        <v>1</v>
      </c>
      <c r="B12" s="508" t="s">
        <v>342</v>
      </c>
      <c r="C12" s="457" t="s">
        <v>110</v>
      </c>
      <c r="D12" s="458">
        <v>2</v>
      </c>
      <c r="E12" s="285">
        <v>2</v>
      </c>
      <c r="F12" s="286"/>
      <c r="G12" s="287"/>
      <c r="H12" s="287"/>
      <c r="I12" s="287"/>
      <c r="J12" s="288"/>
      <c r="K12" s="286"/>
      <c r="L12" s="287"/>
      <c r="M12" s="287"/>
      <c r="N12" s="287"/>
      <c r="O12" s="288"/>
      <c r="P12" s="286"/>
      <c r="Q12" s="287"/>
      <c r="R12" s="287"/>
      <c r="S12" s="287"/>
      <c r="T12" s="288"/>
      <c r="U12" s="286"/>
      <c r="V12" s="287"/>
      <c r="W12" s="287"/>
      <c r="X12" s="287"/>
      <c r="Y12" s="288"/>
      <c r="Z12" s="286">
        <v>0</v>
      </c>
      <c r="AA12" s="287">
        <v>0</v>
      </c>
      <c r="AB12" s="287">
        <v>2</v>
      </c>
      <c r="AC12" s="287" t="s">
        <v>83</v>
      </c>
      <c r="AD12" s="288">
        <v>2</v>
      </c>
      <c r="AE12" s="289" t="s">
        <v>86</v>
      </c>
      <c r="AF12" s="290"/>
      <c r="AG12" s="290"/>
      <c r="AH12" s="290"/>
      <c r="AI12" s="291"/>
      <c r="AJ12" s="459"/>
      <c r="AK12" s="460"/>
      <c r="AL12" s="460"/>
      <c r="AM12" s="460"/>
      <c r="AN12" s="461"/>
      <c r="AO12" s="292"/>
    </row>
    <row r="13" spans="1:43" ht="15.75" x14ac:dyDescent="0.2">
      <c r="A13" s="134">
        <v>2</v>
      </c>
      <c r="B13" s="476" t="s">
        <v>343</v>
      </c>
      <c r="C13" s="462" t="s">
        <v>111</v>
      </c>
      <c r="D13" s="463">
        <v>2</v>
      </c>
      <c r="E13" s="177">
        <v>2</v>
      </c>
      <c r="F13" s="105"/>
      <c r="G13" s="106"/>
      <c r="H13" s="106"/>
      <c r="I13" s="106"/>
      <c r="J13" s="104"/>
      <c r="K13" s="105"/>
      <c r="L13" s="106"/>
      <c r="M13" s="106"/>
      <c r="N13" s="106"/>
      <c r="O13" s="104"/>
      <c r="P13" s="105"/>
      <c r="Q13" s="106"/>
      <c r="R13" s="106"/>
      <c r="S13" s="106"/>
      <c r="T13" s="104"/>
      <c r="U13" s="107"/>
      <c r="V13" s="106"/>
      <c r="W13" s="106"/>
      <c r="X13" s="106"/>
      <c r="Y13" s="104"/>
      <c r="Z13" s="105">
        <v>0</v>
      </c>
      <c r="AA13" s="106">
        <v>0</v>
      </c>
      <c r="AB13" s="106">
        <v>2</v>
      </c>
      <c r="AC13" s="106" t="s">
        <v>83</v>
      </c>
      <c r="AD13" s="104">
        <v>2</v>
      </c>
      <c r="AE13" s="103" t="s">
        <v>86</v>
      </c>
      <c r="AF13" s="106"/>
      <c r="AG13" s="106"/>
      <c r="AH13" s="106"/>
      <c r="AI13" s="104"/>
      <c r="AJ13" s="105"/>
      <c r="AK13" s="106"/>
      <c r="AL13" s="106"/>
      <c r="AM13" s="106"/>
      <c r="AN13" s="104"/>
      <c r="AO13" s="165"/>
    </row>
    <row r="14" spans="1:43" ht="15.75" x14ac:dyDescent="0.2">
      <c r="A14" s="134">
        <v>3</v>
      </c>
      <c r="B14" s="476" t="s">
        <v>344</v>
      </c>
      <c r="C14" s="462" t="s">
        <v>112</v>
      </c>
      <c r="D14" s="463">
        <v>2</v>
      </c>
      <c r="E14" s="177">
        <v>2</v>
      </c>
      <c r="F14" s="105"/>
      <c r="G14" s="106"/>
      <c r="H14" s="106"/>
      <c r="I14" s="106"/>
      <c r="J14" s="104"/>
      <c r="K14" s="105"/>
      <c r="L14" s="106"/>
      <c r="M14" s="106"/>
      <c r="N14" s="106"/>
      <c r="O14" s="104"/>
      <c r="P14" s="107"/>
      <c r="Q14" s="106"/>
      <c r="R14" s="106"/>
      <c r="S14" s="106"/>
      <c r="T14" s="104"/>
      <c r="U14" s="105"/>
      <c r="V14" s="106"/>
      <c r="W14" s="106"/>
      <c r="X14" s="106"/>
      <c r="Y14" s="104"/>
      <c r="Z14" s="106">
        <v>0</v>
      </c>
      <c r="AA14" s="106">
        <v>2</v>
      </c>
      <c r="AB14" s="106">
        <v>0</v>
      </c>
      <c r="AC14" s="106" t="s">
        <v>83</v>
      </c>
      <c r="AD14" s="464">
        <v>2</v>
      </c>
      <c r="AE14" s="101" t="s">
        <v>86</v>
      </c>
      <c r="AF14" s="106"/>
      <c r="AG14" s="106"/>
      <c r="AH14" s="106"/>
      <c r="AI14" s="104"/>
      <c r="AJ14" s="107"/>
      <c r="AK14" s="106"/>
      <c r="AL14" s="106"/>
      <c r="AM14" s="106"/>
      <c r="AN14" s="104"/>
      <c r="AO14" s="165"/>
    </row>
    <row r="15" spans="1:43" ht="30" x14ac:dyDescent="0.2">
      <c r="A15" s="134">
        <v>4</v>
      </c>
      <c r="B15" s="476" t="s">
        <v>345</v>
      </c>
      <c r="C15" s="465" t="s">
        <v>113</v>
      </c>
      <c r="D15" s="466">
        <v>2</v>
      </c>
      <c r="E15" s="178">
        <v>2</v>
      </c>
      <c r="F15" s="109"/>
      <c r="G15" s="110"/>
      <c r="H15" s="110"/>
      <c r="I15" s="110"/>
      <c r="J15" s="111"/>
      <c r="K15" s="109"/>
      <c r="L15" s="110"/>
      <c r="M15" s="110"/>
      <c r="N15" s="110"/>
      <c r="O15" s="111"/>
      <c r="P15" s="112"/>
      <c r="Q15" s="110"/>
      <c r="R15" s="110"/>
      <c r="S15" s="110"/>
      <c r="T15" s="111"/>
      <c r="U15" s="112"/>
      <c r="V15" s="110"/>
      <c r="W15" s="110"/>
      <c r="X15" s="110"/>
      <c r="Y15" s="113"/>
      <c r="Z15" s="109">
        <v>0</v>
      </c>
      <c r="AA15" s="110">
        <v>2</v>
      </c>
      <c r="AB15" s="110">
        <v>0</v>
      </c>
      <c r="AC15" s="110" t="s">
        <v>83</v>
      </c>
      <c r="AD15" s="111">
        <v>2</v>
      </c>
      <c r="AE15" s="108" t="s">
        <v>86</v>
      </c>
      <c r="AF15" s="114"/>
      <c r="AG15" s="114"/>
      <c r="AH15" s="114"/>
      <c r="AI15" s="115"/>
      <c r="AJ15" s="123"/>
      <c r="AK15" s="124"/>
      <c r="AL15" s="124"/>
      <c r="AM15" s="124"/>
      <c r="AN15" s="467"/>
      <c r="AO15" s="165"/>
    </row>
    <row r="16" spans="1:43" ht="15.75" x14ac:dyDescent="0.2">
      <c r="A16" s="134">
        <v>5</v>
      </c>
      <c r="B16" s="476" t="s">
        <v>346</v>
      </c>
      <c r="C16" s="468" t="s">
        <v>114</v>
      </c>
      <c r="D16" s="466">
        <v>2</v>
      </c>
      <c r="E16" s="178">
        <v>2</v>
      </c>
      <c r="F16" s="109"/>
      <c r="G16" s="110"/>
      <c r="H16" s="110"/>
      <c r="I16" s="110"/>
      <c r="J16" s="117"/>
      <c r="K16" s="118"/>
      <c r="L16" s="119"/>
      <c r="M16" s="119"/>
      <c r="N16" s="110"/>
      <c r="O16" s="117"/>
      <c r="P16" s="120"/>
      <c r="Q16" s="119"/>
      <c r="R16" s="119"/>
      <c r="S16" s="110"/>
      <c r="T16" s="117"/>
      <c r="U16" s="121"/>
      <c r="V16" s="119"/>
      <c r="W16" s="119"/>
      <c r="X16" s="110"/>
      <c r="Y16" s="116"/>
      <c r="Z16" s="109">
        <v>0</v>
      </c>
      <c r="AA16" s="110">
        <v>2</v>
      </c>
      <c r="AB16" s="110">
        <v>0</v>
      </c>
      <c r="AC16" s="110" t="s">
        <v>83</v>
      </c>
      <c r="AD16" s="111">
        <v>2</v>
      </c>
      <c r="AE16" s="108" t="s">
        <v>86</v>
      </c>
      <c r="AF16" s="114"/>
      <c r="AG16" s="114"/>
      <c r="AH16" s="114"/>
      <c r="AI16" s="122"/>
      <c r="AJ16" s="123"/>
      <c r="AK16" s="124"/>
      <c r="AL16" s="124"/>
      <c r="AM16" s="124"/>
      <c r="AN16" s="125"/>
      <c r="AO16" s="165"/>
    </row>
    <row r="17" spans="1:41" ht="15.75" x14ac:dyDescent="0.2">
      <c r="A17" s="134">
        <v>6</v>
      </c>
      <c r="B17" s="469" t="s">
        <v>407</v>
      </c>
      <c r="C17" s="462" t="s">
        <v>121</v>
      </c>
      <c r="D17" s="470">
        <v>2</v>
      </c>
      <c r="E17" s="471">
        <v>2</v>
      </c>
      <c r="F17" s="138"/>
      <c r="G17" s="139"/>
      <c r="H17" s="139"/>
      <c r="I17" s="139"/>
      <c r="J17" s="131"/>
      <c r="K17" s="138"/>
      <c r="L17" s="139"/>
      <c r="M17" s="139"/>
      <c r="N17" s="139"/>
      <c r="O17" s="131"/>
      <c r="P17" s="138"/>
      <c r="Q17" s="139"/>
      <c r="R17" s="139"/>
      <c r="S17" s="139"/>
      <c r="T17" s="131"/>
      <c r="U17" s="98">
        <v>0</v>
      </c>
      <c r="V17" s="99">
        <v>2</v>
      </c>
      <c r="W17" s="99">
        <v>0</v>
      </c>
      <c r="X17" s="99" t="s">
        <v>83</v>
      </c>
      <c r="Y17" s="100">
        <v>2</v>
      </c>
      <c r="Z17" s="101" t="s">
        <v>86</v>
      </c>
      <c r="AA17" s="139"/>
      <c r="AB17" s="139"/>
      <c r="AC17" s="139"/>
      <c r="AD17" s="140"/>
      <c r="AE17" s="472"/>
      <c r="AF17" s="473"/>
      <c r="AG17" s="473"/>
      <c r="AH17" s="473"/>
      <c r="AI17" s="141"/>
      <c r="AJ17" s="105"/>
      <c r="AK17" s="106"/>
      <c r="AL17" s="106"/>
      <c r="AM17" s="106"/>
      <c r="AN17" s="104"/>
      <c r="AO17" s="165"/>
    </row>
    <row r="18" spans="1:41" ht="15.75" x14ac:dyDescent="0.2">
      <c r="A18" s="134">
        <v>7</v>
      </c>
      <c r="B18" s="142" t="s">
        <v>347</v>
      </c>
      <c r="C18" s="171" t="s">
        <v>348</v>
      </c>
      <c r="D18" s="470">
        <v>2</v>
      </c>
      <c r="E18" s="176">
        <v>2</v>
      </c>
      <c r="F18" s="98">
        <v>0</v>
      </c>
      <c r="G18" s="99">
        <v>0</v>
      </c>
      <c r="H18" s="99">
        <v>2</v>
      </c>
      <c r="I18" s="106" t="s">
        <v>83</v>
      </c>
      <c r="J18" s="97">
        <v>2</v>
      </c>
      <c r="K18" s="98"/>
      <c r="L18" s="99"/>
      <c r="M18" s="99"/>
      <c r="N18" s="99"/>
      <c r="O18" s="97"/>
      <c r="P18" s="98"/>
      <c r="Q18" s="99"/>
      <c r="R18" s="99"/>
      <c r="S18" s="99"/>
      <c r="T18" s="97"/>
      <c r="U18" s="98"/>
      <c r="V18" s="99"/>
      <c r="W18" s="99"/>
      <c r="X18" s="106"/>
      <c r="Y18" s="97"/>
      <c r="Z18" s="101"/>
      <c r="AA18" s="99"/>
      <c r="AB18" s="99"/>
      <c r="AC18" s="99"/>
      <c r="AD18" s="97"/>
      <c r="AE18" s="101"/>
      <c r="AF18" s="99"/>
      <c r="AG18" s="99"/>
      <c r="AH18" s="99"/>
      <c r="AI18" s="97"/>
      <c r="AJ18" s="474"/>
      <c r="AK18" s="475"/>
      <c r="AL18" s="475"/>
      <c r="AM18" s="475"/>
      <c r="AN18" s="133"/>
      <c r="AO18" s="165"/>
    </row>
    <row r="19" spans="1:41" ht="15.75" x14ac:dyDescent="0.2">
      <c r="A19" s="134">
        <v>8</v>
      </c>
      <c r="B19" s="469" t="s">
        <v>408</v>
      </c>
      <c r="C19" s="462" t="s">
        <v>123</v>
      </c>
      <c r="D19" s="470">
        <v>2</v>
      </c>
      <c r="E19" s="471">
        <v>2</v>
      </c>
      <c r="F19" s="138"/>
      <c r="G19" s="139"/>
      <c r="H19" s="139"/>
      <c r="I19" s="139"/>
      <c r="J19" s="131"/>
      <c r="K19" s="138"/>
      <c r="L19" s="139"/>
      <c r="M19" s="139"/>
      <c r="N19" s="139"/>
      <c r="O19" s="131"/>
      <c r="P19" s="138"/>
      <c r="Q19" s="139"/>
      <c r="R19" s="139"/>
      <c r="S19" s="139"/>
      <c r="T19" s="131"/>
      <c r="U19" s="98">
        <v>0</v>
      </c>
      <c r="V19" s="99">
        <v>2</v>
      </c>
      <c r="W19" s="99">
        <v>0</v>
      </c>
      <c r="X19" s="99" t="s">
        <v>83</v>
      </c>
      <c r="Y19" s="100">
        <v>2</v>
      </c>
      <c r="Z19" s="101" t="s">
        <v>86</v>
      </c>
      <c r="AA19" s="139"/>
      <c r="AB19" s="139"/>
      <c r="AC19" s="139"/>
      <c r="AD19" s="140"/>
      <c r="AE19" s="143"/>
      <c r="AF19" s="473"/>
      <c r="AG19" s="473"/>
      <c r="AH19" s="473"/>
      <c r="AI19" s="141"/>
      <c r="AJ19" s="105"/>
      <c r="AK19" s="106"/>
      <c r="AL19" s="106"/>
      <c r="AM19" s="106"/>
      <c r="AN19" s="104"/>
      <c r="AO19" s="165"/>
    </row>
    <row r="20" spans="1:41" ht="15.75" x14ac:dyDescent="0.2">
      <c r="A20" s="134">
        <v>9</v>
      </c>
      <c r="B20" s="469" t="s">
        <v>409</v>
      </c>
      <c r="C20" s="462" t="s">
        <v>122</v>
      </c>
      <c r="D20" s="470"/>
      <c r="E20" s="471"/>
      <c r="F20" s="138"/>
      <c r="G20" s="139"/>
      <c r="H20" s="139"/>
      <c r="I20" s="139"/>
      <c r="J20" s="131"/>
      <c r="K20" s="138"/>
      <c r="L20" s="139"/>
      <c r="M20" s="139"/>
      <c r="N20" s="139"/>
      <c r="O20" s="131"/>
      <c r="P20" s="138"/>
      <c r="Q20" s="139"/>
      <c r="R20" s="139"/>
      <c r="S20" s="139"/>
      <c r="T20" s="131"/>
      <c r="U20" s="98">
        <v>0</v>
      </c>
      <c r="V20" s="99">
        <v>2</v>
      </c>
      <c r="W20" s="99">
        <v>0</v>
      </c>
      <c r="X20" s="99" t="s">
        <v>83</v>
      </c>
      <c r="Y20" s="100">
        <v>2</v>
      </c>
      <c r="Z20" s="101" t="s">
        <v>86</v>
      </c>
      <c r="AA20" s="139"/>
      <c r="AB20" s="139"/>
      <c r="AC20" s="139"/>
      <c r="AD20" s="140"/>
      <c r="AE20" s="143"/>
      <c r="AF20" s="473"/>
      <c r="AG20" s="473"/>
      <c r="AH20" s="473"/>
      <c r="AI20" s="141"/>
      <c r="AJ20" s="105"/>
      <c r="AK20" s="106"/>
      <c r="AL20" s="106"/>
      <c r="AM20" s="106"/>
      <c r="AN20" s="104"/>
      <c r="AO20" s="165"/>
    </row>
    <row r="21" spans="1:41" ht="15.75" x14ac:dyDescent="0.2">
      <c r="A21" s="134">
        <v>10</v>
      </c>
      <c r="B21" s="469" t="s">
        <v>124</v>
      </c>
      <c r="C21" s="462" t="s">
        <v>125</v>
      </c>
      <c r="D21" s="470">
        <v>2</v>
      </c>
      <c r="E21" s="471">
        <v>2</v>
      </c>
      <c r="F21" s="138"/>
      <c r="G21" s="139"/>
      <c r="H21" s="139"/>
      <c r="I21" s="139"/>
      <c r="J21" s="131"/>
      <c r="K21" s="138"/>
      <c r="L21" s="139"/>
      <c r="M21" s="139"/>
      <c r="N21" s="139"/>
      <c r="O21" s="131"/>
      <c r="P21" s="138"/>
      <c r="Q21" s="139"/>
      <c r="R21" s="139"/>
      <c r="S21" s="139"/>
      <c r="T21" s="131"/>
      <c r="U21" s="98">
        <v>0</v>
      </c>
      <c r="V21" s="99">
        <v>2</v>
      </c>
      <c r="W21" s="99">
        <v>0</v>
      </c>
      <c r="X21" s="99" t="s">
        <v>83</v>
      </c>
      <c r="Y21" s="100">
        <v>2</v>
      </c>
      <c r="Z21" s="101" t="s">
        <v>86</v>
      </c>
      <c r="AA21" s="139"/>
      <c r="AB21" s="139"/>
      <c r="AC21" s="139"/>
      <c r="AD21" s="140"/>
      <c r="AE21" s="472"/>
      <c r="AF21" s="473"/>
      <c r="AG21" s="473"/>
      <c r="AH21" s="473"/>
      <c r="AI21" s="141"/>
      <c r="AJ21" s="105"/>
      <c r="AK21" s="106"/>
      <c r="AL21" s="106"/>
      <c r="AM21" s="106"/>
      <c r="AN21" s="131"/>
      <c r="AO21" s="165"/>
    </row>
    <row r="22" spans="1:41" ht="15.75" x14ac:dyDescent="0.2">
      <c r="A22" s="134">
        <v>11</v>
      </c>
      <c r="B22" s="142" t="s">
        <v>428</v>
      </c>
      <c r="C22" s="171" t="s">
        <v>126</v>
      </c>
      <c r="D22" s="470">
        <v>2</v>
      </c>
      <c r="E22" s="176">
        <v>2</v>
      </c>
      <c r="F22" s="98">
        <v>0</v>
      </c>
      <c r="G22" s="99">
        <v>0</v>
      </c>
      <c r="H22" s="99">
        <v>2</v>
      </c>
      <c r="I22" s="106" t="s">
        <v>83</v>
      </c>
      <c r="J22" s="97">
        <v>2</v>
      </c>
      <c r="K22" s="98"/>
      <c r="L22" s="99"/>
      <c r="M22" s="99"/>
      <c r="N22" s="99"/>
      <c r="O22" s="97"/>
      <c r="P22" s="98"/>
      <c r="Q22" s="99"/>
      <c r="R22" s="99"/>
      <c r="S22" s="99"/>
      <c r="T22" s="97"/>
      <c r="U22" s="98"/>
      <c r="V22" s="99"/>
      <c r="W22" s="99"/>
      <c r="X22" s="106"/>
      <c r="Y22" s="97"/>
      <c r="Z22" s="101"/>
      <c r="AA22" s="99"/>
      <c r="AB22" s="99"/>
      <c r="AC22" s="99"/>
      <c r="AD22" s="97"/>
      <c r="AE22" s="101"/>
      <c r="AF22" s="99"/>
      <c r="AG22" s="99"/>
      <c r="AH22" s="99"/>
      <c r="AI22" s="97"/>
      <c r="AJ22" s="474"/>
      <c r="AK22" s="475"/>
      <c r="AL22" s="475"/>
      <c r="AM22" s="475"/>
      <c r="AN22" s="133"/>
      <c r="AO22" s="165"/>
    </row>
    <row r="23" spans="1:41" ht="15.75" x14ac:dyDescent="0.2">
      <c r="A23" s="134">
        <v>12</v>
      </c>
      <c r="B23" s="469" t="s">
        <v>127</v>
      </c>
      <c r="C23" s="462" t="s">
        <v>128</v>
      </c>
      <c r="D23" s="470">
        <v>2</v>
      </c>
      <c r="E23" s="177">
        <v>2</v>
      </c>
      <c r="F23" s="138"/>
      <c r="G23" s="139"/>
      <c r="H23" s="139"/>
      <c r="I23" s="139"/>
      <c r="J23" s="131"/>
      <c r="K23" s="138"/>
      <c r="L23" s="139"/>
      <c r="M23" s="139"/>
      <c r="N23" s="139"/>
      <c r="O23" s="131"/>
      <c r="P23" s="138"/>
      <c r="Q23" s="139"/>
      <c r="R23" s="139"/>
      <c r="S23" s="139"/>
      <c r="T23" s="131"/>
      <c r="U23" s="98">
        <v>0</v>
      </c>
      <c r="V23" s="99">
        <v>0</v>
      </c>
      <c r="W23" s="99">
        <v>2</v>
      </c>
      <c r="X23" s="99" t="s">
        <v>83</v>
      </c>
      <c r="Y23" s="100">
        <v>2</v>
      </c>
      <c r="Z23" s="101" t="s">
        <v>86</v>
      </c>
      <c r="AA23" s="139"/>
      <c r="AB23" s="139"/>
      <c r="AC23" s="139"/>
      <c r="AD23" s="140"/>
      <c r="AE23" s="472"/>
      <c r="AF23" s="473"/>
      <c r="AG23" s="473"/>
      <c r="AH23" s="473"/>
      <c r="AI23" s="141"/>
      <c r="AJ23" s="105"/>
      <c r="AK23" s="106"/>
      <c r="AL23" s="106"/>
      <c r="AM23" s="106"/>
      <c r="AN23" s="104"/>
      <c r="AO23" s="165"/>
    </row>
    <row r="24" spans="1:41" ht="15.75" x14ac:dyDescent="0.2">
      <c r="A24" s="134">
        <v>13</v>
      </c>
      <c r="B24" s="476" t="s">
        <v>410</v>
      </c>
      <c r="C24" s="462" t="s">
        <v>138</v>
      </c>
      <c r="D24" s="470">
        <v>2</v>
      </c>
      <c r="E24" s="471">
        <v>2</v>
      </c>
      <c r="F24" s="128"/>
      <c r="G24" s="126"/>
      <c r="H24" s="126"/>
      <c r="I24" s="126"/>
      <c r="J24" s="127"/>
      <c r="K24" s="129"/>
      <c r="L24" s="130"/>
      <c r="M24" s="130"/>
      <c r="N24" s="99"/>
      <c r="O24" s="97"/>
      <c r="P24" s="129"/>
      <c r="Q24" s="130"/>
      <c r="R24" s="130"/>
      <c r="S24" s="99"/>
      <c r="T24" s="97"/>
      <c r="U24" s="101"/>
      <c r="V24" s="126"/>
      <c r="W24" s="126"/>
      <c r="X24" s="126"/>
      <c r="Y24" s="127"/>
      <c r="Z24" s="128"/>
      <c r="AA24" s="126"/>
      <c r="AB24" s="126"/>
      <c r="AC24" s="126"/>
      <c r="AD24" s="127"/>
      <c r="AE24" s="129">
        <v>0</v>
      </c>
      <c r="AF24" s="130">
        <v>0</v>
      </c>
      <c r="AG24" s="130">
        <v>2</v>
      </c>
      <c r="AH24" s="99" t="s">
        <v>83</v>
      </c>
      <c r="AI24" s="97">
        <v>2</v>
      </c>
      <c r="AJ24" s="101" t="s">
        <v>86</v>
      </c>
      <c r="AK24" s="126"/>
      <c r="AL24" s="126"/>
      <c r="AM24" s="126"/>
      <c r="AN24" s="127"/>
      <c r="AO24" s="165"/>
    </row>
    <row r="25" spans="1:41" ht="15.75" x14ac:dyDescent="0.2">
      <c r="A25" s="134">
        <v>14</v>
      </c>
      <c r="B25" s="476" t="s">
        <v>411</v>
      </c>
      <c r="C25" s="462" t="s">
        <v>137</v>
      </c>
      <c r="D25" s="470">
        <v>2</v>
      </c>
      <c r="E25" s="471">
        <v>2</v>
      </c>
      <c r="F25" s="128"/>
      <c r="G25" s="126"/>
      <c r="H25" s="126"/>
      <c r="I25" s="126"/>
      <c r="J25" s="127"/>
      <c r="K25" s="129"/>
      <c r="L25" s="130"/>
      <c r="M25" s="130"/>
      <c r="N25" s="99"/>
      <c r="O25" s="97"/>
      <c r="P25" s="101"/>
      <c r="Q25" s="126"/>
      <c r="R25" s="126"/>
      <c r="S25" s="126"/>
      <c r="T25" s="127"/>
      <c r="U25" s="128"/>
      <c r="V25" s="126"/>
      <c r="W25" s="126"/>
      <c r="X25" s="126"/>
      <c r="Y25" s="127"/>
      <c r="Z25" s="129">
        <v>0</v>
      </c>
      <c r="AA25" s="130">
        <v>0</v>
      </c>
      <c r="AB25" s="130">
        <v>2</v>
      </c>
      <c r="AC25" s="99" t="s">
        <v>83</v>
      </c>
      <c r="AD25" s="97">
        <v>2</v>
      </c>
      <c r="AE25" s="101" t="s">
        <v>86</v>
      </c>
      <c r="AF25" s="126"/>
      <c r="AG25" s="126"/>
      <c r="AH25" s="126"/>
      <c r="AI25" s="127"/>
      <c r="AJ25" s="128"/>
      <c r="AK25" s="126"/>
      <c r="AL25" s="126"/>
      <c r="AM25" s="126"/>
      <c r="AN25" s="127"/>
      <c r="AO25" s="165"/>
    </row>
    <row r="26" spans="1:41" ht="15.75" x14ac:dyDescent="0.2">
      <c r="A26" s="134">
        <v>15</v>
      </c>
      <c r="B26" s="142" t="s">
        <v>412</v>
      </c>
      <c r="C26" s="172" t="s">
        <v>139</v>
      </c>
      <c r="D26" s="470">
        <v>2</v>
      </c>
      <c r="E26" s="176">
        <v>2</v>
      </c>
      <c r="F26" s="98"/>
      <c r="G26" s="99"/>
      <c r="H26" s="99"/>
      <c r="I26" s="99" t="s">
        <v>25</v>
      </c>
      <c r="J26" s="97"/>
      <c r="K26" s="98"/>
      <c r="L26" s="99"/>
      <c r="M26" s="99"/>
      <c r="N26" s="99"/>
      <c r="O26" s="97"/>
      <c r="P26" s="98">
        <v>0</v>
      </c>
      <c r="Q26" s="99">
        <v>0</v>
      </c>
      <c r="R26" s="99">
        <v>2</v>
      </c>
      <c r="S26" s="99" t="s">
        <v>83</v>
      </c>
      <c r="T26" s="97">
        <v>2</v>
      </c>
      <c r="U26" s="101" t="s">
        <v>86</v>
      </c>
      <c r="V26" s="99"/>
      <c r="W26" s="99"/>
      <c r="X26" s="99"/>
      <c r="Y26" s="97"/>
      <c r="Z26" s="98"/>
      <c r="AA26" s="99"/>
      <c r="AB26" s="99"/>
      <c r="AC26" s="106"/>
      <c r="AD26" s="145"/>
      <c r="AE26" s="103"/>
      <c r="AF26" s="99"/>
      <c r="AG26" s="99"/>
      <c r="AH26" s="99"/>
      <c r="AI26" s="97"/>
      <c r="AJ26" s="474"/>
      <c r="AK26" s="475"/>
      <c r="AL26" s="475"/>
      <c r="AM26" s="475"/>
      <c r="AN26" s="133"/>
      <c r="AO26" s="165"/>
    </row>
    <row r="27" spans="1:41" ht="15.75" x14ac:dyDescent="0.2">
      <c r="A27" s="134">
        <v>16</v>
      </c>
      <c r="B27" s="142" t="s">
        <v>413</v>
      </c>
      <c r="C27" s="477" t="s">
        <v>140</v>
      </c>
      <c r="D27" s="470">
        <v>2</v>
      </c>
      <c r="E27" s="471">
        <v>2</v>
      </c>
      <c r="F27" s="128"/>
      <c r="G27" s="126"/>
      <c r="H27" s="126"/>
      <c r="I27" s="126"/>
      <c r="J27" s="127"/>
      <c r="K27" s="128"/>
      <c r="L27" s="126"/>
      <c r="M27" s="126"/>
      <c r="N27" s="126"/>
      <c r="O27" s="127"/>
      <c r="P27" s="129">
        <v>0</v>
      </c>
      <c r="Q27" s="130">
        <v>0</v>
      </c>
      <c r="R27" s="130">
        <v>2</v>
      </c>
      <c r="S27" s="99" t="s">
        <v>83</v>
      </c>
      <c r="T27" s="97">
        <v>2</v>
      </c>
      <c r="U27" s="101" t="s">
        <v>86</v>
      </c>
      <c r="V27" s="126"/>
      <c r="W27" s="126"/>
      <c r="X27" s="126"/>
      <c r="Y27" s="127"/>
      <c r="Z27" s="126"/>
      <c r="AA27" s="126"/>
      <c r="AB27" s="126"/>
      <c r="AC27" s="126"/>
      <c r="AD27" s="146"/>
      <c r="AE27" s="147"/>
      <c r="AF27" s="148"/>
      <c r="AG27" s="126"/>
      <c r="AH27" s="126"/>
      <c r="AI27" s="127"/>
      <c r="AJ27" s="128"/>
      <c r="AK27" s="126"/>
      <c r="AL27" s="126"/>
      <c r="AM27" s="126"/>
      <c r="AN27" s="127"/>
      <c r="AO27" s="165"/>
    </row>
    <row r="28" spans="1:41" ht="15.75" x14ac:dyDescent="0.2">
      <c r="A28" s="134">
        <v>17</v>
      </c>
      <c r="B28" s="476" t="s">
        <v>414</v>
      </c>
      <c r="C28" s="462" t="s">
        <v>141</v>
      </c>
      <c r="D28" s="470">
        <v>2</v>
      </c>
      <c r="E28" s="471">
        <v>2</v>
      </c>
      <c r="F28" s="138"/>
      <c r="G28" s="139"/>
      <c r="H28" s="139"/>
      <c r="I28" s="139"/>
      <c r="J28" s="140"/>
      <c r="K28" s="129">
        <v>0</v>
      </c>
      <c r="L28" s="130">
        <v>2</v>
      </c>
      <c r="M28" s="130">
        <v>0</v>
      </c>
      <c r="N28" s="99" t="s">
        <v>83</v>
      </c>
      <c r="O28" s="97">
        <v>2</v>
      </c>
      <c r="P28" s="101" t="s">
        <v>86</v>
      </c>
      <c r="Q28" s="126"/>
      <c r="R28" s="126"/>
      <c r="S28" s="126"/>
      <c r="T28" s="127"/>
      <c r="U28" s="128"/>
      <c r="V28" s="126"/>
      <c r="W28" s="126"/>
      <c r="X28" s="126"/>
      <c r="Y28" s="127"/>
      <c r="Z28" s="128"/>
      <c r="AA28" s="126"/>
      <c r="AB28" s="126"/>
      <c r="AC28" s="126"/>
      <c r="AD28" s="146"/>
      <c r="AE28" s="147"/>
      <c r="AF28" s="126"/>
      <c r="AG28" s="126"/>
      <c r="AH28" s="126"/>
      <c r="AI28" s="127"/>
      <c r="AJ28" s="147"/>
      <c r="AK28" s="126"/>
      <c r="AL28" s="126"/>
      <c r="AM28" s="126"/>
      <c r="AN28" s="127"/>
      <c r="AO28" s="165"/>
    </row>
    <row r="29" spans="1:41" ht="15.75" x14ac:dyDescent="0.2">
      <c r="A29" s="134">
        <v>18</v>
      </c>
      <c r="B29" s="476" t="s">
        <v>415</v>
      </c>
      <c r="C29" s="462" t="s">
        <v>262</v>
      </c>
      <c r="D29" s="470">
        <v>2</v>
      </c>
      <c r="E29" s="471">
        <v>2</v>
      </c>
      <c r="F29" s="138"/>
      <c r="G29" s="139"/>
      <c r="H29" s="139"/>
      <c r="I29" s="139"/>
      <c r="J29" s="140"/>
      <c r="K29" s="283"/>
      <c r="L29" s="130"/>
      <c r="M29" s="130"/>
      <c r="N29" s="99"/>
      <c r="O29" s="132"/>
      <c r="P29" s="101"/>
      <c r="Q29" s="126"/>
      <c r="R29" s="126"/>
      <c r="S29" s="126"/>
      <c r="T29" s="127"/>
      <c r="U29" s="128"/>
      <c r="V29" s="126"/>
      <c r="W29" s="126"/>
      <c r="X29" s="126"/>
      <c r="Y29" s="127"/>
      <c r="Z29" s="129">
        <v>0</v>
      </c>
      <c r="AA29" s="130">
        <v>2</v>
      </c>
      <c r="AB29" s="130">
        <v>0</v>
      </c>
      <c r="AC29" s="99" t="s">
        <v>83</v>
      </c>
      <c r="AD29" s="97">
        <v>2</v>
      </c>
      <c r="AE29" s="101" t="s">
        <v>86</v>
      </c>
      <c r="AF29" s="126"/>
      <c r="AG29" s="126"/>
      <c r="AH29" s="126"/>
      <c r="AI29" s="127"/>
      <c r="AJ29" s="147"/>
      <c r="AK29" s="126"/>
      <c r="AL29" s="126"/>
      <c r="AM29" s="126"/>
      <c r="AN29" s="127"/>
      <c r="AO29" s="165"/>
    </row>
    <row r="30" spans="1:41" ht="15.75" x14ac:dyDescent="0.2">
      <c r="A30" s="134">
        <v>19</v>
      </c>
      <c r="B30" s="476" t="s">
        <v>416</v>
      </c>
      <c r="C30" s="462" t="s">
        <v>142</v>
      </c>
      <c r="D30" s="470">
        <v>2</v>
      </c>
      <c r="E30" s="471">
        <v>2</v>
      </c>
      <c r="F30" s="105">
        <v>0</v>
      </c>
      <c r="G30" s="106">
        <v>2</v>
      </c>
      <c r="H30" s="106">
        <v>0</v>
      </c>
      <c r="I30" s="106" t="s">
        <v>83</v>
      </c>
      <c r="J30" s="104">
        <v>2</v>
      </c>
      <c r="K30" s="103" t="s">
        <v>86</v>
      </c>
      <c r="L30" s="126"/>
      <c r="M30" s="126"/>
      <c r="N30" s="126"/>
      <c r="O30" s="151"/>
      <c r="P30" s="138"/>
      <c r="Q30" s="139"/>
      <c r="R30" s="139"/>
      <c r="S30" s="139"/>
      <c r="T30" s="140"/>
      <c r="U30" s="138"/>
      <c r="V30" s="139"/>
      <c r="W30" s="139"/>
      <c r="X30" s="139"/>
      <c r="Y30" s="140"/>
      <c r="Z30" s="99"/>
      <c r="AA30" s="99"/>
      <c r="AB30" s="99"/>
      <c r="AC30" s="99"/>
      <c r="AD30" s="149"/>
      <c r="AE30" s="103"/>
      <c r="AF30" s="150"/>
      <c r="AG30" s="99"/>
      <c r="AH30" s="99"/>
      <c r="AI30" s="97"/>
      <c r="AJ30" s="152"/>
      <c r="AK30" s="473"/>
      <c r="AL30" s="473"/>
      <c r="AM30" s="473"/>
      <c r="AN30" s="478"/>
      <c r="AO30" s="165"/>
    </row>
    <row r="31" spans="1:41" ht="15.75" x14ac:dyDescent="0.2">
      <c r="A31" s="134">
        <v>20</v>
      </c>
      <c r="B31" s="479" t="s">
        <v>417</v>
      </c>
      <c r="C31" s="480" t="s">
        <v>419</v>
      </c>
      <c r="D31" s="470">
        <v>2</v>
      </c>
      <c r="E31" s="471">
        <v>2</v>
      </c>
      <c r="F31" s="481"/>
      <c r="G31" s="476"/>
      <c r="H31" s="476"/>
      <c r="I31" s="476"/>
      <c r="J31" s="482"/>
      <c r="K31" s="147"/>
      <c r="L31" s="126"/>
      <c r="M31" s="126"/>
      <c r="N31" s="126"/>
      <c r="O31" s="135"/>
      <c r="P31" s="147"/>
      <c r="Q31" s="126"/>
      <c r="R31" s="126"/>
      <c r="S31" s="126"/>
      <c r="T31" s="151"/>
      <c r="U31" s="128"/>
      <c r="V31" s="126"/>
      <c r="W31" s="126"/>
      <c r="X31" s="126"/>
      <c r="Y31" s="135"/>
      <c r="Z31" s="150"/>
      <c r="AA31" s="150"/>
      <c r="AB31" s="150"/>
      <c r="AC31" s="150"/>
      <c r="AD31" s="153"/>
      <c r="AE31" s="102">
        <v>0</v>
      </c>
      <c r="AF31" s="99">
        <v>0</v>
      </c>
      <c r="AG31" s="99">
        <v>2</v>
      </c>
      <c r="AH31" s="99" t="s">
        <v>83</v>
      </c>
      <c r="AI31" s="100">
        <v>2</v>
      </c>
      <c r="AJ31" s="103" t="s">
        <v>86</v>
      </c>
      <c r="AK31" s="99"/>
      <c r="AL31" s="99"/>
      <c r="AM31" s="99"/>
      <c r="AN31" s="97"/>
      <c r="AO31" s="165"/>
    </row>
    <row r="32" spans="1:41" ht="15.75" x14ac:dyDescent="0.2">
      <c r="A32" s="134">
        <v>21</v>
      </c>
      <c r="B32" s="142" t="s">
        <v>418</v>
      </c>
      <c r="C32" s="171" t="s">
        <v>420</v>
      </c>
      <c r="D32" s="470">
        <v>2</v>
      </c>
      <c r="E32" s="176">
        <v>2</v>
      </c>
      <c r="F32" s="98"/>
      <c r="G32" s="99"/>
      <c r="H32" s="99"/>
      <c r="I32" s="99"/>
      <c r="J32" s="97"/>
      <c r="K32" s="98"/>
      <c r="L32" s="99"/>
      <c r="M32" s="99"/>
      <c r="N32" s="99"/>
      <c r="O32" s="97"/>
      <c r="P32" s="102">
        <v>0</v>
      </c>
      <c r="Q32" s="99">
        <v>0</v>
      </c>
      <c r="R32" s="99">
        <v>2</v>
      </c>
      <c r="S32" s="99" t="s">
        <v>83</v>
      </c>
      <c r="T32" s="97">
        <v>2</v>
      </c>
      <c r="U32" s="101" t="s">
        <v>86</v>
      </c>
      <c r="V32" s="99"/>
      <c r="W32" s="99"/>
      <c r="X32" s="99"/>
      <c r="Y32" s="97"/>
      <c r="Z32" s="98"/>
      <c r="AA32" s="99"/>
      <c r="AB32" s="99"/>
      <c r="AC32" s="106"/>
      <c r="AD32" s="145"/>
      <c r="AE32" s="103"/>
      <c r="AF32" s="475"/>
      <c r="AG32" s="475"/>
      <c r="AH32" s="475"/>
      <c r="AI32" s="133"/>
      <c r="AJ32" s="483"/>
      <c r="AK32" s="99"/>
      <c r="AL32" s="99"/>
      <c r="AM32" s="99"/>
      <c r="AN32" s="97"/>
      <c r="AO32" s="165"/>
    </row>
    <row r="33" spans="1:51" ht="15.75" x14ac:dyDescent="0.2">
      <c r="A33" s="134">
        <v>22</v>
      </c>
      <c r="B33" s="509" t="s">
        <v>349</v>
      </c>
      <c r="C33" s="477" t="s">
        <v>143</v>
      </c>
      <c r="D33" s="470">
        <v>2</v>
      </c>
      <c r="E33" s="471">
        <v>2</v>
      </c>
      <c r="F33" s="154"/>
      <c r="G33" s="96"/>
      <c r="H33" s="142"/>
      <c r="I33" s="96"/>
      <c r="J33" s="155"/>
      <c r="K33" s="134"/>
      <c r="L33" s="142"/>
      <c r="M33" s="96"/>
      <c r="N33" s="142"/>
      <c r="O33" s="156"/>
      <c r="P33" s="154"/>
      <c r="Q33" s="96"/>
      <c r="R33" s="142"/>
      <c r="S33" s="96"/>
      <c r="T33" s="155"/>
      <c r="U33" s="134"/>
      <c r="V33" s="142"/>
      <c r="W33" s="96"/>
      <c r="X33" s="142"/>
      <c r="Y33" s="156"/>
      <c r="Z33" s="98">
        <v>0</v>
      </c>
      <c r="AA33" s="99">
        <v>2</v>
      </c>
      <c r="AB33" s="99">
        <v>0</v>
      </c>
      <c r="AC33" s="99" t="s">
        <v>83</v>
      </c>
      <c r="AD33" s="100">
        <v>2</v>
      </c>
      <c r="AE33" s="101" t="s">
        <v>86</v>
      </c>
      <c r="AF33" s="150"/>
      <c r="AG33" s="96"/>
      <c r="AH33" s="142"/>
      <c r="AI33" s="156"/>
      <c r="AJ33" s="154"/>
      <c r="AK33" s="96"/>
      <c r="AL33" s="142"/>
      <c r="AM33" s="96"/>
      <c r="AN33" s="155"/>
      <c r="AO33" s="165"/>
    </row>
    <row r="34" spans="1:51" ht="15.75" x14ac:dyDescent="0.2">
      <c r="A34" s="134">
        <v>23</v>
      </c>
      <c r="B34" s="509" t="s">
        <v>350</v>
      </c>
      <c r="C34" s="172" t="s">
        <v>144</v>
      </c>
      <c r="D34" s="470">
        <v>2</v>
      </c>
      <c r="E34" s="471">
        <v>2</v>
      </c>
      <c r="F34" s="128"/>
      <c r="G34" s="126"/>
      <c r="H34" s="126"/>
      <c r="I34" s="126"/>
      <c r="J34" s="127"/>
      <c r="K34" s="128"/>
      <c r="L34" s="126"/>
      <c r="M34" s="126"/>
      <c r="N34" s="126"/>
      <c r="O34" s="127"/>
      <c r="P34" s="128"/>
      <c r="Q34" s="126"/>
      <c r="R34" s="126"/>
      <c r="S34" s="126"/>
      <c r="T34" s="127"/>
      <c r="U34" s="128"/>
      <c r="V34" s="126"/>
      <c r="W34" s="126"/>
      <c r="X34" s="126"/>
      <c r="Y34" s="127"/>
      <c r="Z34" s="98">
        <v>0</v>
      </c>
      <c r="AA34" s="99">
        <v>2</v>
      </c>
      <c r="AB34" s="99">
        <v>0</v>
      </c>
      <c r="AC34" s="99" t="s">
        <v>83</v>
      </c>
      <c r="AD34" s="149">
        <v>2</v>
      </c>
      <c r="AE34" s="101" t="s">
        <v>86</v>
      </c>
      <c r="AF34" s="150"/>
      <c r="AG34" s="126"/>
      <c r="AH34" s="126"/>
      <c r="AI34" s="127"/>
      <c r="AJ34" s="128"/>
      <c r="AK34" s="126"/>
      <c r="AL34" s="126"/>
      <c r="AM34" s="126"/>
      <c r="AN34" s="127"/>
      <c r="AO34" s="165"/>
    </row>
    <row r="35" spans="1:51" ht="16.5" thickBot="1" x14ac:dyDescent="0.25">
      <c r="A35" s="191">
        <v>24</v>
      </c>
      <c r="B35" s="510" t="s">
        <v>351</v>
      </c>
      <c r="C35" s="192" t="s">
        <v>145</v>
      </c>
      <c r="D35" s="484">
        <v>2</v>
      </c>
      <c r="E35" s="485">
        <v>2</v>
      </c>
      <c r="F35" s="193"/>
      <c r="G35" s="194"/>
      <c r="H35" s="194"/>
      <c r="I35" s="194"/>
      <c r="J35" s="195"/>
      <c r="K35" s="193"/>
      <c r="L35" s="194"/>
      <c r="M35" s="194"/>
      <c r="N35" s="194"/>
      <c r="O35" s="195"/>
      <c r="P35" s="193"/>
      <c r="Q35" s="194"/>
      <c r="R35" s="194"/>
      <c r="S35" s="194"/>
      <c r="T35" s="195"/>
      <c r="U35" s="193"/>
      <c r="V35" s="194"/>
      <c r="W35" s="194"/>
      <c r="X35" s="194"/>
      <c r="Y35" s="195"/>
      <c r="Z35" s="196">
        <v>0</v>
      </c>
      <c r="AA35" s="197">
        <v>2</v>
      </c>
      <c r="AB35" s="197">
        <v>0</v>
      </c>
      <c r="AC35" s="197" t="s">
        <v>83</v>
      </c>
      <c r="AD35" s="198">
        <v>2</v>
      </c>
      <c r="AE35" s="199" t="s">
        <v>86</v>
      </c>
      <c r="AF35" s="200"/>
      <c r="AG35" s="194"/>
      <c r="AH35" s="194"/>
      <c r="AI35" s="195"/>
      <c r="AJ35" s="193"/>
      <c r="AK35" s="194"/>
      <c r="AL35" s="194"/>
      <c r="AM35" s="194"/>
      <c r="AN35" s="195"/>
      <c r="AO35" s="81"/>
    </row>
    <row r="36" spans="1:51" ht="15.75" x14ac:dyDescent="0.2">
      <c r="A36" s="284">
        <v>25</v>
      </c>
      <c r="B36" s="486" t="s">
        <v>115</v>
      </c>
      <c r="C36" s="457" t="s">
        <v>116</v>
      </c>
      <c r="D36" s="487">
        <v>2</v>
      </c>
      <c r="E36" s="488">
        <v>2</v>
      </c>
      <c r="F36" s="489"/>
      <c r="G36" s="490"/>
      <c r="H36" s="490"/>
      <c r="I36" s="490"/>
      <c r="J36" s="293"/>
      <c r="K36" s="294">
        <v>0</v>
      </c>
      <c r="L36" s="295">
        <v>2</v>
      </c>
      <c r="M36" s="295">
        <v>0</v>
      </c>
      <c r="N36" s="287" t="s">
        <v>83</v>
      </c>
      <c r="O36" s="296">
        <v>2</v>
      </c>
      <c r="P36" s="289" t="s">
        <v>86</v>
      </c>
      <c r="Q36" s="490"/>
      <c r="R36" s="490"/>
      <c r="S36" s="490"/>
      <c r="T36" s="293"/>
      <c r="U36" s="491"/>
      <c r="V36" s="490"/>
      <c r="W36" s="490"/>
      <c r="X36" s="490"/>
      <c r="Y36" s="297"/>
      <c r="Z36" s="489"/>
      <c r="AA36" s="490"/>
      <c r="AB36" s="490"/>
      <c r="AC36" s="490"/>
      <c r="AD36" s="293"/>
      <c r="AE36" s="489"/>
      <c r="AF36" s="490"/>
      <c r="AG36" s="490"/>
      <c r="AH36" s="490"/>
      <c r="AI36" s="298"/>
      <c r="AJ36" s="299"/>
      <c r="AK36" s="300"/>
      <c r="AL36" s="300"/>
      <c r="AM36" s="300"/>
      <c r="AN36" s="301"/>
      <c r="AO36" s="292"/>
    </row>
    <row r="37" spans="1:51" ht="15.75" x14ac:dyDescent="0.2">
      <c r="A37" s="134">
        <v>26</v>
      </c>
      <c r="B37" s="469" t="s">
        <v>117</v>
      </c>
      <c r="C37" s="462" t="s">
        <v>118</v>
      </c>
      <c r="D37" s="470">
        <v>2</v>
      </c>
      <c r="E37" s="176">
        <v>2</v>
      </c>
      <c r="F37" s="98"/>
      <c r="G37" s="99"/>
      <c r="H37" s="99"/>
      <c r="I37" s="99"/>
      <c r="J37" s="97"/>
      <c r="K37" s="129">
        <v>0</v>
      </c>
      <c r="L37" s="130">
        <v>2</v>
      </c>
      <c r="M37" s="130">
        <v>0</v>
      </c>
      <c r="N37" s="99" t="s">
        <v>83</v>
      </c>
      <c r="O37" s="97">
        <v>2</v>
      </c>
      <c r="P37" s="101" t="s">
        <v>86</v>
      </c>
      <c r="Q37" s="99"/>
      <c r="R37" s="99"/>
      <c r="S37" s="99"/>
      <c r="T37" s="97"/>
      <c r="U37" s="98"/>
      <c r="V37" s="99"/>
      <c r="W37" s="99"/>
      <c r="X37" s="99"/>
      <c r="Y37" s="132"/>
      <c r="Z37" s="98"/>
      <c r="AA37" s="99"/>
      <c r="AB37" s="99"/>
      <c r="AC37" s="99"/>
      <c r="AD37" s="97"/>
      <c r="AE37" s="102"/>
      <c r="AF37" s="99"/>
      <c r="AG37" s="99"/>
      <c r="AH37" s="99"/>
      <c r="AI37" s="133"/>
      <c r="AJ37" s="134"/>
      <c r="AK37" s="96"/>
      <c r="AL37" s="96"/>
      <c r="AM37" s="96"/>
      <c r="AN37" s="135"/>
      <c r="AO37" s="165"/>
    </row>
    <row r="38" spans="1:51" ht="15.75" x14ac:dyDescent="0.2">
      <c r="A38" s="134">
        <v>27</v>
      </c>
      <c r="B38" s="469" t="s">
        <v>119</v>
      </c>
      <c r="C38" s="462" t="s">
        <v>120</v>
      </c>
      <c r="D38" s="470">
        <v>2</v>
      </c>
      <c r="E38" s="176">
        <v>2</v>
      </c>
      <c r="F38" s="98"/>
      <c r="G38" s="99"/>
      <c r="H38" s="99"/>
      <c r="I38" s="99"/>
      <c r="J38" s="100"/>
      <c r="K38" s="129">
        <v>0</v>
      </c>
      <c r="L38" s="130">
        <v>2</v>
      </c>
      <c r="M38" s="130">
        <v>0</v>
      </c>
      <c r="N38" s="99" t="s">
        <v>83</v>
      </c>
      <c r="O38" s="97">
        <v>2</v>
      </c>
      <c r="P38" s="101" t="s">
        <v>86</v>
      </c>
      <c r="Q38" s="99"/>
      <c r="R38" s="99"/>
      <c r="S38" s="99"/>
      <c r="T38" s="100"/>
      <c r="U38" s="98"/>
      <c r="V38" s="99"/>
      <c r="W38" s="99"/>
      <c r="X38" s="99"/>
      <c r="Y38" s="100"/>
      <c r="Z38" s="98"/>
      <c r="AA38" s="99"/>
      <c r="AB38" s="99"/>
      <c r="AC38" s="99"/>
      <c r="AD38" s="100"/>
      <c r="AE38" s="98"/>
      <c r="AF38" s="99"/>
      <c r="AG38" s="99"/>
      <c r="AH38" s="99"/>
      <c r="AI38" s="100"/>
      <c r="AJ38" s="136"/>
      <c r="AK38" s="137"/>
      <c r="AL38" s="137"/>
      <c r="AM38" s="126"/>
      <c r="AN38" s="127"/>
      <c r="AO38" s="165"/>
    </row>
    <row r="39" spans="1:51" ht="15.75" x14ac:dyDescent="0.2">
      <c r="A39" s="134">
        <v>28</v>
      </c>
      <c r="B39" s="469" t="s">
        <v>129</v>
      </c>
      <c r="C39" s="462" t="s">
        <v>130</v>
      </c>
      <c r="D39" s="470">
        <v>2</v>
      </c>
      <c r="E39" s="177">
        <v>2</v>
      </c>
      <c r="F39" s="138"/>
      <c r="G39" s="139"/>
      <c r="H39" s="139"/>
      <c r="I39" s="139"/>
      <c r="J39" s="131"/>
      <c r="K39" s="129">
        <v>0</v>
      </c>
      <c r="L39" s="130">
        <v>2</v>
      </c>
      <c r="M39" s="130">
        <v>0</v>
      </c>
      <c r="N39" s="99" t="s">
        <v>83</v>
      </c>
      <c r="O39" s="97">
        <v>2</v>
      </c>
      <c r="P39" s="101" t="s">
        <v>86</v>
      </c>
      <c r="Q39" s="139"/>
      <c r="R39" s="139"/>
      <c r="S39" s="139"/>
      <c r="T39" s="131"/>
      <c r="U39" s="138"/>
      <c r="V39" s="139"/>
      <c r="W39" s="139"/>
      <c r="X39" s="139"/>
      <c r="Y39" s="131"/>
      <c r="Z39" s="138"/>
      <c r="AA39" s="139"/>
      <c r="AB39" s="139"/>
      <c r="AC39" s="139"/>
      <c r="AD39" s="140"/>
      <c r="AE39" s="472"/>
      <c r="AF39" s="473"/>
      <c r="AG39" s="473"/>
      <c r="AH39" s="473"/>
      <c r="AI39" s="141"/>
      <c r="AJ39" s="105"/>
      <c r="AK39" s="106"/>
      <c r="AL39" s="106"/>
      <c r="AM39" s="106"/>
      <c r="AN39" s="104"/>
      <c r="AO39" s="165"/>
    </row>
    <row r="40" spans="1:51" ht="15.75" x14ac:dyDescent="0.2">
      <c r="A40" s="134">
        <v>29</v>
      </c>
      <c r="B40" s="469" t="s">
        <v>131</v>
      </c>
      <c r="C40" s="462" t="s">
        <v>132</v>
      </c>
      <c r="D40" s="470">
        <v>2</v>
      </c>
      <c r="E40" s="177">
        <v>2</v>
      </c>
      <c r="F40" s="138"/>
      <c r="G40" s="139"/>
      <c r="H40" s="139"/>
      <c r="I40" s="139"/>
      <c r="J40" s="131"/>
      <c r="K40" s="129">
        <v>0</v>
      </c>
      <c r="L40" s="130">
        <v>2</v>
      </c>
      <c r="M40" s="130">
        <v>0</v>
      </c>
      <c r="N40" s="99" t="s">
        <v>83</v>
      </c>
      <c r="O40" s="97">
        <v>2</v>
      </c>
      <c r="P40" s="101" t="s">
        <v>86</v>
      </c>
      <c r="Q40" s="139"/>
      <c r="R40" s="139"/>
      <c r="S40" s="139"/>
      <c r="T40" s="131"/>
      <c r="U40" s="138"/>
      <c r="V40" s="139"/>
      <c r="W40" s="139"/>
      <c r="X40" s="139"/>
      <c r="Y40" s="131"/>
      <c r="Z40" s="138"/>
      <c r="AA40" s="139"/>
      <c r="AB40" s="139"/>
      <c r="AC40" s="139"/>
      <c r="AD40" s="140"/>
      <c r="AE40" s="472"/>
      <c r="AF40" s="473"/>
      <c r="AG40" s="473"/>
      <c r="AH40" s="473"/>
      <c r="AI40" s="141"/>
      <c r="AJ40" s="144"/>
      <c r="AK40" s="106"/>
      <c r="AL40" s="106"/>
      <c r="AM40" s="106"/>
      <c r="AN40" s="104"/>
      <c r="AO40" s="165"/>
    </row>
    <row r="41" spans="1:51" ht="15.75" x14ac:dyDescent="0.2">
      <c r="A41" s="134">
        <v>30</v>
      </c>
      <c r="B41" s="469" t="s">
        <v>133</v>
      </c>
      <c r="C41" s="462" t="s">
        <v>134</v>
      </c>
      <c r="D41" s="470">
        <v>2</v>
      </c>
      <c r="E41" s="177">
        <v>2</v>
      </c>
      <c r="F41" s="138"/>
      <c r="G41" s="139"/>
      <c r="H41" s="139"/>
      <c r="I41" s="139"/>
      <c r="J41" s="131"/>
      <c r="K41" s="129">
        <v>0</v>
      </c>
      <c r="L41" s="130">
        <v>2</v>
      </c>
      <c r="M41" s="130">
        <v>0</v>
      </c>
      <c r="N41" s="99" t="s">
        <v>83</v>
      </c>
      <c r="O41" s="97">
        <v>2</v>
      </c>
      <c r="P41" s="101" t="s">
        <v>86</v>
      </c>
      <c r="Q41" s="139"/>
      <c r="R41" s="139"/>
      <c r="S41" s="139"/>
      <c r="T41" s="131"/>
      <c r="U41" s="138"/>
      <c r="V41" s="139"/>
      <c r="W41" s="139"/>
      <c r="X41" s="139"/>
      <c r="Y41" s="131"/>
      <c r="Z41" s="138"/>
      <c r="AA41" s="139"/>
      <c r="AB41" s="139"/>
      <c r="AC41" s="139"/>
      <c r="AD41" s="140"/>
      <c r="AE41" s="472"/>
      <c r="AF41" s="473"/>
      <c r="AG41" s="473"/>
      <c r="AH41" s="473"/>
      <c r="AI41" s="141"/>
      <c r="AJ41" s="105"/>
      <c r="AK41" s="106"/>
      <c r="AL41" s="106"/>
      <c r="AM41" s="106"/>
      <c r="AN41" s="104"/>
      <c r="AO41" s="165"/>
    </row>
    <row r="42" spans="1:51" ht="16.5" thickBot="1" x14ac:dyDescent="0.25">
      <c r="A42" s="191">
        <v>31</v>
      </c>
      <c r="B42" s="492" t="s">
        <v>135</v>
      </c>
      <c r="C42" s="493" t="s">
        <v>136</v>
      </c>
      <c r="D42" s="484">
        <v>2</v>
      </c>
      <c r="E42" s="302">
        <v>2</v>
      </c>
      <c r="F42" s="303"/>
      <c r="G42" s="304"/>
      <c r="H42" s="305"/>
      <c r="I42" s="305"/>
      <c r="J42" s="306"/>
      <c r="K42" s="307">
        <v>0</v>
      </c>
      <c r="L42" s="308">
        <v>2</v>
      </c>
      <c r="M42" s="308">
        <v>0</v>
      </c>
      <c r="N42" s="197" t="s">
        <v>83</v>
      </c>
      <c r="O42" s="309">
        <v>2</v>
      </c>
      <c r="P42" s="310" t="s">
        <v>86</v>
      </c>
      <c r="Q42" s="305"/>
      <c r="R42" s="305"/>
      <c r="S42" s="305"/>
      <c r="T42" s="306"/>
      <c r="U42" s="311"/>
      <c r="V42" s="305"/>
      <c r="W42" s="305"/>
      <c r="X42" s="305"/>
      <c r="Y42" s="306"/>
      <c r="Z42" s="311"/>
      <c r="AA42" s="305"/>
      <c r="AB42" s="305"/>
      <c r="AC42" s="305"/>
      <c r="AD42" s="312"/>
      <c r="AE42" s="494"/>
      <c r="AF42" s="495"/>
      <c r="AG42" s="495"/>
      <c r="AH42" s="495"/>
      <c r="AI42" s="313"/>
      <c r="AJ42" s="496"/>
      <c r="AK42" s="497"/>
      <c r="AL42" s="497"/>
      <c r="AM42" s="497"/>
      <c r="AN42" s="314"/>
      <c r="AO42" s="81"/>
    </row>
    <row r="43" spans="1:51" ht="15.75" x14ac:dyDescent="0.25">
      <c r="A43" s="157"/>
      <c r="B43" s="498" t="s">
        <v>146</v>
      </c>
      <c r="C43" s="7"/>
      <c r="D43" s="7"/>
      <c r="E43" s="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183"/>
    </row>
    <row r="44" spans="1:51" ht="16.5" customHeight="1" x14ac:dyDescent="0.2">
      <c r="A44" s="184"/>
      <c r="B44" s="181"/>
      <c r="C44" s="182"/>
      <c r="D44" s="499"/>
      <c r="E44" s="499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6"/>
      <c r="AA44" s="186"/>
      <c r="AB44" s="186"/>
      <c r="AC44" s="186"/>
      <c r="AD44" s="186"/>
      <c r="AE44" s="187"/>
      <c r="AF44" s="188"/>
      <c r="AG44" s="185"/>
      <c r="AH44" s="185"/>
      <c r="AI44" s="185"/>
      <c r="AJ44" s="185"/>
      <c r="AK44" s="185"/>
      <c r="AL44" s="185"/>
      <c r="AM44" s="185"/>
      <c r="AN44" s="185"/>
      <c r="AO44" s="183"/>
    </row>
    <row r="45" spans="1:51" ht="16.5" customHeight="1" x14ac:dyDescent="0.2">
      <c r="A45" s="184"/>
      <c r="B45" s="181"/>
      <c r="C45" s="5"/>
      <c r="D45" s="5"/>
      <c r="E45" s="5"/>
      <c r="F45" s="5"/>
      <c r="G45" s="5"/>
      <c r="H45" s="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6"/>
      <c r="AA45" s="186"/>
      <c r="AB45" s="186"/>
      <c r="AC45" s="186"/>
      <c r="AD45" s="186"/>
      <c r="AE45" s="187"/>
      <c r="AF45" s="188"/>
      <c r="AG45" s="185"/>
      <c r="AH45" s="185"/>
      <c r="AI45" s="185"/>
      <c r="AJ45" s="185"/>
      <c r="AK45" s="185"/>
      <c r="AL45" s="185"/>
      <c r="AM45" s="185"/>
      <c r="AN45" s="185"/>
      <c r="AO45" s="183"/>
    </row>
    <row r="46" spans="1:51" ht="16.5" customHeight="1" x14ac:dyDescent="0.2">
      <c r="A46" s="184"/>
      <c r="B46" s="76"/>
      <c r="C46" s="5"/>
      <c r="D46" s="5"/>
      <c r="E46" s="5"/>
      <c r="F46" s="66" t="s">
        <v>438</v>
      </c>
      <c r="G46" s="5"/>
      <c r="H46" s="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186"/>
      <c r="AB46" s="186"/>
      <c r="AC46" s="186"/>
      <c r="AD46" s="186"/>
      <c r="AE46" s="187"/>
      <c r="AF46" s="188"/>
      <c r="AG46" s="185"/>
      <c r="AH46" s="185"/>
      <c r="AI46" s="185"/>
      <c r="AJ46" s="185"/>
      <c r="AK46" s="185"/>
      <c r="AL46" s="185"/>
      <c r="AM46" s="185"/>
      <c r="AN46" s="185"/>
      <c r="AO46" s="183"/>
    </row>
    <row r="47" spans="1:51" ht="16.5" customHeight="1" x14ac:dyDescent="0.2">
      <c r="A47" s="184"/>
      <c r="B47" s="76"/>
      <c r="C47" s="5"/>
      <c r="D47" s="5"/>
      <c r="E47" s="5"/>
      <c r="F47" s="66" t="s">
        <v>89</v>
      </c>
      <c r="G47" s="5"/>
      <c r="H47" s="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186"/>
      <c r="AB47" s="186"/>
      <c r="AC47" s="186"/>
      <c r="AD47" s="186"/>
      <c r="AE47" s="187"/>
      <c r="AF47" s="188"/>
      <c r="AG47" s="185"/>
      <c r="AH47" s="185"/>
      <c r="AI47" s="185"/>
      <c r="AJ47" s="185"/>
      <c r="AK47" s="185"/>
      <c r="AL47" s="185"/>
      <c r="AM47" s="185"/>
      <c r="AN47" s="185"/>
      <c r="AO47" s="439"/>
      <c r="AP47" s="439"/>
      <c r="AQ47" s="439"/>
      <c r="AR47" s="439"/>
      <c r="AS47" s="439"/>
      <c r="AT47" s="439"/>
      <c r="AU47" s="439"/>
      <c r="AV47" s="439"/>
      <c r="AW47" s="439"/>
      <c r="AX47" s="439"/>
      <c r="AY47" s="183"/>
    </row>
    <row r="48" spans="1:51" ht="16.5" customHeight="1" x14ac:dyDescent="0.2">
      <c r="A48" s="184"/>
      <c r="B48" s="76"/>
      <c r="C48" s="500"/>
      <c r="D48" s="499"/>
      <c r="E48" s="499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186"/>
      <c r="AB48" s="186"/>
      <c r="AC48" s="186"/>
      <c r="AD48" s="186"/>
      <c r="AE48" s="187"/>
      <c r="AF48" s="188"/>
      <c r="AG48" s="185"/>
      <c r="AH48" s="185"/>
      <c r="AI48" s="185"/>
      <c r="AJ48" s="185"/>
      <c r="AK48" s="185"/>
      <c r="AL48" s="185"/>
      <c r="AM48" s="185"/>
      <c r="AN48" s="185"/>
      <c r="AO48" s="439"/>
      <c r="AP48" s="439"/>
      <c r="AQ48" s="439"/>
      <c r="AR48" s="439"/>
      <c r="AS48" s="439"/>
      <c r="AT48" s="439"/>
      <c r="AU48" s="439"/>
      <c r="AV48" s="439"/>
      <c r="AW48" s="439"/>
      <c r="AX48" s="439"/>
      <c r="AY48" s="183"/>
    </row>
    <row r="49" spans="1:51" ht="16.5" customHeight="1" x14ac:dyDescent="0.2">
      <c r="A49" s="184"/>
      <c r="B49" s="76"/>
      <c r="C49" s="500"/>
      <c r="D49" s="499"/>
      <c r="E49" s="499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6"/>
      <c r="AA49" s="186"/>
      <c r="AB49" s="186"/>
      <c r="AC49" s="186"/>
      <c r="AD49" s="186"/>
      <c r="AE49" s="187"/>
      <c r="AF49" s="188"/>
      <c r="AG49" s="185"/>
      <c r="AH49" s="185"/>
      <c r="AI49" s="185"/>
      <c r="AJ49" s="185"/>
      <c r="AK49" s="185"/>
      <c r="AL49" s="185"/>
      <c r="AM49" s="185"/>
      <c r="AN49" s="185"/>
      <c r="AO49" s="439"/>
      <c r="AP49" s="439"/>
      <c r="AQ49" s="439"/>
      <c r="AR49" s="439"/>
      <c r="AS49" s="439"/>
      <c r="AT49" s="439"/>
      <c r="AU49" s="439"/>
      <c r="AV49" s="439"/>
      <c r="AW49" s="439"/>
      <c r="AX49" s="439"/>
      <c r="AY49" s="183"/>
    </row>
    <row r="50" spans="1:51" ht="16.5" customHeight="1" x14ac:dyDescent="0.2">
      <c r="A50" s="184"/>
      <c r="B50" s="181"/>
      <c r="C50" s="182"/>
      <c r="D50" s="499"/>
      <c r="E50" s="499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6"/>
      <c r="AA50" s="186"/>
      <c r="AB50" s="186"/>
      <c r="AC50" s="186"/>
      <c r="AD50" s="186"/>
      <c r="AE50" s="187"/>
      <c r="AF50" s="188"/>
      <c r="AG50" s="185"/>
      <c r="AH50" s="185"/>
      <c r="AI50" s="185"/>
      <c r="AJ50" s="185"/>
      <c r="AK50" s="185"/>
      <c r="AL50" s="185"/>
      <c r="AM50" s="185"/>
      <c r="AN50" s="185"/>
      <c r="AO50" s="439"/>
      <c r="AP50" s="439"/>
      <c r="AQ50" s="439"/>
      <c r="AR50" s="439"/>
      <c r="AS50" s="439"/>
      <c r="AT50" s="439"/>
      <c r="AU50" s="439"/>
      <c r="AV50" s="439"/>
      <c r="AW50" s="439"/>
      <c r="AX50" s="439"/>
      <c r="AY50" s="183"/>
    </row>
    <row r="51" spans="1:51" ht="16.5" customHeight="1" x14ac:dyDescent="0.2">
      <c r="A51" s="184"/>
      <c r="B51" s="181"/>
      <c r="C51" s="182"/>
      <c r="D51" s="499"/>
      <c r="E51" s="499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6"/>
      <c r="AA51" s="186"/>
      <c r="AB51" s="186"/>
      <c r="AC51" s="186"/>
      <c r="AD51" s="186"/>
      <c r="AE51" s="187"/>
      <c r="AF51" s="188"/>
      <c r="AG51" s="185"/>
      <c r="AH51" s="185"/>
      <c r="AI51" s="185"/>
      <c r="AJ51" s="185"/>
      <c r="AK51" s="185"/>
      <c r="AL51" s="185"/>
      <c r="AM51" s="185"/>
      <c r="AN51" s="185"/>
      <c r="AO51" s="439"/>
      <c r="AP51" s="439"/>
      <c r="AQ51" s="439"/>
      <c r="AR51" s="439"/>
      <c r="AS51" s="439"/>
      <c r="AT51" s="439"/>
      <c r="AU51" s="439"/>
      <c r="AV51" s="439"/>
      <c r="AW51" s="439"/>
      <c r="AX51" s="439"/>
      <c r="AY51" s="183"/>
    </row>
    <row r="52" spans="1:51" ht="16.5" customHeight="1" x14ac:dyDescent="0.2">
      <c r="A52" s="184"/>
      <c r="B52" s="76"/>
      <c r="C52" s="501"/>
      <c r="D52" s="499"/>
      <c r="E52" s="499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6"/>
      <c r="AA52" s="186"/>
      <c r="AB52" s="186"/>
      <c r="AC52" s="186"/>
      <c r="AD52" s="186"/>
      <c r="AE52" s="187"/>
      <c r="AF52" s="188"/>
      <c r="AG52" s="185"/>
      <c r="AH52" s="185"/>
      <c r="AI52" s="185"/>
      <c r="AJ52" s="185"/>
      <c r="AK52" s="185"/>
      <c r="AL52" s="185"/>
      <c r="AM52" s="185"/>
      <c r="AN52" s="185"/>
      <c r="AO52" s="439"/>
      <c r="AP52" s="439"/>
      <c r="AQ52" s="439"/>
      <c r="AR52" s="439"/>
      <c r="AS52" s="439"/>
      <c r="AT52" s="439"/>
      <c r="AU52" s="439"/>
      <c r="AV52" s="439"/>
      <c r="AW52" s="439"/>
      <c r="AX52" s="439"/>
      <c r="AY52" s="183"/>
    </row>
    <row r="53" spans="1:51" ht="16.5" customHeight="1" x14ac:dyDescent="0.2">
      <c r="A53" s="184"/>
      <c r="B53" s="76"/>
      <c r="C53" s="501"/>
      <c r="D53" s="499"/>
      <c r="E53" s="499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6"/>
      <c r="AA53" s="186"/>
      <c r="AB53" s="186"/>
      <c r="AC53" s="186"/>
      <c r="AD53" s="186"/>
      <c r="AE53" s="187"/>
      <c r="AF53" s="188"/>
      <c r="AG53" s="185"/>
      <c r="AH53" s="185"/>
      <c r="AI53" s="185"/>
      <c r="AJ53" s="185"/>
      <c r="AK53" s="185"/>
      <c r="AL53" s="185"/>
      <c r="AM53" s="185"/>
      <c r="AN53" s="185"/>
      <c r="AO53" s="439"/>
      <c r="AP53" s="439"/>
      <c r="AQ53" s="439"/>
      <c r="AR53" s="439"/>
      <c r="AS53" s="439"/>
      <c r="AT53" s="439"/>
      <c r="AU53" s="439"/>
      <c r="AV53" s="439"/>
      <c r="AW53" s="439"/>
      <c r="AX53" s="439"/>
      <c r="AY53" s="183"/>
    </row>
    <row r="54" spans="1:51" ht="16.5" customHeight="1" x14ac:dyDescent="0.2">
      <c r="A54" s="447"/>
      <c r="B54" s="76"/>
      <c r="C54" s="501"/>
      <c r="D54" s="499"/>
      <c r="E54" s="499"/>
      <c r="F54" s="502"/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02"/>
      <c r="R54" s="502"/>
      <c r="S54" s="502"/>
      <c r="T54" s="502"/>
      <c r="U54" s="502"/>
      <c r="V54" s="502"/>
      <c r="W54" s="502"/>
      <c r="X54" s="502"/>
      <c r="Y54" s="502"/>
      <c r="Z54" s="502"/>
      <c r="AA54" s="502"/>
      <c r="AB54" s="502"/>
      <c r="AC54" s="502"/>
      <c r="AD54" s="502"/>
      <c r="AE54" s="502"/>
      <c r="AF54" s="447"/>
      <c r="AG54" s="189"/>
      <c r="AH54" s="189"/>
      <c r="AI54" s="189"/>
      <c r="AJ54" s="189"/>
      <c r="AK54" s="189"/>
      <c r="AL54" s="189"/>
      <c r="AM54" s="189"/>
      <c r="AN54" s="189"/>
      <c r="AO54" s="439"/>
      <c r="AP54" s="439"/>
      <c r="AQ54" s="439"/>
      <c r="AR54" s="439"/>
      <c r="AS54" s="439"/>
      <c r="AT54" s="439"/>
      <c r="AU54" s="439"/>
      <c r="AV54" s="439"/>
      <c r="AW54" s="439"/>
      <c r="AX54" s="439"/>
      <c r="AY54" s="183"/>
    </row>
    <row r="55" spans="1:51" ht="16.5" customHeight="1" x14ac:dyDescent="0.2">
      <c r="A55" s="189"/>
      <c r="B55" s="76"/>
      <c r="C55" s="501"/>
      <c r="D55" s="499"/>
      <c r="E55" s="49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439"/>
      <c r="AP55" s="439"/>
      <c r="AQ55" s="439"/>
      <c r="AR55" s="439"/>
      <c r="AS55" s="439"/>
      <c r="AT55" s="439"/>
      <c r="AU55" s="439"/>
      <c r="AV55" s="439"/>
      <c r="AW55" s="439"/>
      <c r="AX55" s="439"/>
      <c r="AY55" s="183"/>
    </row>
    <row r="56" spans="1:51" ht="16.5" customHeight="1" x14ac:dyDescent="0.2">
      <c r="A56" s="189"/>
      <c r="B56" s="181"/>
      <c r="C56" s="182"/>
      <c r="D56" s="499"/>
      <c r="E56" s="499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439"/>
      <c r="AP56" s="439"/>
      <c r="AQ56" s="439"/>
      <c r="AR56" s="439"/>
      <c r="AS56" s="439"/>
      <c r="AT56" s="439"/>
      <c r="AU56" s="439"/>
      <c r="AV56" s="439"/>
      <c r="AW56" s="439"/>
      <c r="AX56" s="439"/>
      <c r="AY56" s="183"/>
    </row>
    <row r="57" spans="1:51" ht="16.5" customHeight="1" x14ac:dyDescent="0.2">
      <c r="A57" s="189"/>
      <c r="B57" s="181"/>
      <c r="C57" s="182"/>
      <c r="D57" s="499"/>
      <c r="E57" s="499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439"/>
      <c r="AP57" s="439"/>
      <c r="AQ57" s="439"/>
      <c r="AR57" s="439"/>
      <c r="AS57" s="439"/>
      <c r="AT57" s="439"/>
      <c r="AU57" s="439"/>
      <c r="AV57" s="439"/>
      <c r="AW57" s="439"/>
      <c r="AX57" s="439"/>
      <c r="AY57" s="183"/>
    </row>
    <row r="58" spans="1:51" ht="16.5" customHeight="1" x14ac:dyDescent="0.2">
      <c r="A58" s="189"/>
      <c r="B58" s="76"/>
      <c r="C58" s="500"/>
      <c r="D58" s="499"/>
      <c r="E58" s="499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439"/>
      <c r="AP58" s="439"/>
      <c r="AQ58" s="439"/>
      <c r="AR58" s="439"/>
      <c r="AS58" s="439"/>
      <c r="AT58" s="439"/>
      <c r="AU58" s="439"/>
      <c r="AV58" s="439"/>
      <c r="AW58" s="439"/>
      <c r="AX58" s="439"/>
      <c r="AY58" s="183"/>
    </row>
    <row r="59" spans="1:51" ht="16.5" customHeight="1" x14ac:dyDescent="0.2">
      <c r="A59" s="189"/>
      <c r="B59" s="76"/>
      <c r="C59" s="500"/>
      <c r="D59" s="499"/>
      <c r="E59" s="499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439"/>
      <c r="AP59" s="439"/>
      <c r="AQ59" s="439"/>
      <c r="AR59" s="439"/>
      <c r="AS59" s="439"/>
      <c r="AT59" s="439"/>
      <c r="AU59" s="439"/>
      <c r="AV59" s="439"/>
      <c r="AW59" s="439"/>
      <c r="AX59" s="439"/>
      <c r="AY59" s="183"/>
    </row>
    <row r="60" spans="1:51" ht="16.5" customHeight="1" x14ac:dyDescent="0.2">
      <c r="A60" s="189"/>
      <c r="B60" s="76"/>
      <c r="C60" s="500"/>
      <c r="D60" s="499"/>
      <c r="E60" s="499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439"/>
      <c r="AP60" s="439"/>
      <c r="AQ60" s="439"/>
      <c r="AR60" s="439"/>
      <c r="AS60" s="439"/>
      <c r="AT60" s="439"/>
      <c r="AU60" s="439"/>
      <c r="AV60" s="439"/>
      <c r="AW60" s="439"/>
      <c r="AX60" s="439"/>
      <c r="AY60" s="183"/>
    </row>
    <row r="61" spans="1:51" ht="16.5" customHeight="1" x14ac:dyDescent="0.2">
      <c r="A61" s="189"/>
      <c r="B61" s="76"/>
      <c r="C61" s="500"/>
      <c r="D61" s="499"/>
      <c r="E61" s="499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439"/>
      <c r="AP61" s="439"/>
      <c r="AQ61" s="439"/>
      <c r="AR61" s="439"/>
      <c r="AS61" s="439"/>
      <c r="AT61" s="439"/>
      <c r="AU61" s="439"/>
      <c r="AV61" s="439"/>
      <c r="AW61" s="439"/>
      <c r="AX61" s="439"/>
      <c r="AY61" s="183"/>
    </row>
    <row r="62" spans="1:51" ht="16.5" customHeight="1" x14ac:dyDescent="0.2">
      <c r="A62" s="189"/>
      <c r="B62" s="76"/>
      <c r="C62" s="500"/>
      <c r="D62" s="499"/>
      <c r="E62" s="499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439"/>
      <c r="AP62" s="439"/>
      <c r="AQ62" s="439"/>
      <c r="AR62" s="439"/>
      <c r="AS62" s="439"/>
      <c r="AT62" s="439"/>
      <c r="AU62" s="439"/>
      <c r="AV62" s="439"/>
      <c r="AW62" s="439"/>
      <c r="AX62" s="439"/>
      <c r="AY62" s="183"/>
    </row>
    <row r="63" spans="1:51" ht="16.5" customHeight="1" x14ac:dyDescent="0.2">
      <c r="A63" s="189"/>
      <c r="B63" s="76"/>
      <c r="C63" s="500"/>
      <c r="D63" s="499"/>
      <c r="E63" s="499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439"/>
      <c r="AP63" s="439"/>
      <c r="AQ63" s="439"/>
      <c r="AR63" s="439"/>
      <c r="AS63" s="439"/>
      <c r="AT63" s="439"/>
      <c r="AU63" s="439"/>
      <c r="AV63" s="439"/>
      <c r="AW63" s="439"/>
      <c r="AX63" s="439"/>
      <c r="AY63" s="183"/>
    </row>
    <row r="64" spans="1:51" ht="16.5" customHeight="1" x14ac:dyDescent="0.2">
      <c r="A64" s="189"/>
      <c r="B64" s="76"/>
      <c r="C64" s="500"/>
      <c r="D64" s="499"/>
      <c r="E64" s="499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439"/>
      <c r="AP64" s="439"/>
      <c r="AQ64" s="439"/>
      <c r="AR64" s="439"/>
      <c r="AS64" s="439"/>
      <c r="AT64" s="439"/>
      <c r="AU64" s="439"/>
      <c r="AV64" s="439"/>
      <c r="AW64" s="439"/>
      <c r="AX64" s="439"/>
      <c r="AY64" s="183"/>
    </row>
    <row r="65" spans="1:51" ht="16.5" customHeight="1" x14ac:dyDescent="0.2">
      <c r="A65" s="189"/>
      <c r="B65" s="76"/>
      <c r="C65" s="500"/>
      <c r="D65" s="499"/>
      <c r="E65" s="499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439"/>
      <c r="AP65" s="439"/>
      <c r="AQ65" s="439"/>
      <c r="AR65" s="439"/>
      <c r="AS65" s="439"/>
      <c r="AT65" s="439"/>
      <c r="AU65" s="439"/>
      <c r="AV65" s="439"/>
      <c r="AW65" s="439"/>
      <c r="AX65" s="439"/>
      <c r="AY65" s="183"/>
    </row>
    <row r="66" spans="1:51" ht="16.5" customHeight="1" x14ac:dyDescent="0.2">
      <c r="A66" s="189"/>
      <c r="B66" s="181"/>
      <c r="C66" s="182"/>
      <c r="D66" s="499"/>
      <c r="E66" s="499"/>
      <c r="F66" s="502"/>
      <c r="G66" s="502"/>
      <c r="H66" s="502"/>
      <c r="I66" s="502"/>
      <c r="J66" s="502"/>
      <c r="K66" s="502"/>
      <c r="L66" s="502"/>
      <c r="M66" s="502"/>
      <c r="N66" s="502"/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502"/>
      <c r="Z66" s="502"/>
      <c r="AA66" s="502"/>
      <c r="AB66" s="502"/>
      <c r="AC66" s="502"/>
      <c r="AD66" s="502"/>
      <c r="AE66" s="502"/>
      <c r="AF66" s="502"/>
      <c r="AG66" s="502"/>
      <c r="AH66" s="502"/>
      <c r="AI66" s="502"/>
      <c r="AJ66" s="502"/>
      <c r="AK66" s="502"/>
      <c r="AL66" s="502"/>
      <c r="AM66" s="502"/>
      <c r="AN66" s="502"/>
      <c r="AO66" s="439"/>
      <c r="AP66" s="439"/>
      <c r="AQ66" s="439"/>
      <c r="AR66" s="439"/>
      <c r="AS66" s="439"/>
      <c r="AT66" s="439"/>
      <c r="AU66" s="439"/>
      <c r="AV66" s="439"/>
      <c r="AW66" s="439"/>
      <c r="AX66" s="439"/>
      <c r="AY66" s="183"/>
    </row>
    <row r="67" spans="1:51" ht="16.5" customHeight="1" x14ac:dyDescent="0.2">
      <c r="A67" s="189"/>
      <c r="B67" s="181"/>
      <c r="C67" s="182"/>
      <c r="D67" s="499"/>
      <c r="E67" s="49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439"/>
      <c r="AP67" s="439"/>
      <c r="AQ67" s="439"/>
      <c r="AR67" s="439"/>
      <c r="AS67" s="439"/>
      <c r="AT67" s="439"/>
      <c r="AU67" s="439"/>
      <c r="AV67" s="439"/>
      <c r="AW67" s="439"/>
      <c r="AX67" s="439"/>
      <c r="AY67" s="183"/>
    </row>
    <row r="68" spans="1:51" ht="16.5" customHeight="1" x14ac:dyDescent="0.2">
      <c r="A68" s="189"/>
      <c r="B68" s="76"/>
      <c r="C68" s="500"/>
      <c r="D68" s="499"/>
      <c r="E68" s="49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439"/>
      <c r="AP68" s="439"/>
      <c r="AQ68" s="439"/>
      <c r="AR68" s="439"/>
      <c r="AS68" s="439"/>
      <c r="AT68" s="439"/>
      <c r="AU68" s="439"/>
      <c r="AV68" s="439"/>
      <c r="AW68" s="439"/>
      <c r="AX68" s="439"/>
      <c r="AY68" s="183"/>
    </row>
    <row r="69" spans="1:51" ht="16.5" customHeight="1" x14ac:dyDescent="0.2">
      <c r="A69" s="189"/>
      <c r="B69" s="76"/>
      <c r="C69" s="500"/>
      <c r="D69" s="499"/>
      <c r="E69" s="49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439"/>
      <c r="AP69" s="439"/>
      <c r="AQ69" s="439"/>
      <c r="AR69" s="439"/>
      <c r="AS69" s="439"/>
      <c r="AT69" s="439"/>
      <c r="AU69" s="439"/>
      <c r="AV69" s="439"/>
      <c r="AW69" s="439"/>
      <c r="AX69" s="439"/>
      <c r="AY69" s="183"/>
    </row>
    <row r="70" spans="1:51" ht="16.5" customHeight="1" x14ac:dyDescent="0.2">
      <c r="A70" s="189"/>
      <c r="B70" s="76"/>
      <c r="C70" s="500"/>
      <c r="D70" s="499"/>
      <c r="E70" s="49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439"/>
      <c r="AP70" s="439"/>
      <c r="AQ70" s="439"/>
      <c r="AR70" s="439"/>
      <c r="AS70" s="439"/>
      <c r="AT70" s="439"/>
      <c r="AU70" s="439"/>
      <c r="AV70" s="439"/>
      <c r="AW70" s="439"/>
      <c r="AX70" s="439"/>
      <c r="AY70" s="183"/>
    </row>
    <row r="71" spans="1:51" ht="16.5" customHeight="1" x14ac:dyDescent="0.2">
      <c r="A71" s="189"/>
      <c r="B71" s="76"/>
      <c r="C71" s="500"/>
      <c r="D71" s="499"/>
      <c r="E71" s="49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439"/>
      <c r="AP71" s="439"/>
      <c r="AQ71" s="439"/>
      <c r="AR71" s="439"/>
      <c r="AS71" s="439"/>
      <c r="AT71" s="439"/>
      <c r="AU71" s="439"/>
      <c r="AV71" s="439"/>
      <c r="AW71" s="439"/>
      <c r="AX71" s="439"/>
      <c r="AY71" s="183"/>
    </row>
    <row r="72" spans="1:51" x14ac:dyDescent="0.2">
      <c r="A72" s="189"/>
      <c r="B72" s="189"/>
      <c r="C72" s="190"/>
      <c r="D72" s="190"/>
      <c r="E72" s="190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</row>
    <row r="73" spans="1:51" x14ac:dyDescent="0.2">
      <c r="A73" s="189"/>
      <c r="B73" s="189"/>
      <c r="C73" s="190"/>
      <c r="D73" s="190"/>
      <c r="E73" s="190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</row>
    <row r="74" spans="1:51" x14ac:dyDescent="0.2">
      <c r="A74" s="189"/>
      <c r="B74" s="189"/>
      <c r="C74" s="190"/>
      <c r="D74" s="190"/>
      <c r="E74" s="190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</row>
    <row r="75" spans="1:51" x14ac:dyDescent="0.2">
      <c r="A75" s="189"/>
      <c r="B75" s="189"/>
      <c r="C75" s="190"/>
      <c r="D75" s="190"/>
      <c r="E75" s="190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</row>
    <row r="76" spans="1:51" x14ac:dyDescent="0.2">
      <c r="A76" s="189"/>
      <c r="B76" s="189"/>
      <c r="C76" s="190"/>
      <c r="D76" s="190"/>
      <c r="E76" s="190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</row>
    <row r="77" spans="1:51" ht="15.75" x14ac:dyDescent="0.2">
      <c r="A77" s="722"/>
      <c r="B77" s="722"/>
      <c r="C77" s="722"/>
      <c r="D77" s="722"/>
      <c r="E77" s="722"/>
      <c r="F77" s="722"/>
      <c r="G77" s="722"/>
      <c r="H77" s="722"/>
      <c r="I77" s="722"/>
      <c r="J77" s="722"/>
      <c r="K77" s="722"/>
      <c r="L77" s="722"/>
      <c r="M77" s="722"/>
      <c r="N77" s="722"/>
      <c r="O77" s="722"/>
      <c r="P77" s="722"/>
      <c r="Q77" s="722"/>
      <c r="R77" s="722"/>
      <c r="S77" s="722"/>
      <c r="T77" s="722"/>
      <c r="U77" s="722"/>
      <c r="V77" s="722"/>
      <c r="W77" s="722"/>
      <c r="X77" s="722"/>
      <c r="Y77" s="722"/>
      <c r="Z77" s="722"/>
      <c r="AA77" s="722"/>
      <c r="AB77" s="722"/>
      <c r="AC77" s="722"/>
      <c r="AD77" s="722"/>
      <c r="AE77" s="722"/>
      <c r="AF77" s="722"/>
    </row>
    <row r="78" spans="1:51" ht="15.75" x14ac:dyDescent="0.2">
      <c r="A78" s="717"/>
      <c r="B78" s="723"/>
      <c r="C78" s="724"/>
      <c r="D78" s="448"/>
      <c r="E78" s="717"/>
      <c r="F78" s="717"/>
      <c r="G78" s="717"/>
      <c r="H78" s="717"/>
      <c r="I78" s="717"/>
      <c r="J78" s="717"/>
      <c r="K78" s="717"/>
      <c r="L78" s="717"/>
      <c r="M78" s="717"/>
      <c r="N78" s="717"/>
      <c r="O78" s="717"/>
      <c r="P78" s="717"/>
      <c r="Q78" s="447"/>
      <c r="R78" s="447"/>
      <c r="S78" s="447"/>
      <c r="T78" s="447"/>
      <c r="U78" s="447"/>
      <c r="V78" s="447"/>
      <c r="W78" s="447"/>
      <c r="X78" s="447"/>
      <c r="Y78" s="447"/>
      <c r="Z78" s="448"/>
      <c r="AA78" s="448"/>
      <c r="AB78" s="448"/>
      <c r="AC78" s="447"/>
      <c r="AD78" s="447"/>
      <c r="AE78" s="160"/>
      <c r="AF78" s="160"/>
    </row>
    <row r="79" spans="1:51" ht="15.75" x14ac:dyDescent="0.2">
      <c r="A79" s="717"/>
      <c r="B79" s="723"/>
      <c r="C79" s="724"/>
      <c r="D79" s="448"/>
      <c r="E79" s="717"/>
      <c r="F79" s="71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</row>
    <row r="80" spans="1:51" ht="15.75" x14ac:dyDescent="0.2">
      <c r="A80" s="447"/>
      <c r="B80" s="446"/>
      <c r="C80" s="448"/>
      <c r="D80" s="717"/>
      <c r="E80" s="717"/>
      <c r="F80" s="717"/>
      <c r="G80" s="447"/>
      <c r="H80" s="447"/>
      <c r="I80" s="447"/>
      <c r="J80" s="447"/>
      <c r="K80" s="89"/>
      <c r="L80" s="447"/>
      <c r="M80" s="447"/>
      <c r="N80" s="447"/>
      <c r="O80" s="447"/>
      <c r="P80" s="89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160"/>
      <c r="AB80" s="82"/>
      <c r="AC80" s="82"/>
      <c r="AD80" s="82"/>
      <c r="AE80" s="82"/>
      <c r="AF80" s="82"/>
    </row>
    <row r="81" spans="1:32" ht="15.75" x14ac:dyDescent="0.2">
      <c r="A81" s="718"/>
      <c r="B81" s="718"/>
      <c r="C81" s="718"/>
      <c r="D81" s="179"/>
      <c r="E81" s="180"/>
      <c r="F81" s="159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160"/>
      <c r="AB81" s="82"/>
      <c r="AC81" s="82"/>
      <c r="AD81" s="82"/>
      <c r="AE81" s="82"/>
      <c r="AF81" s="82"/>
    </row>
    <row r="82" spans="1:32" ht="15.75" x14ac:dyDescent="0.2">
      <c r="A82" s="447"/>
      <c r="B82" s="76"/>
      <c r="C82" s="500"/>
      <c r="D82" s="499"/>
      <c r="E82" s="503"/>
      <c r="F82" s="504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160"/>
      <c r="AB82" s="82"/>
      <c r="AC82" s="82"/>
      <c r="AD82" s="82"/>
      <c r="AE82" s="82"/>
      <c r="AF82" s="82"/>
    </row>
    <row r="83" spans="1:32" ht="15.75" x14ac:dyDescent="0.2">
      <c r="A83" s="447"/>
      <c r="B83" s="76"/>
      <c r="C83" s="500"/>
      <c r="D83" s="499"/>
      <c r="E83" s="503"/>
      <c r="F83" s="504"/>
      <c r="G83" s="439"/>
      <c r="H83" s="439"/>
      <c r="I83" s="439"/>
      <c r="J83" s="439"/>
      <c r="K83" s="439"/>
      <c r="L83" s="439"/>
      <c r="M83" s="439"/>
      <c r="N83" s="439"/>
      <c r="O83" s="439"/>
      <c r="P83" s="439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160"/>
      <c r="AB83" s="82"/>
      <c r="AC83" s="82"/>
      <c r="AD83" s="82"/>
      <c r="AE83" s="82"/>
      <c r="AF83" s="82"/>
    </row>
    <row r="84" spans="1:32" ht="15.75" x14ac:dyDescent="0.25">
      <c r="A84" s="447"/>
      <c r="B84" s="76"/>
      <c r="C84" s="161"/>
      <c r="D84" s="499"/>
      <c r="E84" s="503"/>
      <c r="F84" s="504"/>
      <c r="G84" s="439"/>
      <c r="H84" s="439"/>
      <c r="I84" s="439"/>
      <c r="J84" s="439"/>
      <c r="K84" s="439"/>
      <c r="L84" s="439"/>
      <c r="M84" s="439"/>
      <c r="N84" s="439"/>
      <c r="O84" s="439"/>
      <c r="P84" s="439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160"/>
      <c r="AB84" s="82"/>
      <c r="AC84" s="82"/>
      <c r="AD84" s="82"/>
      <c r="AE84" s="82"/>
      <c r="AF84" s="82"/>
    </row>
    <row r="85" spans="1:32" ht="15.75" x14ac:dyDescent="0.25">
      <c r="A85" s="447"/>
      <c r="B85" s="76"/>
      <c r="C85" s="161"/>
      <c r="D85" s="499"/>
      <c r="E85" s="503"/>
      <c r="F85" s="504"/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160"/>
      <c r="AB85" s="82"/>
      <c r="AC85" s="82"/>
      <c r="AD85" s="82"/>
      <c r="AE85" s="82"/>
      <c r="AF85" s="82"/>
    </row>
    <row r="86" spans="1:32" ht="15.75" x14ac:dyDescent="0.2">
      <c r="A86" s="447"/>
      <c r="B86" s="76"/>
      <c r="C86" s="500"/>
      <c r="D86" s="499"/>
      <c r="E86" s="503"/>
      <c r="F86" s="504"/>
      <c r="G86" s="439"/>
      <c r="H86" s="439"/>
      <c r="I86" s="439"/>
      <c r="J86" s="439"/>
      <c r="K86" s="439"/>
      <c r="L86" s="439"/>
      <c r="M86" s="439"/>
      <c r="N86" s="439"/>
      <c r="O86" s="439"/>
      <c r="P86" s="439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160"/>
      <c r="AB86" s="82"/>
      <c r="AC86" s="82"/>
      <c r="AD86" s="82"/>
      <c r="AE86" s="82"/>
      <c r="AF86" s="82"/>
    </row>
    <row r="87" spans="1:32" ht="15.75" x14ac:dyDescent="0.2">
      <c r="A87" s="447"/>
      <c r="B87" s="76"/>
      <c r="C87" s="500"/>
      <c r="D87" s="499"/>
      <c r="E87" s="503"/>
      <c r="F87" s="504"/>
      <c r="G87" s="439"/>
      <c r="H87" s="439"/>
      <c r="I87" s="439"/>
      <c r="J87" s="439"/>
      <c r="K87" s="439"/>
      <c r="L87" s="439"/>
      <c r="M87" s="439"/>
      <c r="N87" s="439"/>
      <c r="O87" s="439"/>
      <c r="P87" s="439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160"/>
      <c r="AB87" s="82"/>
      <c r="AC87" s="82"/>
      <c r="AD87" s="82"/>
      <c r="AE87" s="82"/>
      <c r="AF87" s="82"/>
    </row>
    <row r="88" spans="1:32" ht="15.75" x14ac:dyDescent="0.2">
      <c r="A88" s="718"/>
      <c r="B88" s="718"/>
      <c r="C88" s="718"/>
      <c r="D88" s="179"/>
      <c r="E88" s="180"/>
      <c r="F88" s="159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160"/>
      <c r="AB88" s="82"/>
      <c r="AC88" s="82"/>
      <c r="AD88" s="82"/>
      <c r="AE88" s="82"/>
      <c r="AF88" s="82"/>
    </row>
    <row r="89" spans="1:32" ht="15.75" x14ac:dyDescent="0.2">
      <c r="A89" s="718"/>
      <c r="B89" s="718"/>
      <c r="C89" s="718"/>
      <c r="D89" s="179"/>
      <c r="E89" s="179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82"/>
      <c r="R89" s="439"/>
      <c r="S89" s="439"/>
      <c r="T89" s="439"/>
      <c r="U89" s="439"/>
      <c r="V89" s="439"/>
      <c r="W89" s="439"/>
      <c r="X89" s="439"/>
      <c r="Y89" s="439"/>
      <c r="Z89" s="439"/>
      <c r="AA89" s="439"/>
      <c r="AB89" s="439"/>
      <c r="AC89" s="439"/>
      <c r="AD89" s="439"/>
      <c r="AE89" s="439"/>
      <c r="AF89" s="76"/>
    </row>
    <row r="90" spans="1:32" ht="15.75" x14ac:dyDescent="0.2">
      <c r="A90" s="447"/>
      <c r="B90" s="76"/>
      <c r="C90" s="500"/>
      <c r="D90" s="499"/>
      <c r="E90" s="499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39"/>
      <c r="Q90" s="82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76"/>
    </row>
    <row r="91" spans="1:32" ht="15.75" x14ac:dyDescent="0.2">
      <c r="A91" s="447"/>
      <c r="B91" s="76"/>
      <c r="C91" s="500"/>
      <c r="D91" s="499"/>
      <c r="E91" s="49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82"/>
      <c r="R91" s="439"/>
      <c r="S91" s="439"/>
      <c r="T91" s="439"/>
      <c r="U91" s="439"/>
      <c r="V91" s="439"/>
      <c r="W91" s="439"/>
      <c r="X91" s="439"/>
      <c r="Y91" s="439"/>
      <c r="Z91" s="439"/>
      <c r="AA91" s="439"/>
      <c r="AB91" s="439"/>
      <c r="AC91" s="439"/>
      <c r="AD91" s="439"/>
      <c r="AE91" s="439"/>
      <c r="AF91" s="76"/>
    </row>
    <row r="92" spans="1:32" ht="15.75" x14ac:dyDescent="0.2">
      <c r="A92" s="447"/>
      <c r="B92" s="76"/>
      <c r="C92" s="501"/>
      <c r="D92" s="499"/>
      <c r="E92" s="499"/>
      <c r="F92" s="439"/>
      <c r="G92" s="439"/>
      <c r="H92" s="439"/>
      <c r="I92" s="439"/>
      <c r="J92" s="439"/>
      <c r="K92" s="439"/>
      <c r="L92" s="439"/>
      <c r="M92" s="439"/>
      <c r="N92" s="439"/>
      <c r="O92" s="439"/>
      <c r="P92" s="439"/>
      <c r="Q92" s="82"/>
      <c r="R92" s="439"/>
      <c r="S92" s="439"/>
      <c r="T92" s="439"/>
      <c r="U92" s="439"/>
      <c r="V92" s="439"/>
      <c r="W92" s="439"/>
      <c r="X92" s="439"/>
      <c r="Y92" s="439"/>
      <c r="Z92" s="439"/>
      <c r="AA92" s="439"/>
      <c r="AB92" s="439"/>
      <c r="AC92" s="439"/>
      <c r="AD92" s="439"/>
      <c r="AE92" s="439"/>
      <c r="AF92" s="76"/>
    </row>
    <row r="93" spans="1:32" ht="15.75" x14ac:dyDescent="0.2">
      <c r="A93" s="447"/>
      <c r="B93" s="76"/>
      <c r="C93" s="501"/>
      <c r="D93" s="499"/>
      <c r="E93" s="499"/>
      <c r="F93" s="439"/>
      <c r="G93" s="439"/>
      <c r="H93" s="439"/>
      <c r="I93" s="439"/>
      <c r="J93" s="439"/>
      <c r="K93" s="439"/>
      <c r="L93" s="439"/>
      <c r="M93" s="439"/>
      <c r="N93" s="439"/>
      <c r="O93" s="439"/>
      <c r="P93" s="439"/>
      <c r="Q93" s="82"/>
      <c r="R93" s="439"/>
      <c r="S93" s="439"/>
      <c r="T93" s="439"/>
      <c r="U93" s="439"/>
      <c r="V93" s="439"/>
      <c r="W93" s="439"/>
      <c r="X93" s="439"/>
      <c r="Y93" s="439"/>
      <c r="Z93" s="439"/>
      <c r="AA93" s="439"/>
      <c r="AB93" s="439"/>
      <c r="AC93" s="439"/>
      <c r="AD93" s="439"/>
      <c r="AE93" s="439"/>
      <c r="AF93" s="76"/>
    </row>
    <row r="94" spans="1:32" ht="15.75" x14ac:dyDescent="0.2">
      <c r="A94" s="447"/>
      <c r="B94" s="76"/>
      <c r="C94" s="501"/>
      <c r="D94" s="499"/>
      <c r="E94" s="499"/>
      <c r="F94" s="439"/>
      <c r="G94" s="439"/>
      <c r="H94" s="439"/>
      <c r="I94" s="439"/>
      <c r="J94" s="439"/>
      <c r="K94" s="439"/>
      <c r="L94" s="439"/>
      <c r="M94" s="439"/>
      <c r="N94" s="439"/>
      <c r="O94" s="439"/>
      <c r="P94" s="439"/>
      <c r="Q94" s="82"/>
      <c r="R94" s="439"/>
      <c r="S94" s="439"/>
      <c r="T94" s="439"/>
      <c r="U94" s="439"/>
      <c r="V94" s="439"/>
      <c r="W94" s="439"/>
      <c r="X94" s="439"/>
      <c r="Y94" s="439"/>
      <c r="Z94" s="439"/>
      <c r="AA94" s="439"/>
      <c r="AB94" s="439"/>
      <c r="AC94" s="439"/>
      <c r="AD94" s="439"/>
      <c r="AE94" s="439"/>
      <c r="AF94" s="76"/>
    </row>
    <row r="95" spans="1:32" ht="15.75" x14ac:dyDescent="0.2">
      <c r="A95" s="447"/>
      <c r="B95" s="76"/>
      <c r="C95" s="501"/>
      <c r="D95" s="499"/>
      <c r="E95" s="499"/>
      <c r="F95" s="439"/>
      <c r="G95" s="439"/>
      <c r="H95" s="439"/>
      <c r="I95" s="439"/>
      <c r="J95" s="439"/>
      <c r="K95" s="439"/>
      <c r="L95" s="439"/>
      <c r="M95" s="439"/>
      <c r="N95" s="439"/>
      <c r="O95" s="439"/>
      <c r="P95" s="439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</row>
    <row r="96" spans="1:32" ht="15.75" x14ac:dyDescent="0.2">
      <c r="A96" s="718"/>
      <c r="B96" s="718"/>
      <c r="C96" s="718"/>
      <c r="D96" s="179"/>
      <c r="E96" s="179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</row>
    <row r="97" spans="1:32" x14ac:dyDescent="0.2">
      <c r="A97" s="84"/>
      <c r="B97" s="162"/>
      <c r="C97" s="163"/>
      <c r="D97" s="163"/>
      <c r="E97" s="163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</row>
    <row r="98" spans="1:32" x14ac:dyDescent="0.2">
      <c r="A98" s="84"/>
      <c r="B98" s="162"/>
      <c r="C98" s="163"/>
      <c r="D98" s="163"/>
      <c r="E98" s="163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</row>
  </sheetData>
  <mergeCells count="22">
    <mergeCell ref="A2:B2"/>
    <mergeCell ref="K2:T2"/>
    <mergeCell ref="J4:U4"/>
    <mergeCell ref="A7:AO7"/>
    <mergeCell ref="A8:A9"/>
    <mergeCell ref="B8:B9"/>
    <mergeCell ref="C8:C9"/>
    <mergeCell ref="E8:E9"/>
    <mergeCell ref="F8:AI8"/>
    <mergeCell ref="AO8:AO9"/>
    <mergeCell ref="A11:C11"/>
    <mergeCell ref="A77:AF77"/>
    <mergeCell ref="A78:A79"/>
    <mergeCell ref="B78:B79"/>
    <mergeCell ref="C78:C79"/>
    <mergeCell ref="E78:F79"/>
    <mergeCell ref="G78:P78"/>
    <mergeCell ref="D80:F80"/>
    <mergeCell ref="A81:C81"/>
    <mergeCell ref="A88:C88"/>
    <mergeCell ref="A89:C89"/>
    <mergeCell ref="A96:C9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41"/>
  <sheetViews>
    <sheetView showGridLines="0" topLeftCell="A31" zoomScale="60" zoomScaleNormal="60" zoomScalePageLayoutView="80" workbookViewId="0">
      <selection activeCell="P53" sqref="P53"/>
    </sheetView>
  </sheetViews>
  <sheetFormatPr defaultColWidth="8.85546875" defaultRowHeight="12.75" x14ac:dyDescent="0.2"/>
  <cols>
    <col min="2" max="2" width="16.28515625" customWidth="1"/>
    <col min="3" max="3" width="54.42578125" customWidth="1"/>
    <col min="4" max="4" width="7.28515625" customWidth="1"/>
    <col min="5" max="5" width="7.42578125" customWidth="1"/>
    <col min="6" max="6" width="5.140625" customWidth="1"/>
    <col min="7" max="7" width="4.42578125" customWidth="1"/>
    <col min="8" max="8" width="5.42578125" customWidth="1"/>
    <col min="9" max="9" width="4.28515625" customWidth="1"/>
    <col min="10" max="10" width="4.85546875" customWidth="1"/>
    <col min="11" max="11" width="5.140625" customWidth="1"/>
    <col min="12" max="12" width="4.85546875" customWidth="1"/>
    <col min="13" max="13" width="3.7109375" customWidth="1"/>
    <col min="14" max="15" width="4.42578125" customWidth="1"/>
    <col min="16" max="16" width="7.140625" customWidth="1"/>
    <col min="17" max="17" width="6.140625" customWidth="1"/>
    <col min="18" max="19" width="6" customWidth="1"/>
    <col min="20" max="20" width="7.42578125" customWidth="1"/>
    <col min="21" max="21" width="5" customWidth="1"/>
    <col min="22" max="22" width="3.7109375" customWidth="1"/>
    <col min="23" max="24" width="3.42578125" customWidth="1"/>
    <col min="25" max="25" width="3" customWidth="1"/>
    <col min="26" max="26" width="4.42578125" customWidth="1"/>
    <col min="27" max="27" width="3.42578125" customWidth="1"/>
    <col min="28" max="28" width="3.7109375" customWidth="1"/>
    <col min="29" max="29" width="3" customWidth="1"/>
    <col min="30" max="30" width="3.7109375" customWidth="1"/>
    <col min="31" max="31" width="3.42578125" customWidth="1"/>
    <col min="32" max="32" width="4.28515625" customWidth="1"/>
    <col min="33" max="34" width="4" customWidth="1"/>
    <col min="35" max="35" width="3.42578125" customWidth="1"/>
    <col min="36" max="36" width="4.140625" customWidth="1"/>
    <col min="37" max="37" width="4.28515625" customWidth="1"/>
    <col min="38" max="38" width="3.7109375" customWidth="1"/>
    <col min="39" max="39" width="4" customWidth="1"/>
    <col min="40" max="40" width="3.42578125" customWidth="1"/>
    <col min="41" max="41" width="16.42578125" bestFit="1" customWidth="1"/>
    <col min="258" max="258" width="14.42578125" bestFit="1" customWidth="1"/>
    <col min="259" max="259" width="54.42578125" customWidth="1"/>
    <col min="260" max="260" width="7.28515625" customWidth="1"/>
    <col min="261" max="261" width="7.42578125" customWidth="1"/>
    <col min="262" max="262" width="5.140625" customWidth="1"/>
    <col min="263" max="263" width="4.42578125" customWidth="1"/>
    <col min="264" max="264" width="5.42578125" customWidth="1"/>
    <col min="265" max="265" width="4.28515625" customWidth="1"/>
    <col min="266" max="266" width="4.85546875" customWidth="1"/>
    <col min="267" max="267" width="5.140625" customWidth="1"/>
    <col min="268" max="268" width="4.85546875" customWidth="1"/>
    <col min="269" max="269" width="3.7109375" customWidth="1"/>
    <col min="270" max="271" width="4.42578125" customWidth="1"/>
    <col min="272" max="272" width="7.140625" customWidth="1"/>
    <col min="273" max="273" width="6.140625" customWidth="1"/>
    <col min="274" max="275" width="6" customWidth="1"/>
    <col min="276" max="276" width="7.42578125" customWidth="1"/>
    <col min="277" max="277" width="5" customWidth="1"/>
    <col min="278" max="278" width="3.7109375" customWidth="1"/>
    <col min="279" max="280" width="3.42578125" customWidth="1"/>
    <col min="281" max="281" width="3" customWidth="1"/>
    <col min="282" max="282" width="4.42578125" customWidth="1"/>
    <col min="283" max="283" width="3.42578125" customWidth="1"/>
    <col min="284" max="284" width="3.7109375" customWidth="1"/>
    <col min="285" max="285" width="3" customWidth="1"/>
    <col min="286" max="286" width="3.7109375" customWidth="1"/>
    <col min="287" max="287" width="3.42578125" customWidth="1"/>
    <col min="288" max="288" width="4.28515625" customWidth="1"/>
    <col min="289" max="290" width="4" customWidth="1"/>
    <col min="291" max="291" width="3.42578125" customWidth="1"/>
    <col min="292" max="292" width="4.140625" customWidth="1"/>
    <col min="293" max="293" width="4.28515625" customWidth="1"/>
    <col min="294" max="294" width="3.7109375" customWidth="1"/>
    <col min="295" max="295" width="4" customWidth="1"/>
    <col min="296" max="296" width="3.42578125" customWidth="1"/>
    <col min="297" max="297" width="16.42578125" bestFit="1" customWidth="1"/>
    <col min="514" max="514" width="14.42578125" bestFit="1" customWidth="1"/>
    <col min="515" max="515" width="54.42578125" customWidth="1"/>
    <col min="516" max="516" width="7.28515625" customWidth="1"/>
    <col min="517" max="517" width="7.42578125" customWidth="1"/>
    <col min="518" max="518" width="5.140625" customWidth="1"/>
    <col min="519" max="519" width="4.42578125" customWidth="1"/>
    <col min="520" max="520" width="5.42578125" customWidth="1"/>
    <col min="521" max="521" width="4.28515625" customWidth="1"/>
    <col min="522" max="522" width="4.85546875" customWidth="1"/>
    <col min="523" max="523" width="5.140625" customWidth="1"/>
    <col min="524" max="524" width="4.85546875" customWidth="1"/>
    <col min="525" max="525" width="3.7109375" customWidth="1"/>
    <col min="526" max="527" width="4.42578125" customWidth="1"/>
    <col min="528" max="528" width="7.140625" customWidth="1"/>
    <col min="529" max="529" width="6.140625" customWidth="1"/>
    <col min="530" max="531" width="6" customWidth="1"/>
    <col min="532" max="532" width="7.42578125" customWidth="1"/>
    <col min="533" max="533" width="5" customWidth="1"/>
    <col min="534" max="534" width="3.7109375" customWidth="1"/>
    <col min="535" max="536" width="3.42578125" customWidth="1"/>
    <col min="537" max="537" width="3" customWidth="1"/>
    <col min="538" max="538" width="4.42578125" customWidth="1"/>
    <col min="539" max="539" width="3.42578125" customWidth="1"/>
    <col min="540" max="540" width="3.7109375" customWidth="1"/>
    <col min="541" max="541" width="3" customWidth="1"/>
    <col min="542" max="542" width="3.7109375" customWidth="1"/>
    <col min="543" max="543" width="3.42578125" customWidth="1"/>
    <col min="544" max="544" width="4.28515625" customWidth="1"/>
    <col min="545" max="546" width="4" customWidth="1"/>
    <col min="547" max="547" width="3.42578125" customWidth="1"/>
    <col min="548" max="548" width="4.140625" customWidth="1"/>
    <col min="549" max="549" width="4.28515625" customWidth="1"/>
    <col min="550" max="550" width="3.7109375" customWidth="1"/>
    <col min="551" max="551" width="4" customWidth="1"/>
    <col min="552" max="552" width="3.42578125" customWidth="1"/>
    <col min="553" max="553" width="16.42578125" bestFit="1" customWidth="1"/>
    <col min="770" max="770" width="14.42578125" bestFit="1" customWidth="1"/>
    <col min="771" max="771" width="54.42578125" customWidth="1"/>
    <col min="772" max="772" width="7.28515625" customWidth="1"/>
    <col min="773" max="773" width="7.42578125" customWidth="1"/>
    <col min="774" max="774" width="5.140625" customWidth="1"/>
    <col min="775" max="775" width="4.42578125" customWidth="1"/>
    <col min="776" max="776" width="5.42578125" customWidth="1"/>
    <col min="777" max="777" width="4.28515625" customWidth="1"/>
    <col min="778" max="778" width="4.85546875" customWidth="1"/>
    <col min="779" max="779" width="5.140625" customWidth="1"/>
    <col min="780" max="780" width="4.85546875" customWidth="1"/>
    <col min="781" max="781" width="3.7109375" customWidth="1"/>
    <col min="782" max="783" width="4.42578125" customWidth="1"/>
    <col min="784" max="784" width="7.140625" customWidth="1"/>
    <col min="785" max="785" width="6.140625" customWidth="1"/>
    <col min="786" max="787" width="6" customWidth="1"/>
    <col min="788" max="788" width="7.42578125" customWidth="1"/>
    <col min="789" max="789" width="5" customWidth="1"/>
    <col min="790" max="790" width="3.7109375" customWidth="1"/>
    <col min="791" max="792" width="3.42578125" customWidth="1"/>
    <col min="793" max="793" width="3" customWidth="1"/>
    <col min="794" max="794" width="4.42578125" customWidth="1"/>
    <col min="795" max="795" width="3.42578125" customWidth="1"/>
    <col min="796" max="796" width="3.7109375" customWidth="1"/>
    <col min="797" max="797" width="3" customWidth="1"/>
    <col min="798" max="798" width="3.7109375" customWidth="1"/>
    <col min="799" max="799" width="3.42578125" customWidth="1"/>
    <col min="800" max="800" width="4.28515625" customWidth="1"/>
    <col min="801" max="802" width="4" customWidth="1"/>
    <col min="803" max="803" width="3.42578125" customWidth="1"/>
    <col min="804" max="804" width="4.140625" customWidth="1"/>
    <col min="805" max="805" width="4.28515625" customWidth="1"/>
    <col min="806" max="806" width="3.7109375" customWidth="1"/>
    <col min="807" max="807" width="4" customWidth="1"/>
    <col min="808" max="808" width="3.42578125" customWidth="1"/>
    <col min="809" max="809" width="16.42578125" bestFit="1" customWidth="1"/>
    <col min="1026" max="1026" width="14.42578125" bestFit="1" customWidth="1"/>
    <col min="1027" max="1027" width="54.42578125" customWidth="1"/>
    <col min="1028" max="1028" width="7.28515625" customWidth="1"/>
    <col min="1029" max="1029" width="7.42578125" customWidth="1"/>
    <col min="1030" max="1030" width="5.140625" customWidth="1"/>
    <col min="1031" max="1031" width="4.42578125" customWidth="1"/>
    <col min="1032" max="1032" width="5.42578125" customWidth="1"/>
    <col min="1033" max="1033" width="4.28515625" customWidth="1"/>
    <col min="1034" max="1034" width="4.85546875" customWidth="1"/>
    <col min="1035" max="1035" width="5.140625" customWidth="1"/>
    <col min="1036" max="1036" width="4.85546875" customWidth="1"/>
    <col min="1037" max="1037" width="3.7109375" customWidth="1"/>
    <col min="1038" max="1039" width="4.42578125" customWidth="1"/>
    <col min="1040" max="1040" width="7.140625" customWidth="1"/>
    <col min="1041" max="1041" width="6.140625" customWidth="1"/>
    <col min="1042" max="1043" width="6" customWidth="1"/>
    <col min="1044" max="1044" width="7.42578125" customWidth="1"/>
    <col min="1045" max="1045" width="5" customWidth="1"/>
    <col min="1046" max="1046" width="3.7109375" customWidth="1"/>
    <col min="1047" max="1048" width="3.42578125" customWidth="1"/>
    <col min="1049" max="1049" width="3" customWidth="1"/>
    <col min="1050" max="1050" width="4.42578125" customWidth="1"/>
    <col min="1051" max="1051" width="3.42578125" customWidth="1"/>
    <col min="1052" max="1052" width="3.7109375" customWidth="1"/>
    <col min="1053" max="1053" width="3" customWidth="1"/>
    <col min="1054" max="1054" width="3.7109375" customWidth="1"/>
    <col min="1055" max="1055" width="3.42578125" customWidth="1"/>
    <col min="1056" max="1056" width="4.28515625" customWidth="1"/>
    <col min="1057" max="1058" width="4" customWidth="1"/>
    <col min="1059" max="1059" width="3.42578125" customWidth="1"/>
    <col min="1060" max="1060" width="4.140625" customWidth="1"/>
    <col min="1061" max="1061" width="4.28515625" customWidth="1"/>
    <col min="1062" max="1062" width="3.7109375" customWidth="1"/>
    <col min="1063" max="1063" width="4" customWidth="1"/>
    <col min="1064" max="1064" width="3.42578125" customWidth="1"/>
    <col min="1065" max="1065" width="16.42578125" bestFit="1" customWidth="1"/>
    <col min="1282" max="1282" width="14.42578125" bestFit="1" customWidth="1"/>
    <col min="1283" max="1283" width="54.42578125" customWidth="1"/>
    <col min="1284" max="1284" width="7.28515625" customWidth="1"/>
    <col min="1285" max="1285" width="7.42578125" customWidth="1"/>
    <col min="1286" max="1286" width="5.140625" customWidth="1"/>
    <col min="1287" max="1287" width="4.42578125" customWidth="1"/>
    <col min="1288" max="1288" width="5.42578125" customWidth="1"/>
    <col min="1289" max="1289" width="4.28515625" customWidth="1"/>
    <col min="1290" max="1290" width="4.85546875" customWidth="1"/>
    <col min="1291" max="1291" width="5.140625" customWidth="1"/>
    <col min="1292" max="1292" width="4.85546875" customWidth="1"/>
    <col min="1293" max="1293" width="3.7109375" customWidth="1"/>
    <col min="1294" max="1295" width="4.42578125" customWidth="1"/>
    <col min="1296" max="1296" width="7.140625" customWidth="1"/>
    <col min="1297" max="1297" width="6.140625" customWidth="1"/>
    <col min="1298" max="1299" width="6" customWidth="1"/>
    <col min="1300" max="1300" width="7.42578125" customWidth="1"/>
    <col min="1301" max="1301" width="5" customWidth="1"/>
    <col min="1302" max="1302" width="3.7109375" customWidth="1"/>
    <col min="1303" max="1304" width="3.42578125" customWidth="1"/>
    <col min="1305" max="1305" width="3" customWidth="1"/>
    <col min="1306" max="1306" width="4.42578125" customWidth="1"/>
    <col min="1307" max="1307" width="3.42578125" customWidth="1"/>
    <col min="1308" max="1308" width="3.7109375" customWidth="1"/>
    <col min="1309" max="1309" width="3" customWidth="1"/>
    <col min="1310" max="1310" width="3.7109375" customWidth="1"/>
    <col min="1311" max="1311" width="3.42578125" customWidth="1"/>
    <col min="1312" max="1312" width="4.28515625" customWidth="1"/>
    <col min="1313" max="1314" width="4" customWidth="1"/>
    <col min="1315" max="1315" width="3.42578125" customWidth="1"/>
    <col min="1316" max="1316" width="4.140625" customWidth="1"/>
    <col min="1317" max="1317" width="4.28515625" customWidth="1"/>
    <col min="1318" max="1318" width="3.7109375" customWidth="1"/>
    <col min="1319" max="1319" width="4" customWidth="1"/>
    <col min="1320" max="1320" width="3.42578125" customWidth="1"/>
    <col min="1321" max="1321" width="16.42578125" bestFit="1" customWidth="1"/>
    <col min="1538" max="1538" width="14.42578125" bestFit="1" customWidth="1"/>
    <col min="1539" max="1539" width="54.42578125" customWidth="1"/>
    <col min="1540" max="1540" width="7.28515625" customWidth="1"/>
    <col min="1541" max="1541" width="7.42578125" customWidth="1"/>
    <col min="1542" max="1542" width="5.140625" customWidth="1"/>
    <col min="1543" max="1543" width="4.42578125" customWidth="1"/>
    <col min="1544" max="1544" width="5.42578125" customWidth="1"/>
    <col min="1545" max="1545" width="4.28515625" customWidth="1"/>
    <col min="1546" max="1546" width="4.85546875" customWidth="1"/>
    <col min="1547" max="1547" width="5.140625" customWidth="1"/>
    <col min="1548" max="1548" width="4.85546875" customWidth="1"/>
    <col min="1549" max="1549" width="3.7109375" customWidth="1"/>
    <col min="1550" max="1551" width="4.42578125" customWidth="1"/>
    <col min="1552" max="1552" width="7.140625" customWidth="1"/>
    <col min="1553" max="1553" width="6.140625" customWidth="1"/>
    <col min="1554" max="1555" width="6" customWidth="1"/>
    <col min="1556" max="1556" width="7.42578125" customWidth="1"/>
    <col min="1557" max="1557" width="5" customWidth="1"/>
    <col min="1558" max="1558" width="3.7109375" customWidth="1"/>
    <col min="1559" max="1560" width="3.42578125" customWidth="1"/>
    <col min="1561" max="1561" width="3" customWidth="1"/>
    <col min="1562" max="1562" width="4.42578125" customWidth="1"/>
    <col min="1563" max="1563" width="3.42578125" customWidth="1"/>
    <col min="1564" max="1564" width="3.7109375" customWidth="1"/>
    <col min="1565" max="1565" width="3" customWidth="1"/>
    <col min="1566" max="1566" width="3.7109375" customWidth="1"/>
    <col min="1567" max="1567" width="3.42578125" customWidth="1"/>
    <col min="1568" max="1568" width="4.28515625" customWidth="1"/>
    <col min="1569" max="1570" width="4" customWidth="1"/>
    <col min="1571" max="1571" width="3.42578125" customWidth="1"/>
    <col min="1572" max="1572" width="4.140625" customWidth="1"/>
    <col min="1573" max="1573" width="4.28515625" customWidth="1"/>
    <col min="1574" max="1574" width="3.7109375" customWidth="1"/>
    <col min="1575" max="1575" width="4" customWidth="1"/>
    <col min="1576" max="1576" width="3.42578125" customWidth="1"/>
    <col min="1577" max="1577" width="16.42578125" bestFit="1" customWidth="1"/>
    <col min="1794" max="1794" width="14.42578125" bestFit="1" customWidth="1"/>
    <col min="1795" max="1795" width="54.42578125" customWidth="1"/>
    <col min="1796" max="1796" width="7.28515625" customWidth="1"/>
    <col min="1797" max="1797" width="7.42578125" customWidth="1"/>
    <col min="1798" max="1798" width="5.140625" customWidth="1"/>
    <col min="1799" max="1799" width="4.42578125" customWidth="1"/>
    <col min="1800" max="1800" width="5.42578125" customWidth="1"/>
    <col min="1801" max="1801" width="4.28515625" customWidth="1"/>
    <col min="1802" max="1802" width="4.85546875" customWidth="1"/>
    <col min="1803" max="1803" width="5.140625" customWidth="1"/>
    <col min="1804" max="1804" width="4.85546875" customWidth="1"/>
    <col min="1805" max="1805" width="3.7109375" customWidth="1"/>
    <col min="1806" max="1807" width="4.42578125" customWidth="1"/>
    <col min="1808" max="1808" width="7.140625" customWidth="1"/>
    <col min="1809" max="1809" width="6.140625" customWidth="1"/>
    <col min="1810" max="1811" width="6" customWidth="1"/>
    <col min="1812" max="1812" width="7.42578125" customWidth="1"/>
    <col min="1813" max="1813" width="5" customWidth="1"/>
    <col min="1814" max="1814" width="3.7109375" customWidth="1"/>
    <col min="1815" max="1816" width="3.42578125" customWidth="1"/>
    <col min="1817" max="1817" width="3" customWidth="1"/>
    <col min="1818" max="1818" width="4.42578125" customWidth="1"/>
    <col min="1819" max="1819" width="3.42578125" customWidth="1"/>
    <col min="1820" max="1820" width="3.7109375" customWidth="1"/>
    <col min="1821" max="1821" width="3" customWidth="1"/>
    <col min="1822" max="1822" width="3.7109375" customWidth="1"/>
    <col min="1823" max="1823" width="3.42578125" customWidth="1"/>
    <col min="1824" max="1824" width="4.28515625" customWidth="1"/>
    <col min="1825" max="1826" width="4" customWidth="1"/>
    <col min="1827" max="1827" width="3.42578125" customWidth="1"/>
    <col min="1828" max="1828" width="4.140625" customWidth="1"/>
    <col min="1829" max="1829" width="4.28515625" customWidth="1"/>
    <col min="1830" max="1830" width="3.7109375" customWidth="1"/>
    <col min="1831" max="1831" width="4" customWidth="1"/>
    <col min="1832" max="1832" width="3.42578125" customWidth="1"/>
    <col min="1833" max="1833" width="16.42578125" bestFit="1" customWidth="1"/>
    <col min="2050" max="2050" width="14.42578125" bestFit="1" customWidth="1"/>
    <col min="2051" max="2051" width="54.42578125" customWidth="1"/>
    <col min="2052" max="2052" width="7.28515625" customWidth="1"/>
    <col min="2053" max="2053" width="7.42578125" customWidth="1"/>
    <col min="2054" max="2054" width="5.140625" customWidth="1"/>
    <col min="2055" max="2055" width="4.42578125" customWidth="1"/>
    <col min="2056" max="2056" width="5.42578125" customWidth="1"/>
    <col min="2057" max="2057" width="4.28515625" customWidth="1"/>
    <col min="2058" max="2058" width="4.85546875" customWidth="1"/>
    <col min="2059" max="2059" width="5.140625" customWidth="1"/>
    <col min="2060" max="2060" width="4.85546875" customWidth="1"/>
    <col min="2061" max="2061" width="3.7109375" customWidth="1"/>
    <col min="2062" max="2063" width="4.42578125" customWidth="1"/>
    <col min="2064" max="2064" width="7.140625" customWidth="1"/>
    <col min="2065" max="2065" width="6.140625" customWidth="1"/>
    <col min="2066" max="2067" width="6" customWidth="1"/>
    <col min="2068" max="2068" width="7.42578125" customWidth="1"/>
    <col min="2069" max="2069" width="5" customWidth="1"/>
    <col min="2070" max="2070" width="3.7109375" customWidth="1"/>
    <col min="2071" max="2072" width="3.42578125" customWidth="1"/>
    <col min="2073" max="2073" width="3" customWidth="1"/>
    <col min="2074" max="2074" width="4.42578125" customWidth="1"/>
    <col min="2075" max="2075" width="3.42578125" customWidth="1"/>
    <col min="2076" max="2076" width="3.7109375" customWidth="1"/>
    <col min="2077" max="2077" width="3" customWidth="1"/>
    <col min="2078" max="2078" width="3.7109375" customWidth="1"/>
    <col min="2079" max="2079" width="3.42578125" customWidth="1"/>
    <col min="2080" max="2080" width="4.28515625" customWidth="1"/>
    <col min="2081" max="2082" width="4" customWidth="1"/>
    <col min="2083" max="2083" width="3.42578125" customWidth="1"/>
    <col min="2084" max="2084" width="4.140625" customWidth="1"/>
    <col min="2085" max="2085" width="4.28515625" customWidth="1"/>
    <col min="2086" max="2086" width="3.7109375" customWidth="1"/>
    <col min="2087" max="2087" width="4" customWidth="1"/>
    <col min="2088" max="2088" width="3.42578125" customWidth="1"/>
    <col min="2089" max="2089" width="16.42578125" bestFit="1" customWidth="1"/>
    <col min="2306" max="2306" width="14.42578125" bestFit="1" customWidth="1"/>
    <col min="2307" max="2307" width="54.42578125" customWidth="1"/>
    <col min="2308" max="2308" width="7.28515625" customWidth="1"/>
    <col min="2309" max="2309" width="7.42578125" customWidth="1"/>
    <col min="2310" max="2310" width="5.140625" customWidth="1"/>
    <col min="2311" max="2311" width="4.42578125" customWidth="1"/>
    <col min="2312" max="2312" width="5.42578125" customWidth="1"/>
    <col min="2313" max="2313" width="4.28515625" customWidth="1"/>
    <col min="2314" max="2314" width="4.85546875" customWidth="1"/>
    <col min="2315" max="2315" width="5.140625" customWidth="1"/>
    <col min="2316" max="2316" width="4.85546875" customWidth="1"/>
    <col min="2317" max="2317" width="3.7109375" customWidth="1"/>
    <col min="2318" max="2319" width="4.42578125" customWidth="1"/>
    <col min="2320" max="2320" width="7.140625" customWidth="1"/>
    <col min="2321" max="2321" width="6.140625" customWidth="1"/>
    <col min="2322" max="2323" width="6" customWidth="1"/>
    <col min="2324" max="2324" width="7.42578125" customWidth="1"/>
    <col min="2325" max="2325" width="5" customWidth="1"/>
    <col min="2326" max="2326" width="3.7109375" customWidth="1"/>
    <col min="2327" max="2328" width="3.42578125" customWidth="1"/>
    <col min="2329" max="2329" width="3" customWidth="1"/>
    <col min="2330" max="2330" width="4.42578125" customWidth="1"/>
    <col min="2331" max="2331" width="3.42578125" customWidth="1"/>
    <col min="2332" max="2332" width="3.7109375" customWidth="1"/>
    <col min="2333" max="2333" width="3" customWidth="1"/>
    <col min="2334" max="2334" width="3.7109375" customWidth="1"/>
    <col min="2335" max="2335" width="3.42578125" customWidth="1"/>
    <col min="2336" max="2336" width="4.28515625" customWidth="1"/>
    <col min="2337" max="2338" width="4" customWidth="1"/>
    <col min="2339" max="2339" width="3.42578125" customWidth="1"/>
    <col min="2340" max="2340" width="4.140625" customWidth="1"/>
    <col min="2341" max="2341" width="4.28515625" customWidth="1"/>
    <col min="2342" max="2342" width="3.7109375" customWidth="1"/>
    <col min="2343" max="2343" width="4" customWidth="1"/>
    <col min="2344" max="2344" width="3.42578125" customWidth="1"/>
    <col min="2345" max="2345" width="16.42578125" bestFit="1" customWidth="1"/>
    <col min="2562" max="2562" width="14.42578125" bestFit="1" customWidth="1"/>
    <col min="2563" max="2563" width="54.42578125" customWidth="1"/>
    <col min="2564" max="2564" width="7.28515625" customWidth="1"/>
    <col min="2565" max="2565" width="7.42578125" customWidth="1"/>
    <col min="2566" max="2566" width="5.140625" customWidth="1"/>
    <col min="2567" max="2567" width="4.42578125" customWidth="1"/>
    <col min="2568" max="2568" width="5.42578125" customWidth="1"/>
    <col min="2569" max="2569" width="4.28515625" customWidth="1"/>
    <col min="2570" max="2570" width="4.85546875" customWidth="1"/>
    <col min="2571" max="2571" width="5.140625" customWidth="1"/>
    <col min="2572" max="2572" width="4.85546875" customWidth="1"/>
    <col min="2573" max="2573" width="3.7109375" customWidth="1"/>
    <col min="2574" max="2575" width="4.42578125" customWidth="1"/>
    <col min="2576" max="2576" width="7.140625" customWidth="1"/>
    <col min="2577" max="2577" width="6.140625" customWidth="1"/>
    <col min="2578" max="2579" width="6" customWidth="1"/>
    <col min="2580" max="2580" width="7.42578125" customWidth="1"/>
    <col min="2581" max="2581" width="5" customWidth="1"/>
    <col min="2582" max="2582" width="3.7109375" customWidth="1"/>
    <col min="2583" max="2584" width="3.42578125" customWidth="1"/>
    <col min="2585" max="2585" width="3" customWidth="1"/>
    <col min="2586" max="2586" width="4.42578125" customWidth="1"/>
    <col min="2587" max="2587" width="3.42578125" customWidth="1"/>
    <col min="2588" max="2588" width="3.7109375" customWidth="1"/>
    <col min="2589" max="2589" width="3" customWidth="1"/>
    <col min="2590" max="2590" width="3.7109375" customWidth="1"/>
    <col min="2591" max="2591" width="3.42578125" customWidth="1"/>
    <col min="2592" max="2592" width="4.28515625" customWidth="1"/>
    <col min="2593" max="2594" width="4" customWidth="1"/>
    <col min="2595" max="2595" width="3.42578125" customWidth="1"/>
    <col min="2596" max="2596" width="4.140625" customWidth="1"/>
    <col min="2597" max="2597" width="4.28515625" customWidth="1"/>
    <col min="2598" max="2598" width="3.7109375" customWidth="1"/>
    <col min="2599" max="2599" width="4" customWidth="1"/>
    <col min="2600" max="2600" width="3.42578125" customWidth="1"/>
    <col min="2601" max="2601" width="16.42578125" bestFit="1" customWidth="1"/>
    <col min="2818" max="2818" width="14.42578125" bestFit="1" customWidth="1"/>
    <col min="2819" max="2819" width="54.42578125" customWidth="1"/>
    <col min="2820" max="2820" width="7.28515625" customWidth="1"/>
    <col min="2821" max="2821" width="7.42578125" customWidth="1"/>
    <col min="2822" max="2822" width="5.140625" customWidth="1"/>
    <col min="2823" max="2823" width="4.42578125" customWidth="1"/>
    <col min="2824" max="2824" width="5.42578125" customWidth="1"/>
    <col min="2825" max="2825" width="4.28515625" customWidth="1"/>
    <col min="2826" max="2826" width="4.85546875" customWidth="1"/>
    <col min="2827" max="2827" width="5.140625" customWidth="1"/>
    <col min="2828" max="2828" width="4.85546875" customWidth="1"/>
    <col min="2829" max="2829" width="3.7109375" customWidth="1"/>
    <col min="2830" max="2831" width="4.42578125" customWidth="1"/>
    <col min="2832" max="2832" width="7.140625" customWidth="1"/>
    <col min="2833" max="2833" width="6.140625" customWidth="1"/>
    <col min="2834" max="2835" width="6" customWidth="1"/>
    <col min="2836" max="2836" width="7.42578125" customWidth="1"/>
    <col min="2837" max="2837" width="5" customWidth="1"/>
    <col min="2838" max="2838" width="3.7109375" customWidth="1"/>
    <col min="2839" max="2840" width="3.42578125" customWidth="1"/>
    <col min="2841" max="2841" width="3" customWidth="1"/>
    <col min="2842" max="2842" width="4.42578125" customWidth="1"/>
    <col min="2843" max="2843" width="3.42578125" customWidth="1"/>
    <col min="2844" max="2844" width="3.7109375" customWidth="1"/>
    <col min="2845" max="2845" width="3" customWidth="1"/>
    <col min="2846" max="2846" width="3.7109375" customWidth="1"/>
    <col min="2847" max="2847" width="3.42578125" customWidth="1"/>
    <col min="2848" max="2848" width="4.28515625" customWidth="1"/>
    <col min="2849" max="2850" width="4" customWidth="1"/>
    <col min="2851" max="2851" width="3.42578125" customWidth="1"/>
    <col min="2852" max="2852" width="4.140625" customWidth="1"/>
    <col min="2853" max="2853" width="4.28515625" customWidth="1"/>
    <col min="2854" max="2854" width="3.7109375" customWidth="1"/>
    <col min="2855" max="2855" width="4" customWidth="1"/>
    <col min="2856" max="2856" width="3.42578125" customWidth="1"/>
    <col min="2857" max="2857" width="16.42578125" bestFit="1" customWidth="1"/>
    <col min="3074" max="3074" width="14.42578125" bestFit="1" customWidth="1"/>
    <col min="3075" max="3075" width="54.42578125" customWidth="1"/>
    <col min="3076" max="3076" width="7.28515625" customWidth="1"/>
    <col min="3077" max="3077" width="7.42578125" customWidth="1"/>
    <col min="3078" max="3078" width="5.140625" customWidth="1"/>
    <col min="3079" max="3079" width="4.42578125" customWidth="1"/>
    <col min="3080" max="3080" width="5.42578125" customWidth="1"/>
    <col min="3081" max="3081" width="4.28515625" customWidth="1"/>
    <col min="3082" max="3082" width="4.85546875" customWidth="1"/>
    <col min="3083" max="3083" width="5.140625" customWidth="1"/>
    <col min="3084" max="3084" width="4.85546875" customWidth="1"/>
    <col min="3085" max="3085" width="3.7109375" customWidth="1"/>
    <col min="3086" max="3087" width="4.42578125" customWidth="1"/>
    <col min="3088" max="3088" width="7.140625" customWidth="1"/>
    <col min="3089" max="3089" width="6.140625" customWidth="1"/>
    <col min="3090" max="3091" width="6" customWidth="1"/>
    <col min="3092" max="3092" width="7.42578125" customWidth="1"/>
    <col min="3093" max="3093" width="5" customWidth="1"/>
    <col min="3094" max="3094" width="3.7109375" customWidth="1"/>
    <col min="3095" max="3096" width="3.42578125" customWidth="1"/>
    <col min="3097" max="3097" width="3" customWidth="1"/>
    <col min="3098" max="3098" width="4.42578125" customWidth="1"/>
    <col min="3099" max="3099" width="3.42578125" customWidth="1"/>
    <col min="3100" max="3100" width="3.7109375" customWidth="1"/>
    <col min="3101" max="3101" width="3" customWidth="1"/>
    <col min="3102" max="3102" width="3.7109375" customWidth="1"/>
    <col min="3103" max="3103" width="3.42578125" customWidth="1"/>
    <col min="3104" max="3104" width="4.28515625" customWidth="1"/>
    <col min="3105" max="3106" width="4" customWidth="1"/>
    <col min="3107" max="3107" width="3.42578125" customWidth="1"/>
    <col min="3108" max="3108" width="4.140625" customWidth="1"/>
    <col min="3109" max="3109" width="4.28515625" customWidth="1"/>
    <col min="3110" max="3110" width="3.7109375" customWidth="1"/>
    <col min="3111" max="3111" width="4" customWidth="1"/>
    <col min="3112" max="3112" width="3.42578125" customWidth="1"/>
    <col min="3113" max="3113" width="16.42578125" bestFit="1" customWidth="1"/>
    <col min="3330" max="3330" width="14.42578125" bestFit="1" customWidth="1"/>
    <col min="3331" max="3331" width="54.42578125" customWidth="1"/>
    <col min="3332" max="3332" width="7.28515625" customWidth="1"/>
    <col min="3333" max="3333" width="7.42578125" customWidth="1"/>
    <col min="3334" max="3334" width="5.140625" customWidth="1"/>
    <col min="3335" max="3335" width="4.42578125" customWidth="1"/>
    <col min="3336" max="3336" width="5.42578125" customWidth="1"/>
    <col min="3337" max="3337" width="4.28515625" customWidth="1"/>
    <col min="3338" max="3338" width="4.85546875" customWidth="1"/>
    <col min="3339" max="3339" width="5.140625" customWidth="1"/>
    <col min="3340" max="3340" width="4.85546875" customWidth="1"/>
    <col min="3341" max="3341" width="3.7109375" customWidth="1"/>
    <col min="3342" max="3343" width="4.42578125" customWidth="1"/>
    <col min="3344" max="3344" width="7.140625" customWidth="1"/>
    <col min="3345" max="3345" width="6.140625" customWidth="1"/>
    <col min="3346" max="3347" width="6" customWidth="1"/>
    <col min="3348" max="3348" width="7.42578125" customWidth="1"/>
    <col min="3349" max="3349" width="5" customWidth="1"/>
    <col min="3350" max="3350" width="3.7109375" customWidth="1"/>
    <col min="3351" max="3352" width="3.42578125" customWidth="1"/>
    <col min="3353" max="3353" width="3" customWidth="1"/>
    <col min="3354" max="3354" width="4.42578125" customWidth="1"/>
    <col min="3355" max="3355" width="3.42578125" customWidth="1"/>
    <col min="3356" max="3356" width="3.7109375" customWidth="1"/>
    <col min="3357" max="3357" width="3" customWidth="1"/>
    <col min="3358" max="3358" width="3.7109375" customWidth="1"/>
    <col min="3359" max="3359" width="3.42578125" customWidth="1"/>
    <col min="3360" max="3360" width="4.28515625" customWidth="1"/>
    <col min="3361" max="3362" width="4" customWidth="1"/>
    <col min="3363" max="3363" width="3.42578125" customWidth="1"/>
    <col min="3364" max="3364" width="4.140625" customWidth="1"/>
    <col min="3365" max="3365" width="4.28515625" customWidth="1"/>
    <col min="3366" max="3366" width="3.7109375" customWidth="1"/>
    <col min="3367" max="3367" width="4" customWidth="1"/>
    <col min="3368" max="3368" width="3.42578125" customWidth="1"/>
    <col min="3369" max="3369" width="16.42578125" bestFit="1" customWidth="1"/>
    <col min="3586" max="3586" width="14.42578125" bestFit="1" customWidth="1"/>
    <col min="3587" max="3587" width="54.42578125" customWidth="1"/>
    <col min="3588" max="3588" width="7.28515625" customWidth="1"/>
    <col min="3589" max="3589" width="7.42578125" customWidth="1"/>
    <col min="3590" max="3590" width="5.140625" customWidth="1"/>
    <col min="3591" max="3591" width="4.42578125" customWidth="1"/>
    <col min="3592" max="3592" width="5.42578125" customWidth="1"/>
    <col min="3593" max="3593" width="4.28515625" customWidth="1"/>
    <col min="3594" max="3594" width="4.85546875" customWidth="1"/>
    <col min="3595" max="3595" width="5.140625" customWidth="1"/>
    <col min="3596" max="3596" width="4.85546875" customWidth="1"/>
    <col min="3597" max="3597" width="3.7109375" customWidth="1"/>
    <col min="3598" max="3599" width="4.42578125" customWidth="1"/>
    <col min="3600" max="3600" width="7.140625" customWidth="1"/>
    <col min="3601" max="3601" width="6.140625" customWidth="1"/>
    <col min="3602" max="3603" width="6" customWidth="1"/>
    <col min="3604" max="3604" width="7.42578125" customWidth="1"/>
    <col min="3605" max="3605" width="5" customWidth="1"/>
    <col min="3606" max="3606" width="3.7109375" customWidth="1"/>
    <col min="3607" max="3608" width="3.42578125" customWidth="1"/>
    <col min="3609" max="3609" width="3" customWidth="1"/>
    <col min="3610" max="3610" width="4.42578125" customWidth="1"/>
    <col min="3611" max="3611" width="3.42578125" customWidth="1"/>
    <col min="3612" max="3612" width="3.7109375" customWidth="1"/>
    <col min="3613" max="3613" width="3" customWidth="1"/>
    <col min="3614" max="3614" width="3.7109375" customWidth="1"/>
    <col min="3615" max="3615" width="3.42578125" customWidth="1"/>
    <col min="3616" max="3616" width="4.28515625" customWidth="1"/>
    <col min="3617" max="3618" width="4" customWidth="1"/>
    <col min="3619" max="3619" width="3.42578125" customWidth="1"/>
    <col min="3620" max="3620" width="4.140625" customWidth="1"/>
    <col min="3621" max="3621" width="4.28515625" customWidth="1"/>
    <col min="3622" max="3622" width="3.7109375" customWidth="1"/>
    <col min="3623" max="3623" width="4" customWidth="1"/>
    <col min="3624" max="3624" width="3.42578125" customWidth="1"/>
    <col min="3625" max="3625" width="16.42578125" bestFit="1" customWidth="1"/>
    <col min="3842" max="3842" width="14.42578125" bestFit="1" customWidth="1"/>
    <col min="3843" max="3843" width="54.42578125" customWidth="1"/>
    <col min="3844" max="3844" width="7.28515625" customWidth="1"/>
    <col min="3845" max="3845" width="7.42578125" customWidth="1"/>
    <col min="3846" max="3846" width="5.140625" customWidth="1"/>
    <col min="3847" max="3847" width="4.42578125" customWidth="1"/>
    <col min="3848" max="3848" width="5.42578125" customWidth="1"/>
    <col min="3849" max="3849" width="4.28515625" customWidth="1"/>
    <col min="3850" max="3850" width="4.85546875" customWidth="1"/>
    <col min="3851" max="3851" width="5.140625" customWidth="1"/>
    <col min="3852" max="3852" width="4.85546875" customWidth="1"/>
    <col min="3853" max="3853" width="3.7109375" customWidth="1"/>
    <col min="3854" max="3855" width="4.42578125" customWidth="1"/>
    <col min="3856" max="3856" width="7.140625" customWidth="1"/>
    <col min="3857" max="3857" width="6.140625" customWidth="1"/>
    <col min="3858" max="3859" width="6" customWidth="1"/>
    <col min="3860" max="3860" width="7.42578125" customWidth="1"/>
    <col min="3861" max="3861" width="5" customWidth="1"/>
    <col min="3862" max="3862" width="3.7109375" customWidth="1"/>
    <col min="3863" max="3864" width="3.42578125" customWidth="1"/>
    <col min="3865" max="3865" width="3" customWidth="1"/>
    <col min="3866" max="3866" width="4.42578125" customWidth="1"/>
    <col min="3867" max="3867" width="3.42578125" customWidth="1"/>
    <col min="3868" max="3868" width="3.7109375" customWidth="1"/>
    <col min="3869" max="3869" width="3" customWidth="1"/>
    <col min="3870" max="3870" width="3.7109375" customWidth="1"/>
    <col min="3871" max="3871" width="3.42578125" customWidth="1"/>
    <col min="3872" max="3872" width="4.28515625" customWidth="1"/>
    <col min="3873" max="3874" width="4" customWidth="1"/>
    <col min="3875" max="3875" width="3.42578125" customWidth="1"/>
    <col min="3876" max="3876" width="4.140625" customWidth="1"/>
    <col min="3877" max="3877" width="4.28515625" customWidth="1"/>
    <col min="3878" max="3878" width="3.7109375" customWidth="1"/>
    <col min="3879" max="3879" width="4" customWidth="1"/>
    <col min="3880" max="3880" width="3.42578125" customWidth="1"/>
    <col min="3881" max="3881" width="16.42578125" bestFit="1" customWidth="1"/>
    <col min="4098" max="4098" width="14.42578125" bestFit="1" customWidth="1"/>
    <col min="4099" max="4099" width="54.42578125" customWidth="1"/>
    <col min="4100" max="4100" width="7.28515625" customWidth="1"/>
    <col min="4101" max="4101" width="7.42578125" customWidth="1"/>
    <col min="4102" max="4102" width="5.140625" customWidth="1"/>
    <col min="4103" max="4103" width="4.42578125" customWidth="1"/>
    <col min="4104" max="4104" width="5.42578125" customWidth="1"/>
    <col min="4105" max="4105" width="4.28515625" customWidth="1"/>
    <col min="4106" max="4106" width="4.85546875" customWidth="1"/>
    <col min="4107" max="4107" width="5.140625" customWidth="1"/>
    <col min="4108" max="4108" width="4.85546875" customWidth="1"/>
    <col min="4109" max="4109" width="3.7109375" customWidth="1"/>
    <col min="4110" max="4111" width="4.42578125" customWidth="1"/>
    <col min="4112" max="4112" width="7.140625" customWidth="1"/>
    <col min="4113" max="4113" width="6.140625" customWidth="1"/>
    <col min="4114" max="4115" width="6" customWidth="1"/>
    <col min="4116" max="4116" width="7.42578125" customWidth="1"/>
    <col min="4117" max="4117" width="5" customWidth="1"/>
    <col min="4118" max="4118" width="3.7109375" customWidth="1"/>
    <col min="4119" max="4120" width="3.42578125" customWidth="1"/>
    <col min="4121" max="4121" width="3" customWidth="1"/>
    <col min="4122" max="4122" width="4.42578125" customWidth="1"/>
    <col min="4123" max="4123" width="3.42578125" customWidth="1"/>
    <col min="4124" max="4124" width="3.7109375" customWidth="1"/>
    <col min="4125" max="4125" width="3" customWidth="1"/>
    <col min="4126" max="4126" width="3.7109375" customWidth="1"/>
    <col min="4127" max="4127" width="3.42578125" customWidth="1"/>
    <col min="4128" max="4128" width="4.28515625" customWidth="1"/>
    <col min="4129" max="4130" width="4" customWidth="1"/>
    <col min="4131" max="4131" width="3.42578125" customWidth="1"/>
    <col min="4132" max="4132" width="4.140625" customWidth="1"/>
    <col min="4133" max="4133" width="4.28515625" customWidth="1"/>
    <col min="4134" max="4134" width="3.7109375" customWidth="1"/>
    <col min="4135" max="4135" width="4" customWidth="1"/>
    <col min="4136" max="4136" width="3.42578125" customWidth="1"/>
    <col min="4137" max="4137" width="16.42578125" bestFit="1" customWidth="1"/>
    <col min="4354" max="4354" width="14.42578125" bestFit="1" customWidth="1"/>
    <col min="4355" max="4355" width="54.42578125" customWidth="1"/>
    <col min="4356" max="4356" width="7.28515625" customWidth="1"/>
    <col min="4357" max="4357" width="7.42578125" customWidth="1"/>
    <col min="4358" max="4358" width="5.140625" customWidth="1"/>
    <col min="4359" max="4359" width="4.42578125" customWidth="1"/>
    <col min="4360" max="4360" width="5.42578125" customWidth="1"/>
    <col min="4361" max="4361" width="4.28515625" customWidth="1"/>
    <col min="4362" max="4362" width="4.85546875" customWidth="1"/>
    <col min="4363" max="4363" width="5.140625" customWidth="1"/>
    <col min="4364" max="4364" width="4.85546875" customWidth="1"/>
    <col min="4365" max="4365" width="3.7109375" customWidth="1"/>
    <col min="4366" max="4367" width="4.42578125" customWidth="1"/>
    <col min="4368" max="4368" width="7.140625" customWidth="1"/>
    <col min="4369" max="4369" width="6.140625" customWidth="1"/>
    <col min="4370" max="4371" width="6" customWidth="1"/>
    <col min="4372" max="4372" width="7.42578125" customWidth="1"/>
    <col min="4373" max="4373" width="5" customWidth="1"/>
    <col min="4374" max="4374" width="3.7109375" customWidth="1"/>
    <col min="4375" max="4376" width="3.42578125" customWidth="1"/>
    <col min="4377" max="4377" width="3" customWidth="1"/>
    <col min="4378" max="4378" width="4.42578125" customWidth="1"/>
    <col min="4379" max="4379" width="3.42578125" customWidth="1"/>
    <col min="4380" max="4380" width="3.7109375" customWidth="1"/>
    <col min="4381" max="4381" width="3" customWidth="1"/>
    <col min="4382" max="4382" width="3.7109375" customWidth="1"/>
    <col min="4383" max="4383" width="3.42578125" customWidth="1"/>
    <col min="4384" max="4384" width="4.28515625" customWidth="1"/>
    <col min="4385" max="4386" width="4" customWidth="1"/>
    <col min="4387" max="4387" width="3.42578125" customWidth="1"/>
    <col min="4388" max="4388" width="4.140625" customWidth="1"/>
    <col min="4389" max="4389" width="4.28515625" customWidth="1"/>
    <col min="4390" max="4390" width="3.7109375" customWidth="1"/>
    <col min="4391" max="4391" width="4" customWidth="1"/>
    <col min="4392" max="4392" width="3.42578125" customWidth="1"/>
    <col min="4393" max="4393" width="16.42578125" bestFit="1" customWidth="1"/>
    <col min="4610" max="4610" width="14.42578125" bestFit="1" customWidth="1"/>
    <col min="4611" max="4611" width="54.42578125" customWidth="1"/>
    <col min="4612" max="4612" width="7.28515625" customWidth="1"/>
    <col min="4613" max="4613" width="7.42578125" customWidth="1"/>
    <col min="4614" max="4614" width="5.140625" customWidth="1"/>
    <col min="4615" max="4615" width="4.42578125" customWidth="1"/>
    <col min="4616" max="4616" width="5.42578125" customWidth="1"/>
    <col min="4617" max="4617" width="4.28515625" customWidth="1"/>
    <col min="4618" max="4618" width="4.85546875" customWidth="1"/>
    <col min="4619" max="4619" width="5.140625" customWidth="1"/>
    <col min="4620" max="4620" width="4.85546875" customWidth="1"/>
    <col min="4621" max="4621" width="3.7109375" customWidth="1"/>
    <col min="4622" max="4623" width="4.42578125" customWidth="1"/>
    <col min="4624" max="4624" width="7.140625" customWidth="1"/>
    <col min="4625" max="4625" width="6.140625" customWidth="1"/>
    <col min="4626" max="4627" width="6" customWidth="1"/>
    <col min="4628" max="4628" width="7.42578125" customWidth="1"/>
    <col min="4629" max="4629" width="5" customWidth="1"/>
    <col min="4630" max="4630" width="3.7109375" customWidth="1"/>
    <col min="4631" max="4632" width="3.42578125" customWidth="1"/>
    <col min="4633" max="4633" width="3" customWidth="1"/>
    <col min="4634" max="4634" width="4.42578125" customWidth="1"/>
    <col min="4635" max="4635" width="3.42578125" customWidth="1"/>
    <col min="4636" max="4636" width="3.7109375" customWidth="1"/>
    <col min="4637" max="4637" width="3" customWidth="1"/>
    <col min="4638" max="4638" width="3.7109375" customWidth="1"/>
    <col min="4639" max="4639" width="3.42578125" customWidth="1"/>
    <col min="4640" max="4640" width="4.28515625" customWidth="1"/>
    <col min="4641" max="4642" width="4" customWidth="1"/>
    <col min="4643" max="4643" width="3.42578125" customWidth="1"/>
    <col min="4644" max="4644" width="4.140625" customWidth="1"/>
    <col min="4645" max="4645" width="4.28515625" customWidth="1"/>
    <col min="4646" max="4646" width="3.7109375" customWidth="1"/>
    <col min="4647" max="4647" width="4" customWidth="1"/>
    <col min="4648" max="4648" width="3.42578125" customWidth="1"/>
    <col min="4649" max="4649" width="16.42578125" bestFit="1" customWidth="1"/>
    <col min="4866" max="4866" width="14.42578125" bestFit="1" customWidth="1"/>
    <col min="4867" max="4867" width="54.42578125" customWidth="1"/>
    <col min="4868" max="4868" width="7.28515625" customWidth="1"/>
    <col min="4869" max="4869" width="7.42578125" customWidth="1"/>
    <col min="4870" max="4870" width="5.140625" customWidth="1"/>
    <col min="4871" max="4871" width="4.42578125" customWidth="1"/>
    <col min="4872" max="4872" width="5.42578125" customWidth="1"/>
    <col min="4873" max="4873" width="4.28515625" customWidth="1"/>
    <col min="4874" max="4874" width="4.85546875" customWidth="1"/>
    <col min="4875" max="4875" width="5.140625" customWidth="1"/>
    <col min="4876" max="4876" width="4.85546875" customWidth="1"/>
    <col min="4877" max="4877" width="3.7109375" customWidth="1"/>
    <col min="4878" max="4879" width="4.42578125" customWidth="1"/>
    <col min="4880" max="4880" width="7.140625" customWidth="1"/>
    <col min="4881" max="4881" width="6.140625" customWidth="1"/>
    <col min="4882" max="4883" width="6" customWidth="1"/>
    <col min="4884" max="4884" width="7.42578125" customWidth="1"/>
    <col min="4885" max="4885" width="5" customWidth="1"/>
    <col min="4886" max="4886" width="3.7109375" customWidth="1"/>
    <col min="4887" max="4888" width="3.42578125" customWidth="1"/>
    <col min="4889" max="4889" width="3" customWidth="1"/>
    <col min="4890" max="4890" width="4.42578125" customWidth="1"/>
    <col min="4891" max="4891" width="3.42578125" customWidth="1"/>
    <col min="4892" max="4892" width="3.7109375" customWidth="1"/>
    <col min="4893" max="4893" width="3" customWidth="1"/>
    <col min="4894" max="4894" width="3.7109375" customWidth="1"/>
    <col min="4895" max="4895" width="3.42578125" customWidth="1"/>
    <col min="4896" max="4896" width="4.28515625" customWidth="1"/>
    <col min="4897" max="4898" width="4" customWidth="1"/>
    <col min="4899" max="4899" width="3.42578125" customWidth="1"/>
    <col min="4900" max="4900" width="4.140625" customWidth="1"/>
    <col min="4901" max="4901" width="4.28515625" customWidth="1"/>
    <col min="4902" max="4902" width="3.7109375" customWidth="1"/>
    <col min="4903" max="4903" width="4" customWidth="1"/>
    <col min="4904" max="4904" width="3.42578125" customWidth="1"/>
    <col min="4905" max="4905" width="16.42578125" bestFit="1" customWidth="1"/>
    <col min="5122" max="5122" width="14.42578125" bestFit="1" customWidth="1"/>
    <col min="5123" max="5123" width="54.42578125" customWidth="1"/>
    <col min="5124" max="5124" width="7.28515625" customWidth="1"/>
    <col min="5125" max="5125" width="7.42578125" customWidth="1"/>
    <col min="5126" max="5126" width="5.140625" customWidth="1"/>
    <col min="5127" max="5127" width="4.42578125" customWidth="1"/>
    <col min="5128" max="5128" width="5.42578125" customWidth="1"/>
    <col min="5129" max="5129" width="4.28515625" customWidth="1"/>
    <col min="5130" max="5130" width="4.85546875" customWidth="1"/>
    <col min="5131" max="5131" width="5.140625" customWidth="1"/>
    <col min="5132" max="5132" width="4.85546875" customWidth="1"/>
    <col min="5133" max="5133" width="3.7109375" customWidth="1"/>
    <col min="5134" max="5135" width="4.42578125" customWidth="1"/>
    <col min="5136" max="5136" width="7.140625" customWidth="1"/>
    <col min="5137" max="5137" width="6.140625" customWidth="1"/>
    <col min="5138" max="5139" width="6" customWidth="1"/>
    <col min="5140" max="5140" width="7.42578125" customWidth="1"/>
    <col min="5141" max="5141" width="5" customWidth="1"/>
    <col min="5142" max="5142" width="3.7109375" customWidth="1"/>
    <col min="5143" max="5144" width="3.42578125" customWidth="1"/>
    <col min="5145" max="5145" width="3" customWidth="1"/>
    <col min="5146" max="5146" width="4.42578125" customWidth="1"/>
    <col min="5147" max="5147" width="3.42578125" customWidth="1"/>
    <col min="5148" max="5148" width="3.7109375" customWidth="1"/>
    <col min="5149" max="5149" width="3" customWidth="1"/>
    <col min="5150" max="5150" width="3.7109375" customWidth="1"/>
    <col min="5151" max="5151" width="3.42578125" customWidth="1"/>
    <col min="5152" max="5152" width="4.28515625" customWidth="1"/>
    <col min="5153" max="5154" width="4" customWidth="1"/>
    <col min="5155" max="5155" width="3.42578125" customWidth="1"/>
    <col min="5156" max="5156" width="4.140625" customWidth="1"/>
    <col min="5157" max="5157" width="4.28515625" customWidth="1"/>
    <col min="5158" max="5158" width="3.7109375" customWidth="1"/>
    <col min="5159" max="5159" width="4" customWidth="1"/>
    <col min="5160" max="5160" width="3.42578125" customWidth="1"/>
    <col min="5161" max="5161" width="16.42578125" bestFit="1" customWidth="1"/>
    <col min="5378" max="5378" width="14.42578125" bestFit="1" customWidth="1"/>
    <col min="5379" max="5379" width="54.42578125" customWidth="1"/>
    <col min="5380" max="5380" width="7.28515625" customWidth="1"/>
    <col min="5381" max="5381" width="7.42578125" customWidth="1"/>
    <col min="5382" max="5382" width="5.140625" customWidth="1"/>
    <col min="5383" max="5383" width="4.42578125" customWidth="1"/>
    <col min="5384" max="5384" width="5.42578125" customWidth="1"/>
    <col min="5385" max="5385" width="4.28515625" customWidth="1"/>
    <col min="5386" max="5386" width="4.85546875" customWidth="1"/>
    <col min="5387" max="5387" width="5.140625" customWidth="1"/>
    <col min="5388" max="5388" width="4.85546875" customWidth="1"/>
    <col min="5389" max="5389" width="3.7109375" customWidth="1"/>
    <col min="5390" max="5391" width="4.42578125" customWidth="1"/>
    <col min="5392" max="5392" width="7.140625" customWidth="1"/>
    <col min="5393" max="5393" width="6.140625" customWidth="1"/>
    <col min="5394" max="5395" width="6" customWidth="1"/>
    <col min="5396" max="5396" width="7.42578125" customWidth="1"/>
    <col min="5397" max="5397" width="5" customWidth="1"/>
    <col min="5398" max="5398" width="3.7109375" customWidth="1"/>
    <col min="5399" max="5400" width="3.42578125" customWidth="1"/>
    <col min="5401" max="5401" width="3" customWidth="1"/>
    <col min="5402" max="5402" width="4.42578125" customWidth="1"/>
    <col min="5403" max="5403" width="3.42578125" customWidth="1"/>
    <col min="5404" max="5404" width="3.7109375" customWidth="1"/>
    <col min="5405" max="5405" width="3" customWidth="1"/>
    <col min="5406" max="5406" width="3.7109375" customWidth="1"/>
    <col min="5407" max="5407" width="3.42578125" customWidth="1"/>
    <col min="5408" max="5408" width="4.28515625" customWidth="1"/>
    <col min="5409" max="5410" width="4" customWidth="1"/>
    <col min="5411" max="5411" width="3.42578125" customWidth="1"/>
    <col min="5412" max="5412" width="4.140625" customWidth="1"/>
    <col min="5413" max="5413" width="4.28515625" customWidth="1"/>
    <col min="5414" max="5414" width="3.7109375" customWidth="1"/>
    <col min="5415" max="5415" width="4" customWidth="1"/>
    <col min="5416" max="5416" width="3.42578125" customWidth="1"/>
    <col min="5417" max="5417" width="16.42578125" bestFit="1" customWidth="1"/>
    <col min="5634" max="5634" width="14.42578125" bestFit="1" customWidth="1"/>
    <col min="5635" max="5635" width="54.42578125" customWidth="1"/>
    <col min="5636" max="5636" width="7.28515625" customWidth="1"/>
    <col min="5637" max="5637" width="7.42578125" customWidth="1"/>
    <col min="5638" max="5638" width="5.140625" customWidth="1"/>
    <col min="5639" max="5639" width="4.42578125" customWidth="1"/>
    <col min="5640" max="5640" width="5.42578125" customWidth="1"/>
    <col min="5641" max="5641" width="4.28515625" customWidth="1"/>
    <col min="5642" max="5642" width="4.85546875" customWidth="1"/>
    <col min="5643" max="5643" width="5.140625" customWidth="1"/>
    <col min="5644" max="5644" width="4.85546875" customWidth="1"/>
    <col min="5645" max="5645" width="3.7109375" customWidth="1"/>
    <col min="5646" max="5647" width="4.42578125" customWidth="1"/>
    <col min="5648" max="5648" width="7.140625" customWidth="1"/>
    <col min="5649" max="5649" width="6.140625" customWidth="1"/>
    <col min="5650" max="5651" width="6" customWidth="1"/>
    <col min="5652" max="5652" width="7.42578125" customWidth="1"/>
    <col min="5653" max="5653" width="5" customWidth="1"/>
    <col min="5654" max="5654" width="3.7109375" customWidth="1"/>
    <col min="5655" max="5656" width="3.42578125" customWidth="1"/>
    <col min="5657" max="5657" width="3" customWidth="1"/>
    <col min="5658" max="5658" width="4.42578125" customWidth="1"/>
    <col min="5659" max="5659" width="3.42578125" customWidth="1"/>
    <col min="5660" max="5660" width="3.7109375" customWidth="1"/>
    <col min="5661" max="5661" width="3" customWidth="1"/>
    <col min="5662" max="5662" width="3.7109375" customWidth="1"/>
    <col min="5663" max="5663" width="3.42578125" customWidth="1"/>
    <col min="5664" max="5664" width="4.28515625" customWidth="1"/>
    <col min="5665" max="5666" width="4" customWidth="1"/>
    <col min="5667" max="5667" width="3.42578125" customWidth="1"/>
    <col min="5668" max="5668" width="4.140625" customWidth="1"/>
    <col min="5669" max="5669" width="4.28515625" customWidth="1"/>
    <col min="5670" max="5670" width="3.7109375" customWidth="1"/>
    <col min="5671" max="5671" width="4" customWidth="1"/>
    <col min="5672" max="5672" width="3.42578125" customWidth="1"/>
    <col min="5673" max="5673" width="16.42578125" bestFit="1" customWidth="1"/>
    <col min="5890" max="5890" width="14.42578125" bestFit="1" customWidth="1"/>
    <col min="5891" max="5891" width="54.42578125" customWidth="1"/>
    <col min="5892" max="5892" width="7.28515625" customWidth="1"/>
    <col min="5893" max="5893" width="7.42578125" customWidth="1"/>
    <col min="5894" max="5894" width="5.140625" customWidth="1"/>
    <col min="5895" max="5895" width="4.42578125" customWidth="1"/>
    <col min="5896" max="5896" width="5.42578125" customWidth="1"/>
    <col min="5897" max="5897" width="4.28515625" customWidth="1"/>
    <col min="5898" max="5898" width="4.85546875" customWidth="1"/>
    <col min="5899" max="5899" width="5.140625" customWidth="1"/>
    <col min="5900" max="5900" width="4.85546875" customWidth="1"/>
    <col min="5901" max="5901" width="3.7109375" customWidth="1"/>
    <col min="5902" max="5903" width="4.42578125" customWidth="1"/>
    <col min="5904" max="5904" width="7.140625" customWidth="1"/>
    <col min="5905" max="5905" width="6.140625" customWidth="1"/>
    <col min="5906" max="5907" width="6" customWidth="1"/>
    <col min="5908" max="5908" width="7.42578125" customWidth="1"/>
    <col min="5909" max="5909" width="5" customWidth="1"/>
    <col min="5910" max="5910" width="3.7109375" customWidth="1"/>
    <col min="5911" max="5912" width="3.42578125" customWidth="1"/>
    <col min="5913" max="5913" width="3" customWidth="1"/>
    <col min="5914" max="5914" width="4.42578125" customWidth="1"/>
    <col min="5915" max="5915" width="3.42578125" customWidth="1"/>
    <col min="5916" max="5916" width="3.7109375" customWidth="1"/>
    <col min="5917" max="5917" width="3" customWidth="1"/>
    <col min="5918" max="5918" width="3.7109375" customWidth="1"/>
    <col min="5919" max="5919" width="3.42578125" customWidth="1"/>
    <col min="5920" max="5920" width="4.28515625" customWidth="1"/>
    <col min="5921" max="5922" width="4" customWidth="1"/>
    <col min="5923" max="5923" width="3.42578125" customWidth="1"/>
    <col min="5924" max="5924" width="4.140625" customWidth="1"/>
    <col min="5925" max="5925" width="4.28515625" customWidth="1"/>
    <col min="5926" max="5926" width="3.7109375" customWidth="1"/>
    <col min="5927" max="5927" width="4" customWidth="1"/>
    <col min="5928" max="5928" width="3.42578125" customWidth="1"/>
    <col min="5929" max="5929" width="16.42578125" bestFit="1" customWidth="1"/>
    <col min="6146" max="6146" width="14.42578125" bestFit="1" customWidth="1"/>
    <col min="6147" max="6147" width="54.42578125" customWidth="1"/>
    <col min="6148" max="6148" width="7.28515625" customWidth="1"/>
    <col min="6149" max="6149" width="7.42578125" customWidth="1"/>
    <col min="6150" max="6150" width="5.140625" customWidth="1"/>
    <col min="6151" max="6151" width="4.42578125" customWidth="1"/>
    <col min="6152" max="6152" width="5.42578125" customWidth="1"/>
    <col min="6153" max="6153" width="4.28515625" customWidth="1"/>
    <col min="6154" max="6154" width="4.85546875" customWidth="1"/>
    <col min="6155" max="6155" width="5.140625" customWidth="1"/>
    <col min="6156" max="6156" width="4.85546875" customWidth="1"/>
    <col min="6157" max="6157" width="3.7109375" customWidth="1"/>
    <col min="6158" max="6159" width="4.42578125" customWidth="1"/>
    <col min="6160" max="6160" width="7.140625" customWidth="1"/>
    <col min="6161" max="6161" width="6.140625" customWidth="1"/>
    <col min="6162" max="6163" width="6" customWidth="1"/>
    <col min="6164" max="6164" width="7.42578125" customWidth="1"/>
    <col min="6165" max="6165" width="5" customWidth="1"/>
    <col min="6166" max="6166" width="3.7109375" customWidth="1"/>
    <col min="6167" max="6168" width="3.42578125" customWidth="1"/>
    <col min="6169" max="6169" width="3" customWidth="1"/>
    <col min="6170" max="6170" width="4.42578125" customWidth="1"/>
    <col min="6171" max="6171" width="3.42578125" customWidth="1"/>
    <col min="6172" max="6172" width="3.7109375" customWidth="1"/>
    <col min="6173" max="6173" width="3" customWidth="1"/>
    <col min="6174" max="6174" width="3.7109375" customWidth="1"/>
    <col min="6175" max="6175" width="3.42578125" customWidth="1"/>
    <col min="6176" max="6176" width="4.28515625" customWidth="1"/>
    <col min="6177" max="6178" width="4" customWidth="1"/>
    <col min="6179" max="6179" width="3.42578125" customWidth="1"/>
    <col min="6180" max="6180" width="4.140625" customWidth="1"/>
    <col min="6181" max="6181" width="4.28515625" customWidth="1"/>
    <col min="6182" max="6182" width="3.7109375" customWidth="1"/>
    <col min="6183" max="6183" width="4" customWidth="1"/>
    <col min="6184" max="6184" width="3.42578125" customWidth="1"/>
    <col min="6185" max="6185" width="16.42578125" bestFit="1" customWidth="1"/>
    <col min="6402" max="6402" width="14.42578125" bestFit="1" customWidth="1"/>
    <col min="6403" max="6403" width="54.42578125" customWidth="1"/>
    <col min="6404" max="6404" width="7.28515625" customWidth="1"/>
    <col min="6405" max="6405" width="7.42578125" customWidth="1"/>
    <col min="6406" max="6406" width="5.140625" customWidth="1"/>
    <col min="6407" max="6407" width="4.42578125" customWidth="1"/>
    <col min="6408" max="6408" width="5.42578125" customWidth="1"/>
    <col min="6409" max="6409" width="4.28515625" customWidth="1"/>
    <col min="6410" max="6410" width="4.85546875" customWidth="1"/>
    <col min="6411" max="6411" width="5.140625" customWidth="1"/>
    <col min="6412" max="6412" width="4.85546875" customWidth="1"/>
    <col min="6413" max="6413" width="3.7109375" customWidth="1"/>
    <col min="6414" max="6415" width="4.42578125" customWidth="1"/>
    <col min="6416" max="6416" width="7.140625" customWidth="1"/>
    <col min="6417" max="6417" width="6.140625" customWidth="1"/>
    <col min="6418" max="6419" width="6" customWidth="1"/>
    <col min="6420" max="6420" width="7.42578125" customWidth="1"/>
    <col min="6421" max="6421" width="5" customWidth="1"/>
    <col min="6422" max="6422" width="3.7109375" customWidth="1"/>
    <col min="6423" max="6424" width="3.42578125" customWidth="1"/>
    <col min="6425" max="6425" width="3" customWidth="1"/>
    <col min="6426" max="6426" width="4.42578125" customWidth="1"/>
    <col min="6427" max="6427" width="3.42578125" customWidth="1"/>
    <col min="6428" max="6428" width="3.7109375" customWidth="1"/>
    <col min="6429" max="6429" width="3" customWidth="1"/>
    <col min="6430" max="6430" width="3.7109375" customWidth="1"/>
    <col min="6431" max="6431" width="3.42578125" customWidth="1"/>
    <col min="6432" max="6432" width="4.28515625" customWidth="1"/>
    <col min="6433" max="6434" width="4" customWidth="1"/>
    <col min="6435" max="6435" width="3.42578125" customWidth="1"/>
    <col min="6436" max="6436" width="4.140625" customWidth="1"/>
    <col min="6437" max="6437" width="4.28515625" customWidth="1"/>
    <col min="6438" max="6438" width="3.7109375" customWidth="1"/>
    <col min="6439" max="6439" width="4" customWidth="1"/>
    <col min="6440" max="6440" width="3.42578125" customWidth="1"/>
    <col min="6441" max="6441" width="16.42578125" bestFit="1" customWidth="1"/>
    <col min="6658" max="6658" width="14.42578125" bestFit="1" customWidth="1"/>
    <col min="6659" max="6659" width="54.42578125" customWidth="1"/>
    <col min="6660" max="6660" width="7.28515625" customWidth="1"/>
    <col min="6661" max="6661" width="7.42578125" customWidth="1"/>
    <col min="6662" max="6662" width="5.140625" customWidth="1"/>
    <col min="6663" max="6663" width="4.42578125" customWidth="1"/>
    <col min="6664" max="6664" width="5.42578125" customWidth="1"/>
    <col min="6665" max="6665" width="4.28515625" customWidth="1"/>
    <col min="6666" max="6666" width="4.85546875" customWidth="1"/>
    <col min="6667" max="6667" width="5.140625" customWidth="1"/>
    <col min="6668" max="6668" width="4.85546875" customWidth="1"/>
    <col min="6669" max="6669" width="3.7109375" customWidth="1"/>
    <col min="6670" max="6671" width="4.42578125" customWidth="1"/>
    <col min="6672" max="6672" width="7.140625" customWidth="1"/>
    <col min="6673" max="6673" width="6.140625" customWidth="1"/>
    <col min="6674" max="6675" width="6" customWidth="1"/>
    <col min="6676" max="6676" width="7.42578125" customWidth="1"/>
    <col min="6677" max="6677" width="5" customWidth="1"/>
    <col min="6678" max="6678" width="3.7109375" customWidth="1"/>
    <col min="6679" max="6680" width="3.42578125" customWidth="1"/>
    <col min="6681" max="6681" width="3" customWidth="1"/>
    <col min="6682" max="6682" width="4.42578125" customWidth="1"/>
    <col min="6683" max="6683" width="3.42578125" customWidth="1"/>
    <col min="6684" max="6684" width="3.7109375" customWidth="1"/>
    <col min="6685" max="6685" width="3" customWidth="1"/>
    <col min="6686" max="6686" width="3.7109375" customWidth="1"/>
    <col min="6687" max="6687" width="3.42578125" customWidth="1"/>
    <col min="6688" max="6688" width="4.28515625" customWidth="1"/>
    <col min="6689" max="6690" width="4" customWidth="1"/>
    <col min="6691" max="6691" width="3.42578125" customWidth="1"/>
    <col min="6692" max="6692" width="4.140625" customWidth="1"/>
    <col min="6693" max="6693" width="4.28515625" customWidth="1"/>
    <col min="6694" max="6694" width="3.7109375" customWidth="1"/>
    <col min="6695" max="6695" width="4" customWidth="1"/>
    <col min="6696" max="6696" width="3.42578125" customWidth="1"/>
    <col min="6697" max="6697" width="16.42578125" bestFit="1" customWidth="1"/>
    <col min="6914" max="6914" width="14.42578125" bestFit="1" customWidth="1"/>
    <col min="6915" max="6915" width="54.42578125" customWidth="1"/>
    <col min="6916" max="6916" width="7.28515625" customWidth="1"/>
    <col min="6917" max="6917" width="7.42578125" customWidth="1"/>
    <col min="6918" max="6918" width="5.140625" customWidth="1"/>
    <col min="6919" max="6919" width="4.42578125" customWidth="1"/>
    <col min="6920" max="6920" width="5.42578125" customWidth="1"/>
    <col min="6921" max="6921" width="4.28515625" customWidth="1"/>
    <col min="6922" max="6922" width="4.85546875" customWidth="1"/>
    <col min="6923" max="6923" width="5.140625" customWidth="1"/>
    <col min="6924" max="6924" width="4.85546875" customWidth="1"/>
    <col min="6925" max="6925" width="3.7109375" customWidth="1"/>
    <col min="6926" max="6927" width="4.42578125" customWidth="1"/>
    <col min="6928" max="6928" width="7.140625" customWidth="1"/>
    <col min="6929" max="6929" width="6.140625" customWidth="1"/>
    <col min="6930" max="6931" width="6" customWidth="1"/>
    <col min="6932" max="6932" width="7.42578125" customWidth="1"/>
    <col min="6933" max="6933" width="5" customWidth="1"/>
    <col min="6934" max="6934" width="3.7109375" customWidth="1"/>
    <col min="6935" max="6936" width="3.42578125" customWidth="1"/>
    <col min="6937" max="6937" width="3" customWidth="1"/>
    <col min="6938" max="6938" width="4.42578125" customWidth="1"/>
    <col min="6939" max="6939" width="3.42578125" customWidth="1"/>
    <col min="6940" max="6940" width="3.7109375" customWidth="1"/>
    <col min="6941" max="6941" width="3" customWidth="1"/>
    <col min="6942" max="6942" width="3.7109375" customWidth="1"/>
    <col min="6943" max="6943" width="3.42578125" customWidth="1"/>
    <col min="6944" max="6944" width="4.28515625" customWidth="1"/>
    <col min="6945" max="6946" width="4" customWidth="1"/>
    <col min="6947" max="6947" width="3.42578125" customWidth="1"/>
    <col min="6948" max="6948" width="4.140625" customWidth="1"/>
    <col min="6949" max="6949" width="4.28515625" customWidth="1"/>
    <col min="6950" max="6950" width="3.7109375" customWidth="1"/>
    <col min="6951" max="6951" width="4" customWidth="1"/>
    <col min="6952" max="6952" width="3.42578125" customWidth="1"/>
    <col min="6953" max="6953" width="16.42578125" bestFit="1" customWidth="1"/>
    <col min="7170" max="7170" width="14.42578125" bestFit="1" customWidth="1"/>
    <col min="7171" max="7171" width="54.42578125" customWidth="1"/>
    <col min="7172" max="7172" width="7.28515625" customWidth="1"/>
    <col min="7173" max="7173" width="7.42578125" customWidth="1"/>
    <col min="7174" max="7174" width="5.140625" customWidth="1"/>
    <col min="7175" max="7175" width="4.42578125" customWidth="1"/>
    <col min="7176" max="7176" width="5.42578125" customWidth="1"/>
    <col min="7177" max="7177" width="4.28515625" customWidth="1"/>
    <col min="7178" max="7178" width="4.85546875" customWidth="1"/>
    <col min="7179" max="7179" width="5.140625" customWidth="1"/>
    <col min="7180" max="7180" width="4.85546875" customWidth="1"/>
    <col min="7181" max="7181" width="3.7109375" customWidth="1"/>
    <col min="7182" max="7183" width="4.42578125" customWidth="1"/>
    <col min="7184" max="7184" width="7.140625" customWidth="1"/>
    <col min="7185" max="7185" width="6.140625" customWidth="1"/>
    <col min="7186" max="7187" width="6" customWidth="1"/>
    <col min="7188" max="7188" width="7.42578125" customWidth="1"/>
    <col min="7189" max="7189" width="5" customWidth="1"/>
    <col min="7190" max="7190" width="3.7109375" customWidth="1"/>
    <col min="7191" max="7192" width="3.42578125" customWidth="1"/>
    <col min="7193" max="7193" width="3" customWidth="1"/>
    <col min="7194" max="7194" width="4.42578125" customWidth="1"/>
    <col min="7195" max="7195" width="3.42578125" customWidth="1"/>
    <col min="7196" max="7196" width="3.7109375" customWidth="1"/>
    <col min="7197" max="7197" width="3" customWidth="1"/>
    <col min="7198" max="7198" width="3.7109375" customWidth="1"/>
    <col min="7199" max="7199" width="3.42578125" customWidth="1"/>
    <col min="7200" max="7200" width="4.28515625" customWidth="1"/>
    <col min="7201" max="7202" width="4" customWidth="1"/>
    <col min="7203" max="7203" width="3.42578125" customWidth="1"/>
    <col min="7204" max="7204" width="4.140625" customWidth="1"/>
    <col min="7205" max="7205" width="4.28515625" customWidth="1"/>
    <col min="7206" max="7206" width="3.7109375" customWidth="1"/>
    <col min="7207" max="7207" width="4" customWidth="1"/>
    <col min="7208" max="7208" width="3.42578125" customWidth="1"/>
    <col min="7209" max="7209" width="16.42578125" bestFit="1" customWidth="1"/>
    <col min="7426" max="7426" width="14.42578125" bestFit="1" customWidth="1"/>
    <col min="7427" max="7427" width="54.42578125" customWidth="1"/>
    <col min="7428" max="7428" width="7.28515625" customWidth="1"/>
    <col min="7429" max="7429" width="7.42578125" customWidth="1"/>
    <col min="7430" max="7430" width="5.140625" customWidth="1"/>
    <col min="7431" max="7431" width="4.42578125" customWidth="1"/>
    <col min="7432" max="7432" width="5.42578125" customWidth="1"/>
    <col min="7433" max="7433" width="4.28515625" customWidth="1"/>
    <col min="7434" max="7434" width="4.85546875" customWidth="1"/>
    <col min="7435" max="7435" width="5.140625" customWidth="1"/>
    <col min="7436" max="7436" width="4.85546875" customWidth="1"/>
    <col min="7437" max="7437" width="3.7109375" customWidth="1"/>
    <col min="7438" max="7439" width="4.42578125" customWidth="1"/>
    <col min="7440" max="7440" width="7.140625" customWidth="1"/>
    <col min="7441" max="7441" width="6.140625" customWidth="1"/>
    <col min="7442" max="7443" width="6" customWidth="1"/>
    <col min="7444" max="7444" width="7.42578125" customWidth="1"/>
    <col min="7445" max="7445" width="5" customWidth="1"/>
    <col min="7446" max="7446" width="3.7109375" customWidth="1"/>
    <col min="7447" max="7448" width="3.42578125" customWidth="1"/>
    <col min="7449" max="7449" width="3" customWidth="1"/>
    <col min="7450" max="7450" width="4.42578125" customWidth="1"/>
    <col min="7451" max="7451" width="3.42578125" customWidth="1"/>
    <col min="7452" max="7452" width="3.7109375" customWidth="1"/>
    <col min="7453" max="7453" width="3" customWidth="1"/>
    <col min="7454" max="7454" width="3.7109375" customWidth="1"/>
    <col min="7455" max="7455" width="3.42578125" customWidth="1"/>
    <col min="7456" max="7456" width="4.28515625" customWidth="1"/>
    <col min="7457" max="7458" width="4" customWidth="1"/>
    <col min="7459" max="7459" width="3.42578125" customWidth="1"/>
    <col min="7460" max="7460" width="4.140625" customWidth="1"/>
    <col min="7461" max="7461" width="4.28515625" customWidth="1"/>
    <col min="7462" max="7462" width="3.7109375" customWidth="1"/>
    <col min="7463" max="7463" width="4" customWidth="1"/>
    <col min="7464" max="7464" width="3.42578125" customWidth="1"/>
    <col min="7465" max="7465" width="16.42578125" bestFit="1" customWidth="1"/>
    <col min="7682" max="7682" width="14.42578125" bestFit="1" customWidth="1"/>
    <col min="7683" max="7683" width="54.42578125" customWidth="1"/>
    <col min="7684" max="7684" width="7.28515625" customWidth="1"/>
    <col min="7685" max="7685" width="7.42578125" customWidth="1"/>
    <col min="7686" max="7686" width="5.140625" customWidth="1"/>
    <col min="7687" max="7687" width="4.42578125" customWidth="1"/>
    <col min="7688" max="7688" width="5.42578125" customWidth="1"/>
    <col min="7689" max="7689" width="4.28515625" customWidth="1"/>
    <col min="7690" max="7690" width="4.85546875" customWidth="1"/>
    <col min="7691" max="7691" width="5.140625" customWidth="1"/>
    <col min="7692" max="7692" width="4.85546875" customWidth="1"/>
    <col min="7693" max="7693" width="3.7109375" customWidth="1"/>
    <col min="7694" max="7695" width="4.42578125" customWidth="1"/>
    <col min="7696" max="7696" width="7.140625" customWidth="1"/>
    <col min="7697" max="7697" width="6.140625" customWidth="1"/>
    <col min="7698" max="7699" width="6" customWidth="1"/>
    <col min="7700" max="7700" width="7.42578125" customWidth="1"/>
    <col min="7701" max="7701" width="5" customWidth="1"/>
    <col min="7702" max="7702" width="3.7109375" customWidth="1"/>
    <col min="7703" max="7704" width="3.42578125" customWidth="1"/>
    <col min="7705" max="7705" width="3" customWidth="1"/>
    <col min="7706" max="7706" width="4.42578125" customWidth="1"/>
    <col min="7707" max="7707" width="3.42578125" customWidth="1"/>
    <col min="7708" max="7708" width="3.7109375" customWidth="1"/>
    <col min="7709" max="7709" width="3" customWidth="1"/>
    <col min="7710" max="7710" width="3.7109375" customWidth="1"/>
    <col min="7711" max="7711" width="3.42578125" customWidth="1"/>
    <col min="7712" max="7712" width="4.28515625" customWidth="1"/>
    <col min="7713" max="7714" width="4" customWidth="1"/>
    <col min="7715" max="7715" width="3.42578125" customWidth="1"/>
    <col min="7716" max="7716" width="4.140625" customWidth="1"/>
    <col min="7717" max="7717" width="4.28515625" customWidth="1"/>
    <col min="7718" max="7718" width="3.7109375" customWidth="1"/>
    <col min="7719" max="7719" width="4" customWidth="1"/>
    <col min="7720" max="7720" width="3.42578125" customWidth="1"/>
    <col min="7721" max="7721" width="16.42578125" bestFit="1" customWidth="1"/>
    <col min="7938" max="7938" width="14.42578125" bestFit="1" customWidth="1"/>
    <col min="7939" max="7939" width="54.42578125" customWidth="1"/>
    <col min="7940" max="7940" width="7.28515625" customWidth="1"/>
    <col min="7941" max="7941" width="7.42578125" customWidth="1"/>
    <col min="7942" max="7942" width="5.140625" customWidth="1"/>
    <col min="7943" max="7943" width="4.42578125" customWidth="1"/>
    <col min="7944" max="7944" width="5.42578125" customWidth="1"/>
    <col min="7945" max="7945" width="4.28515625" customWidth="1"/>
    <col min="7946" max="7946" width="4.85546875" customWidth="1"/>
    <col min="7947" max="7947" width="5.140625" customWidth="1"/>
    <col min="7948" max="7948" width="4.85546875" customWidth="1"/>
    <col min="7949" max="7949" width="3.7109375" customWidth="1"/>
    <col min="7950" max="7951" width="4.42578125" customWidth="1"/>
    <col min="7952" max="7952" width="7.140625" customWidth="1"/>
    <col min="7953" max="7953" width="6.140625" customWidth="1"/>
    <col min="7954" max="7955" width="6" customWidth="1"/>
    <col min="7956" max="7956" width="7.42578125" customWidth="1"/>
    <col min="7957" max="7957" width="5" customWidth="1"/>
    <col min="7958" max="7958" width="3.7109375" customWidth="1"/>
    <col min="7959" max="7960" width="3.42578125" customWidth="1"/>
    <col min="7961" max="7961" width="3" customWidth="1"/>
    <col min="7962" max="7962" width="4.42578125" customWidth="1"/>
    <col min="7963" max="7963" width="3.42578125" customWidth="1"/>
    <col min="7964" max="7964" width="3.7109375" customWidth="1"/>
    <col min="7965" max="7965" width="3" customWidth="1"/>
    <col min="7966" max="7966" width="3.7109375" customWidth="1"/>
    <col min="7967" max="7967" width="3.42578125" customWidth="1"/>
    <col min="7968" max="7968" width="4.28515625" customWidth="1"/>
    <col min="7969" max="7970" width="4" customWidth="1"/>
    <col min="7971" max="7971" width="3.42578125" customWidth="1"/>
    <col min="7972" max="7972" width="4.140625" customWidth="1"/>
    <col min="7973" max="7973" width="4.28515625" customWidth="1"/>
    <col min="7974" max="7974" width="3.7109375" customWidth="1"/>
    <col min="7975" max="7975" width="4" customWidth="1"/>
    <col min="7976" max="7976" width="3.42578125" customWidth="1"/>
    <col min="7977" max="7977" width="16.42578125" bestFit="1" customWidth="1"/>
    <col min="8194" max="8194" width="14.42578125" bestFit="1" customWidth="1"/>
    <col min="8195" max="8195" width="54.42578125" customWidth="1"/>
    <col min="8196" max="8196" width="7.28515625" customWidth="1"/>
    <col min="8197" max="8197" width="7.42578125" customWidth="1"/>
    <col min="8198" max="8198" width="5.140625" customWidth="1"/>
    <col min="8199" max="8199" width="4.42578125" customWidth="1"/>
    <col min="8200" max="8200" width="5.42578125" customWidth="1"/>
    <col min="8201" max="8201" width="4.28515625" customWidth="1"/>
    <col min="8202" max="8202" width="4.85546875" customWidth="1"/>
    <col min="8203" max="8203" width="5.140625" customWidth="1"/>
    <col min="8204" max="8204" width="4.85546875" customWidth="1"/>
    <col min="8205" max="8205" width="3.7109375" customWidth="1"/>
    <col min="8206" max="8207" width="4.42578125" customWidth="1"/>
    <col min="8208" max="8208" width="7.140625" customWidth="1"/>
    <col min="8209" max="8209" width="6.140625" customWidth="1"/>
    <col min="8210" max="8211" width="6" customWidth="1"/>
    <col min="8212" max="8212" width="7.42578125" customWidth="1"/>
    <col min="8213" max="8213" width="5" customWidth="1"/>
    <col min="8214" max="8214" width="3.7109375" customWidth="1"/>
    <col min="8215" max="8216" width="3.42578125" customWidth="1"/>
    <col min="8217" max="8217" width="3" customWidth="1"/>
    <col min="8218" max="8218" width="4.42578125" customWidth="1"/>
    <col min="8219" max="8219" width="3.42578125" customWidth="1"/>
    <col min="8220" max="8220" width="3.7109375" customWidth="1"/>
    <col min="8221" max="8221" width="3" customWidth="1"/>
    <col min="8222" max="8222" width="3.7109375" customWidth="1"/>
    <col min="8223" max="8223" width="3.42578125" customWidth="1"/>
    <col min="8224" max="8224" width="4.28515625" customWidth="1"/>
    <col min="8225" max="8226" width="4" customWidth="1"/>
    <col min="8227" max="8227" width="3.42578125" customWidth="1"/>
    <col min="8228" max="8228" width="4.140625" customWidth="1"/>
    <col min="8229" max="8229" width="4.28515625" customWidth="1"/>
    <col min="8230" max="8230" width="3.7109375" customWidth="1"/>
    <col min="8231" max="8231" width="4" customWidth="1"/>
    <col min="8232" max="8232" width="3.42578125" customWidth="1"/>
    <col min="8233" max="8233" width="16.42578125" bestFit="1" customWidth="1"/>
    <col min="8450" max="8450" width="14.42578125" bestFit="1" customWidth="1"/>
    <col min="8451" max="8451" width="54.42578125" customWidth="1"/>
    <col min="8452" max="8452" width="7.28515625" customWidth="1"/>
    <col min="8453" max="8453" width="7.42578125" customWidth="1"/>
    <col min="8454" max="8454" width="5.140625" customWidth="1"/>
    <col min="8455" max="8455" width="4.42578125" customWidth="1"/>
    <col min="8456" max="8456" width="5.42578125" customWidth="1"/>
    <col min="8457" max="8457" width="4.28515625" customWidth="1"/>
    <col min="8458" max="8458" width="4.85546875" customWidth="1"/>
    <col min="8459" max="8459" width="5.140625" customWidth="1"/>
    <col min="8460" max="8460" width="4.85546875" customWidth="1"/>
    <col min="8461" max="8461" width="3.7109375" customWidth="1"/>
    <col min="8462" max="8463" width="4.42578125" customWidth="1"/>
    <col min="8464" max="8464" width="7.140625" customWidth="1"/>
    <col min="8465" max="8465" width="6.140625" customWidth="1"/>
    <col min="8466" max="8467" width="6" customWidth="1"/>
    <col min="8468" max="8468" width="7.42578125" customWidth="1"/>
    <col min="8469" max="8469" width="5" customWidth="1"/>
    <col min="8470" max="8470" width="3.7109375" customWidth="1"/>
    <col min="8471" max="8472" width="3.42578125" customWidth="1"/>
    <col min="8473" max="8473" width="3" customWidth="1"/>
    <col min="8474" max="8474" width="4.42578125" customWidth="1"/>
    <col min="8475" max="8475" width="3.42578125" customWidth="1"/>
    <col min="8476" max="8476" width="3.7109375" customWidth="1"/>
    <col min="8477" max="8477" width="3" customWidth="1"/>
    <col min="8478" max="8478" width="3.7109375" customWidth="1"/>
    <col min="8479" max="8479" width="3.42578125" customWidth="1"/>
    <col min="8480" max="8480" width="4.28515625" customWidth="1"/>
    <col min="8481" max="8482" width="4" customWidth="1"/>
    <col min="8483" max="8483" width="3.42578125" customWidth="1"/>
    <col min="8484" max="8484" width="4.140625" customWidth="1"/>
    <col min="8485" max="8485" width="4.28515625" customWidth="1"/>
    <col min="8486" max="8486" width="3.7109375" customWidth="1"/>
    <col min="8487" max="8487" width="4" customWidth="1"/>
    <col min="8488" max="8488" width="3.42578125" customWidth="1"/>
    <col min="8489" max="8489" width="16.42578125" bestFit="1" customWidth="1"/>
    <col min="8706" max="8706" width="14.42578125" bestFit="1" customWidth="1"/>
    <col min="8707" max="8707" width="54.42578125" customWidth="1"/>
    <col min="8708" max="8708" width="7.28515625" customWidth="1"/>
    <col min="8709" max="8709" width="7.42578125" customWidth="1"/>
    <col min="8710" max="8710" width="5.140625" customWidth="1"/>
    <col min="8711" max="8711" width="4.42578125" customWidth="1"/>
    <col min="8712" max="8712" width="5.42578125" customWidth="1"/>
    <col min="8713" max="8713" width="4.28515625" customWidth="1"/>
    <col min="8714" max="8714" width="4.85546875" customWidth="1"/>
    <col min="8715" max="8715" width="5.140625" customWidth="1"/>
    <col min="8716" max="8716" width="4.85546875" customWidth="1"/>
    <col min="8717" max="8717" width="3.7109375" customWidth="1"/>
    <col min="8718" max="8719" width="4.42578125" customWidth="1"/>
    <col min="8720" max="8720" width="7.140625" customWidth="1"/>
    <col min="8721" max="8721" width="6.140625" customWidth="1"/>
    <col min="8722" max="8723" width="6" customWidth="1"/>
    <col min="8724" max="8724" width="7.42578125" customWidth="1"/>
    <col min="8725" max="8725" width="5" customWidth="1"/>
    <col min="8726" max="8726" width="3.7109375" customWidth="1"/>
    <col min="8727" max="8728" width="3.42578125" customWidth="1"/>
    <col min="8729" max="8729" width="3" customWidth="1"/>
    <col min="8730" max="8730" width="4.42578125" customWidth="1"/>
    <col min="8731" max="8731" width="3.42578125" customWidth="1"/>
    <col min="8732" max="8732" width="3.7109375" customWidth="1"/>
    <col min="8733" max="8733" width="3" customWidth="1"/>
    <col min="8734" max="8734" width="3.7109375" customWidth="1"/>
    <col min="8735" max="8735" width="3.42578125" customWidth="1"/>
    <col min="8736" max="8736" width="4.28515625" customWidth="1"/>
    <col min="8737" max="8738" width="4" customWidth="1"/>
    <col min="8739" max="8739" width="3.42578125" customWidth="1"/>
    <col min="8740" max="8740" width="4.140625" customWidth="1"/>
    <col min="8741" max="8741" width="4.28515625" customWidth="1"/>
    <col min="8742" max="8742" width="3.7109375" customWidth="1"/>
    <col min="8743" max="8743" width="4" customWidth="1"/>
    <col min="8744" max="8744" width="3.42578125" customWidth="1"/>
    <col min="8745" max="8745" width="16.42578125" bestFit="1" customWidth="1"/>
    <col min="8962" max="8962" width="14.42578125" bestFit="1" customWidth="1"/>
    <col min="8963" max="8963" width="54.42578125" customWidth="1"/>
    <col min="8964" max="8964" width="7.28515625" customWidth="1"/>
    <col min="8965" max="8965" width="7.42578125" customWidth="1"/>
    <col min="8966" max="8966" width="5.140625" customWidth="1"/>
    <col min="8967" max="8967" width="4.42578125" customWidth="1"/>
    <col min="8968" max="8968" width="5.42578125" customWidth="1"/>
    <col min="8969" max="8969" width="4.28515625" customWidth="1"/>
    <col min="8970" max="8970" width="4.85546875" customWidth="1"/>
    <col min="8971" max="8971" width="5.140625" customWidth="1"/>
    <col min="8972" max="8972" width="4.85546875" customWidth="1"/>
    <col min="8973" max="8973" width="3.7109375" customWidth="1"/>
    <col min="8974" max="8975" width="4.42578125" customWidth="1"/>
    <col min="8976" max="8976" width="7.140625" customWidth="1"/>
    <col min="8977" max="8977" width="6.140625" customWidth="1"/>
    <col min="8978" max="8979" width="6" customWidth="1"/>
    <col min="8980" max="8980" width="7.42578125" customWidth="1"/>
    <col min="8981" max="8981" width="5" customWidth="1"/>
    <col min="8982" max="8982" width="3.7109375" customWidth="1"/>
    <col min="8983" max="8984" width="3.42578125" customWidth="1"/>
    <col min="8985" max="8985" width="3" customWidth="1"/>
    <col min="8986" max="8986" width="4.42578125" customWidth="1"/>
    <col min="8987" max="8987" width="3.42578125" customWidth="1"/>
    <col min="8988" max="8988" width="3.7109375" customWidth="1"/>
    <col min="8989" max="8989" width="3" customWidth="1"/>
    <col min="8990" max="8990" width="3.7109375" customWidth="1"/>
    <col min="8991" max="8991" width="3.42578125" customWidth="1"/>
    <col min="8992" max="8992" width="4.28515625" customWidth="1"/>
    <col min="8993" max="8994" width="4" customWidth="1"/>
    <col min="8995" max="8995" width="3.42578125" customWidth="1"/>
    <col min="8996" max="8996" width="4.140625" customWidth="1"/>
    <col min="8997" max="8997" width="4.28515625" customWidth="1"/>
    <col min="8998" max="8998" width="3.7109375" customWidth="1"/>
    <col min="8999" max="8999" width="4" customWidth="1"/>
    <col min="9000" max="9000" width="3.42578125" customWidth="1"/>
    <col min="9001" max="9001" width="16.42578125" bestFit="1" customWidth="1"/>
    <col min="9218" max="9218" width="14.42578125" bestFit="1" customWidth="1"/>
    <col min="9219" max="9219" width="54.42578125" customWidth="1"/>
    <col min="9220" max="9220" width="7.28515625" customWidth="1"/>
    <col min="9221" max="9221" width="7.42578125" customWidth="1"/>
    <col min="9222" max="9222" width="5.140625" customWidth="1"/>
    <col min="9223" max="9223" width="4.42578125" customWidth="1"/>
    <col min="9224" max="9224" width="5.42578125" customWidth="1"/>
    <col min="9225" max="9225" width="4.28515625" customWidth="1"/>
    <col min="9226" max="9226" width="4.85546875" customWidth="1"/>
    <col min="9227" max="9227" width="5.140625" customWidth="1"/>
    <col min="9228" max="9228" width="4.85546875" customWidth="1"/>
    <col min="9229" max="9229" width="3.7109375" customWidth="1"/>
    <col min="9230" max="9231" width="4.42578125" customWidth="1"/>
    <col min="9232" max="9232" width="7.140625" customWidth="1"/>
    <col min="9233" max="9233" width="6.140625" customWidth="1"/>
    <col min="9234" max="9235" width="6" customWidth="1"/>
    <col min="9236" max="9236" width="7.42578125" customWidth="1"/>
    <col min="9237" max="9237" width="5" customWidth="1"/>
    <col min="9238" max="9238" width="3.7109375" customWidth="1"/>
    <col min="9239" max="9240" width="3.42578125" customWidth="1"/>
    <col min="9241" max="9241" width="3" customWidth="1"/>
    <col min="9242" max="9242" width="4.42578125" customWidth="1"/>
    <col min="9243" max="9243" width="3.42578125" customWidth="1"/>
    <col min="9244" max="9244" width="3.7109375" customWidth="1"/>
    <col min="9245" max="9245" width="3" customWidth="1"/>
    <col min="9246" max="9246" width="3.7109375" customWidth="1"/>
    <col min="9247" max="9247" width="3.42578125" customWidth="1"/>
    <col min="9248" max="9248" width="4.28515625" customWidth="1"/>
    <col min="9249" max="9250" width="4" customWidth="1"/>
    <col min="9251" max="9251" width="3.42578125" customWidth="1"/>
    <col min="9252" max="9252" width="4.140625" customWidth="1"/>
    <col min="9253" max="9253" width="4.28515625" customWidth="1"/>
    <col min="9254" max="9254" width="3.7109375" customWidth="1"/>
    <col min="9255" max="9255" width="4" customWidth="1"/>
    <col min="9256" max="9256" width="3.42578125" customWidth="1"/>
    <col min="9257" max="9257" width="16.42578125" bestFit="1" customWidth="1"/>
    <col min="9474" max="9474" width="14.42578125" bestFit="1" customWidth="1"/>
    <col min="9475" max="9475" width="54.42578125" customWidth="1"/>
    <col min="9476" max="9476" width="7.28515625" customWidth="1"/>
    <col min="9477" max="9477" width="7.42578125" customWidth="1"/>
    <col min="9478" max="9478" width="5.140625" customWidth="1"/>
    <col min="9479" max="9479" width="4.42578125" customWidth="1"/>
    <col min="9480" max="9480" width="5.42578125" customWidth="1"/>
    <col min="9481" max="9481" width="4.28515625" customWidth="1"/>
    <col min="9482" max="9482" width="4.85546875" customWidth="1"/>
    <col min="9483" max="9483" width="5.140625" customWidth="1"/>
    <col min="9484" max="9484" width="4.85546875" customWidth="1"/>
    <col min="9485" max="9485" width="3.7109375" customWidth="1"/>
    <col min="9486" max="9487" width="4.42578125" customWidth="1"/>
    <col min="9488" max="9488" width="7.140625" customWidth="1"/>
    <col min="9489" max="9489" width="6.140625" customWidth="1"/>
    <col min="9490" max="9491" width="6" customWidth="1"/>
    <col min="9492" max="9492" width="7.42578125" customWidth="1"/>
    <col min="9493" max="9493" width="5" customWidth="1"/>
    <col min="9494" max="9494" width="3.7109375" customWidth="1"/>
    <col min="9495" max="9496" width="3.42578125" customWidth="1"/>
    <col min="9497" max="9497" width="3" customWidth="1"/>
    <col min="9498" max="9498" width="4.42578125" customWidth="1"/>
    <col min="9499" max="9499" width="3.42578125" customWidth="1"/>
    <col min="9500" max="9500" width="3.7109375" customWidth="1"/>
    <col min="9501" max="9501" width="3" customWidth="1"/>
    <col min="9502" max="9502" width="3.7109375" customWidth="1"/>
    <col min="9503" max="9503" width="3.42578125" customWidth="1"/>
    <col min="9504" max="9504" width="4.28515625" customWidth="1"/>
    <col min="9505" max="9506" width="4" customWidth="1"/>
    <col min="9507" max="9507" width="3.42578125" customWidth="1"/>
    <col min="9508" max="9508" width="4.140625" customWidth="1"/>
    <col min="9509" max="9509" width="4.28515625" customWidth="1"/>
    <col min="9510" max="9510" width="3.7109375" customWidth="1"/>
    <col min="9511" max="9511" width="4" customWidth="1"/>
    <col min="9512" max="9512" width="3.42578125" customWidth="1"/>
    <col min="9513" max="9513" width="16.42578125" bestFit="1" customWidth="1"/>
    <col min="9730" max="9730" width="14.42578125" bestFit="1" customWidth="1"/>
    <col min="9731" max="9731" width="54.42578125" customWidth="1"/>
    <col min="9732" max="9732" width="7.28515625" customWidth="1"/>
    <col min="9733" max="9733" width="7.42578125" customWidth="1"/>
    <col min="9734" max="9734" width="5.140625" customWidth="1"/>
    <col min="9735" max="9735" width="4.42578125" customWidth="1"/>
    <col min="9736" max="9736" width="5.42578125" customWidth="1"/>
    <col min="9737" max="9737" width="4.28515625" customWidth="1"/>
    <col min="9738" max="9738" width="4.85546875" customWidth="1"/>
    <col min="9739" max="9739" width="5.140625" customWidth="1"/>
    <col min="9740" max="9740" width="4.85546875" customWidth="1"/>
    <col min="9741" max="9741" width="3.7109375" customWidth="1"/>
    <col min="9742" max="9743" width="4.42578125" customWidth="1"/>
    <col min="9744" max="9744" width="7.140625" customWidth="1"/>
    <col min="9745" max="9745" width="6.140625" customWidth="1"/>
    <col min="9746" max="9747" width="6" customWidth="1"/>
    <col min="9748" max="9748" width="7.42578125" customWidth="1"/>
    <col min="9749" max="9749" width="5" customWidth="1"/>
    <col min="9750" max="9750" width="3.7109375" customWidth="1"/>
    <col min="9751" max="9752" width="3.42578125" customWidth="1"/>
    <col min="9753" max="9753" width="3" customWidth="1"/>
    <col min="9754" max="9754" width="4.42578125" customWidth="1"/>
    <col min="9755" max="9755" width="3.42578125" customWidth="1"/>
    <col min="9756" max="9756" width="3.7109375" customWidth="1"/>
    <col min="9757" max="9757" width="3" customWidth="1"/>
    <col min="9758" max="9758" width="3.7109375" customWidth="1"/>
    <col min="9759" max="9759" width="3.42578125" customWidth="1"/>
    <col min="9760" max="9760" width="4.28515625" customWidth="1"/>
    <col min="9761" max="9762" width="4" customWidth="1"/>
    <col min="9763" max="9763" width="3.42578125" customWidth="1"/>
    <col min="9764" max="9764" width="4.140625" customWidth="1"/>
    <col min="9765" max="9765" width="4.28515625" customWidth="1"/>
    <col min="9766" max="9766" width="3.7109375" customWidth="1"/>
    <col min="9767" max="9767" width="4" customWidth="1"/>
    <col min="9768" max="9768" width="3.42578125" customWidth="1"/>
    <col min="9769" max="9769" width="16.42578125" bestFit="1" customWidth="1"/>
    <col min="9986" max="9986" width="14.42578125" bestFit="1" customWidth="1"/>
    <col min="9987" max="9987" width="54.42578125" customWidth="1"/>
    <col min="9988" max="9988" width="7.28515625" customWidth="1"/>
    <col min="9989" max="9989" width="7.42578125" customWidth="1"/>
    <col min="9990" max="9990" width="5.140625" customWidth="1"/>
    <col min="9991" max="9991" width="4.42578125" customWidth="1"/>
    <col min="9992" max="9992" width="5.42578125" customWidth="1"/>
    <col min="9993" max="9993" width="4.28515625" customWidth="1"/>
    <col min="9994" max="9994" width="4.85546875" customWidth="1"/>
    <col min="9995" max="9995" width="5.140625" customWidth="1"/>
    <col min="9996" max="9996" width="4.85546875" customWidth="1"/>
    <col min="9997" max="9997" width="3.7109375" customWidth="1"/>
    <col min="9998" max="9999" width="4.42578125" customWidth="1"/>
    <col min="10000" max="10000" width="7.140625" customWidth="1"/>
    <col min="10001" max="10001" width="6.140625" customWidth="1"/>
    <col min="10002" max="10003" width="6" customWidth="1"/>
    <col min="10004" max="10004" width="7.42578125" customWidth="1"/>
    <col min="10005" max="10005" width="5" customWidth="1"/>
    <col min="10006" max="10006" width="3.7109375" customWidth="1"/>
    <col min="10007" max="10008" width="3.42578125" customWidth="1"/>
    <col min="10009" max="10009" width="3" customWidth="1"/>
    <col min="10010" max="10010" width="4.42578125" customWidth="1"/>
    <col min="10011" max="10011" width="3.42578125" customWidth="1"/>
    <col min="10012" max="10012" width="3.7109375" customWidth="1"/>
    <col min="10013" max="10013" width="3" customWidth="1"/>
    <col min="10014" max="10014" width="3.7109375" customWidth="1"/>
    <col min="10015" max="10015" width="3.42578125" customWidth="1"/>
    <col min="10016" max="10016" width="4.28515625" customWidth="1"/>
    <col min="10017" max="10018" width="4" customWidth="1"/>
    <col min="10019" max="10019" width="3.42578125" customWidth="1"/>
    <col min="10020" max="10020" width="4.140625" customWidth="1"/>
    <col min="10021" max="10021" width="4.28515625" customWidth="1"/>
    <col min="10022" max="10022" width="3.7109375" customWidth="1"/>
    <col min="10023" max="10023" width="4" customWidth="1"/>
    <col min="10024" max="10024" width="3.42578125" customWidth="1"/>
    <col min="10025" max="10025" width="16.42578125" bestFit="1" customWidth="1"/>
    <col min="10242" max="10242" width="14.42578125" bestFit="1" customWidth="1"/>
    <col min="10243" max="10243" width="54.42578125" customWidth="1"/>
    <col min="10244" max="10244" width="7.28515625" customWidth="1"/>
    <col min="10245" max="10245" width="7.42578125" customWidth="1"/>
    <col min="10246" max="10246" width="5.140625" customWidth="1"/>
    <col min="10247" max="10247" width="4.42578125" customWidth="1"/>
    <col min="10248" max="10248" width="5.42578125" customWidth="1"/>
    <col min="10249" max="10249" width="4.28515625" customWidth="1"/>
    <col min="10250" max="10250" width="4.85546875" customWidth="1"/>
    <col min="10251" max="10251" width="5.140625" customWidth="1"/>
    <col min="10252" max="10252" width="4.85546875" customWidth="1"/>
    <col min="10253" max="10253" width="3.7109375" customWidth="1"/>
    <col min="10254" max="10255" width="4.42578125" customWidth="1"/>
    <col min="10256" max="10256" width="7.140625" customWidth="1"/>
    <col min="10257" max="10257" width="6.140625" customWidth="1"/>
    <col min="10258" max="10259" width="6" customWidth="1"/>
    <col min="10260" max="10260" width="7.42578125" customWidth="1"/>
    <col min="10261" max="10261" width="5" customWidth="1"/>
    <col min="10262" max="10262" width="3.7109375" customWidth="1"/>
    <col min="10263" max="10264" width="3.42578125" customWidth="1"/>
    <col min="10265" max="10265" width="3" customWidth="1"/>
    <col min="10266" max="10266" width="4.42578125" customWidth="1"/>
    <col min="10267" max="10267" width="3.42578125" customWidth="1"/>
    <col min="10268" max="10268" width="3.7109375" customWidth="1"/>
    <col min="10269" max="10269" width="3" customWidth="1"/>
    <col min="10270" max="10270" width="3.7109375" customWidth="1"/>
    <col min="10271" max="10271" width="3.42578125" customWidth="1"/>
    <col min="10272" max="10272" width="4.28515625" customWidth="1"/>
    <col min="10273" max="10274" width="4" customWidth="1"/>
    <col min="10275" max="10275" width="3.42578125" customWidth="1"/>
    <col min="10276" max="10276" width="4.140625" customWidth="1"/>
    <col min="10277" max="10277" width="4.28515625" customWidth="1"/>
    <col min="10278" max="10278" width="3.7109375" customWidth="1"/>
    <col min="10279" max="10279" width="4" customWidth="1"/>
    <col min="10280" max="10280" width="3.42578125" customWidth="1"/>
    <col min="10281" max="10281" width="16.42578125" bestFit="1" customWidth="1"/>
    <col min="10498" max="10498" width="14.42578125" bestFit="1" customWidth="1"/>
    <col min="10499" max="10499" width="54.42578125" customWidth="1"/>
    <col min="10500" max="10500" width="7.28515625" customWidth="1"/>
    <col min="10501" max="10501" width="7.42578125" customWidth="1"/>
    <col min="10502" max="10502" width="5.140625" customWidth="1"/>
    <col min="10503" max="10503" width="4.42578125" customWidth="1"/>
    <col min="10504" max="10504" width="5.42578125" customWidth="1"/>
    <col min="10505" max="10505" width="4.28515625" customWidth="1"/>
    <col min="10506" max="10506" width="4.85546875" customWidth="1"/>
    <col min="10507" max="10507" width="5.140625" customWidth="1"/>
    <col min="10508" max="10508" width="4.85546875" customWidth="1"/>
    <col min="10509" max="10509" width="3.7109375" customWidth="1"/>
    <col min="10510" max="10511" width="4.42578125" customWidth="1"/>
    <col min="10512" max="10512" width="7.140625" customWidth="1"/>
    <col min="10513" max="10513" width="6.140625" customWidth="1"/>
    <col min="10514" max="10515" width="6" customWidth="1"/>
    <col min="10516" max="10516" width="7.42578125" customWidth="1"/>
    <col min="10517" max="10517" width="5" customWidth="1"/>
    <col min="10518" max="10518" width="3.7109375" customWidth="1"/>
    <col min="10519" max="10520" width="3.42578125" customWidth="1"/>
    <col min="10521" max="10521" width="3" customWidth="1"/>
    <col min="10522" max="10522" width="4.42578125" customWidth="1"/>
    <col min="10523" max="10523" width="3.42578125" customWidth="1"/>
    <col min="10524" max="10524" width="3.7109375" customWidth="1"/>
    <col min="10525" max="10525" width="3" customWidth="1"/>
    <col min="10526" max="10526" width="3.7109375" customWidth="1"/>
    <col min="10527" max="10527" width="3.42578125" customWidth="1"/>
    <col min="10528" max="10528" width="4.28515625" customWidth="1"/>
    <col min="10529" max="10530" width="4" customWidth="1"/>
    <col min="10531" max="10531" width="3.42578125" customWidth="1"/>
    <col min="10532" max="10532" width="4.140625" customWidth="1"/>
    <col min="10533" max="10533" width="4.28515625" customWidth="1"/>
    <col min="10534" max="10534" width="3.7109375" customWidth="1"/>
    <col min="10535" max="10535" width="4" customWidth="1"/>
    <col min="10536" max="10536" width="3.42578125" customWidth="1"/>
    <col min="10537" max="10537" width="16.42578125" bestFit="1" customWidth="1"/>
    <col min="10754" max="10754" width="14.42578125" bestFit="1" customWidth="1"/>
    <col min="10755" max="10755" width="54.42578125" customWidth="1"/>
    <col min="10756" max="10756" width="7.28515625" customWidth="1"/>
    <col min="10757" max="10757" width="7.42578125" customWidth="1"/>
    <col min="10758" max="10758" width="5.140625" customWidth="1"/>
    <col min="10759" max="10759" width="4.42578125" customWidth="1"/>
    <col min="10760" max="10760" width="5.42578125" customWidth="1"/>
    <col min="10761" max="10761" width="4.28515625" customWidth="1"/>
    <col min="10762" max="10762" width="4.85546875" customWidth="1"/>
    <col min="10763" max="10763" width="5.140625" customWidth="1"/>
    <col min="10764" max="10764" width="4.85546875" customWidth="1"/>
    <col min="10765" max="10765" width="3.7109375" customWidth="1"/>
    <col min="10766" max="10767" width="4.42578125" customWidth="1"/>
    <col min="10768" max="10768" width="7.140625" customWidth="1"/>
    <col min="10769" max="10769" width="6.140625" customWidth="1"/>
    <col min="10770" max="10771" width="6" customWidth="1"/>
    <col min="10772" max="10772" width="7.42578125" customWidth="1"/>
    <col min="10773" max="10773" width="5" customWidth="1"/>
    <col min="10774" max="10774" width="3.7109375" customWidth="1"/>
    <col min="10775" max="10776" width="3.42578125" customWidth="1"/>
    <col min="10777" max="10777" width="3" customWidth="1"/>
    <col min="10778" max="10778" width="4.42578125" customWidth="1"/>
    <col min="10779" max="10779" width="3.42578125" customWidth="1"/>
    <col min="10780" max="10780" width="3.7109375" customWidth="1"/>
    <col min="10781" max="10781" width="3" customWidth="1"/>
    <col min="10782" max="10782" width="3.7109375" customWidth="1"/>
    <col min="10783" max="10783" width="3.42578125" customWidth="1"/>
    <col min="10784" max="10784" width="4.28515625" customWidth="1"/>
    <col min="10785" max="10786" width="4" customWidth="1"/>
    <col min="10787" max="10787" width="3.42578125" customWidth="1"/>
    <col min="10788" max="10788" width="4.140625" customWidth="1"/>
    <col min="10789" max="10789" width="4.28515625" customWidth="1"/>
    <col min="10790" max="10790" width="3.7109375" customWidth="1"/>
    <col min="10791" max="10791" width="4" customWidth="1"/>
    <col min="10792" max="10792" width="3.42578125" customWidth="1"/>
    <col min="10793" max="10793" width="16.42578125" bestFit="1" customWidth="1"/>
    <col min="11010" max="11010" width="14.42578125" bestFit="1" customWidth="1"/>
    <col min="11011" max="11011" width="54.42578125" customWidth="1"/>
    <col min="11012" max="11012" width="7.28515625" customWidth="1"/>
    <col min="11013" max="11013" width="7.42578125" customWidth="1"/>
    <col min="11014" max="11014" width="5.140625" customWidth="1"/>
    <col min="11015" max="11015" width="4.42578125" customWidth="1"/>
    <col min="11016" max="11016" width="5.42578125" customWidth="1"/>
    <col min="11017" max="11017" width="4.28515625" customWidth="1"/>
    <col min="11018" max="11018" width="4.85546875" customWidth="1"/>
    <col min="11019" max="11019" width="5.140625" customWidth="1"/>
    <col min="11020" max="11020" width="4.85546875" customWidth="1"/>
    <col min="11021" max="11021" width="3.7109375" customWidth="1"/>
    <col min="11022" max="11023" width="4.42578125" customWidth="1"/>
    <col min="11024" max="11024" width="7.140625" customWidth="1"/>
    <col min="11025" max="11025" width="6.140625" customWidth="1"/>
    <col min="11026" max="11027" width="6" customWidth="1"/>
    <col min="11028" max="11028" width="7.42578125" customWidth="1"/>
    <col min="11029" max="11029" width="5" customWidth="1"/>
    <col min="11030" max="11030" width="3.7109375" customWidth="1"/>
    <col min="11031" max="11032" width="3.42578125" customWidth="1"/>
    <col min="11033" max="11033" width="3" customWidth="1"/>
    <col min="11034" max="11034" width="4.42578125" customWidth="1"/>
    <col min="11035" max="11035" width="3.42578125" customWidth="1"/>
    <col min="11036" max="11036" width="3.7109375" customWidth="1"/>
    <col min="11037" max="11037" width="3" customWidth="1"/>
    <col min="11038" max="11038" width="3.7109375" customWidth="1"/>
    <col min="11039" max="11039" width="3.42578125" customWidth="1"/>
    <col min="11040" max="11040" width="4.28515625" customWidth="1"/>
    <col min="11041" max="11042" width="4" customWidth="1"/>
    <col min="11043" max="11043" width="3.42578125" customWidth="1"/>
    <col min="11044" max="11044" width="4.140625" customWidth="1"/>
    <col min="11045" max="11045" width="4.28515625" customWidth="1"/>
    <col min="11046" max="11046" width="3.7109375" customWidth="1"/>
    <col min="11047" max="11047" width="4" customWidth="1"/>
    <col min="11048" max="11048" width="3.42578125" customWidth="1"/>
    <col min="11049" max="11049" width="16.42578125" bestFit="1" customWidth="1"/>
    <col min="11266" max="11266" width="14.42578125" bestFit="1" customWidth="1"/>
    <col min="11267" max="11267" width="54.42578125" customWidth="1"/>
    <col min="11268" max="11268" width="7.28515625" customWidth="1"/>
    <col min="11269" max="11269" width="7.42578125" customWidth="1"/>
    <col min="11270" max="11270" width="5.140625" customWidth="1"/>
    <col min="11271" max="11271" width="4.42578125" customWidth="1"/>
    <col min="11272" max="11272" width="5.42578125" customWidth="1"/>
    <col min="11273" max="11273" width="4.28515625" customWidth="1"/>
    <col min="11274" max="11274" width="4.85546875" customWidth="1"/>
    <col min="11275" max="11275" width="5.140625" customWidth="1"/>
    <col min="11276" max="11276" width="4.85546875" customWidth="1"/>
    <col min="11277" max="11277" width="3.7109375" customWidth="1"/>
    <col min="11278" max="11279" width="4.42578125" customWidth="1"/>
    <col min="11280" max="11280" width="7.140625" customWidth="1"/>
    <col min="11281" max="11281" width="6.140625" customWidth="1"/>
    <col min="11282" max="11283" width="6" customWidth="1"/>
    <col min="11284" max="11284" width="7.42578125" customWidth="1"/>
    <col min="11285" max="11285" width="5" customWidth="1"/>
    <col min="11286" max="11286" width="3.7109375" customWidth="1"/>
    <col min="11287" max="11288" width="3.42578125" customWidth="1"/>
    <col min="11289" max="11289" width="3" customWidth="1"/>
    <col min="11290" max="11290" width="4.42578125" customWidth="1"/>
    <col min="11291" max="11291" width="3.42578125" customWidth="1"/>
    <col min="11292" max="11292" width="3.7109375" customWidth="1"/>
    <col min="11293" max="11293" width="3" customWidth="1"/>
    <col min="11294" max="11294" width="3.7109375" customWidth="1"/>
    <col min="11295" max="11295" width="3.42578125" customWidth="1"/>
    <col min="11296" max="11296" width="4.28515625" customWidth="1"/>
    <col min="11297" max="11298" width="4" customWidth="1"/>
    <col min="11299" max="11299" width="3.42578125" customWidth="1"/>
    <col min="11300" max="11300" width="4.140625" customWidth="1"/>
    <col min="11301" max="11301" width="4.28515625" customWidth="1"/>
    <col min="11302" max="11302" width="3.7109375" customWidth="1"/>
    <col min="11303" max="11303" width="4" customWidth="1"/>
    <col min="11304" max="11304" width="3.42578125" customWidth="1"/>
    <col min="11305" max="11305" width="16.42578125" bestFit="1" customWidth="1"/>
    <col min="11522" max="11522" width="14.42578125" bestFit="1" customWidth="1"/>
    <col min="11523" max="11523" width="54.42578125" customWidth="1"/>
    <col min="11524" max="11524" width="7.28515625" customWidth="1"/>
    <col min="11525" max="11525" width="7.42578125" customWidth="1"/>
    <col min="11526" max="11526" width="5.140625" customWidth="1"/>
    <col min="11527" max="11527" width="4.42578125" customWidth="1"/>
    <col min="11528" max="11528" width="5.42578125" customWidth="1"/>
    <col min="11529" max="11529" width="4.28515625" customWidth="1"/>
    <col min="11530" max="11530" width="4.85546875" customWidth="1"/>
    <col min="11531" max="11531" width="5.140625" customWidth="1"/>
    <col min="11532" max="11532" width="4.85546875" customWidth="1"/>
    <col min="11533" max="11533" width="3.7109375" customWidth="1"/>
    <col min="11534" max="11535" width="4.42578125" customWidth="1"/>
    <col min="11536" max="11536" width="7.140625" customWidth="1"/>
    <col min="11537" max="11537" width="6.140625" customWidth="1"/>
    <col min="11538" max="11539" width="6" customWidth="1"/>
    <col min="11540" max="11540" width="7.42578125" customWidth="1"/>
    <col min="11541" max="11541" width="5" customWidth="1"/>
    <col min="11542" max="11542" width="3.7109375" customWidth="1"/>
    <col min="11543" max="11544" width="3.42578125" customWidth="1"/>
    <col min="11545" max="11545" width="3" customWidth="1"/>
    <col min="11546" max="11546" width="4.42578125" customWidth="1"/>
    <col min="11547" max="11547" width="3.42578125" customWidth="1"/>
    <col min="11548" max="11548" width="3.7109375" customWidth="1"/>
    <col min="11549" max="11549" width="3" customWidth="1"/>
    <col min="11550" max="11550" width="3.7109375" customWidth="1"/>
    <col min="11551" max="11551" width="3.42578125" customWidth="1"/>
    <col min="11552" max="11552" width="4.28515625" customWidth="1"/>
    <col min="11553" max="11554" width="4" customWidth="1"/>
    <col min="11555" max="11555" width="3.42578125" customWidth="1"/>
    <col min="11556" max="11556" width="4.140625" customWidth="1"/>
    <col min="11557" max="11557" width="4.28515625" customWidth="1"/>
    <col min="11558" max="11558" width="3.7109375" customWidth="1"/>
    <col min="11559" max="11559" width="4" customWidth="1"/>
    <col min="11560" max="11560" width="3.42578125" customWidth="1"/>
    <col min="11561" max="11561" width="16.42578125" bestFit="1" customWidth="1"/>
    <col min="11778" max="11778" width="14.42578125" bestFit="1" customWidth="1"/>
    <col min="11779" max="11779" width="54.42578125" customWidth="1"/>
    <col min="11780" max="11780" width="7.28515625" customWidth="1"/>
    <col min="11781" max="11781" width="7.42578125" customWidth="1"/>
    <col min="11782" max="11782" width="5.140625" customWidth="1"/>
    <col min="11783" max="11783" width="4.42578125" customWidth="1"/>
    <col min="11784" max="11784" width="5.42578125" customWidth="1"/>
    <col min="11785" max="11785" width="4.28515625" customWidth="1"/>
    <col min="11786" max="11786" width="4.85546875" customWidth="1"/>
    <col min="11787" max="11787" width="5.140625" customWidth="1"/>
    <col min="11788" max="11788" width="4.85546875" customWidth="1"/>
    <col min="11789" max="11789" width="3.7109375" customWidth="1"/>
    <col min="11790" max="11791" width="4.42578125" customWidth="1"/>
    <col min="11792" max="11792" width="7.140625" customWidth="1"/>
    <col min="11793" max="11793" width="6.140625" customWidth="1"/>
    <col min="11794" max="11795" width="6" customWidth="1"/>
    <col min="11796" max="11796" width="7.42578125" customWidth="1"/>
    <col min="11797" max="11797" width="5" customWidth="1"/>
    <col min="11798" max="11798" width="3.7109375" customWidth="1"/>
    <col min="11799" max="11800" width="3.42578125" customWidth="1"/>
    <col min="11801" max="11801" width="3" customWidth="1"/>
    <col min="11802" max="11802" width="4.42578125" customWidth="1"/>
    <col min="11803" max="11803" width="3.42578125" customWidth="1"/>
    <col min="11804" max="11804" width="3.7109375" customWidth="1"/>
    <col min="11805" max="11805" width="3" customWidth="1"/>
    <col min="11806" max="11806" width="3.7109375" customWidth="1"/>
    <col min="11807" max="11807" width="3.42578125" customWidth="1"/>
    <col min="11808" max="11808" width="4.28515625" customWidth="1"/>
    <col min="11809" max="11810" width="4" customWidth="1"/>
    <col min="11811" max="11811" width="3.42578125" customWidth="1"/>
    <col min="11812" max="11812" width="4.140625" customWidth="1"/>
    <col min="11813" max="11813" width="4.28515625" customWidth="1"/>
    <col min="11814" max="11814" width="3.7109375" customWidth="1"/>
    <col min="11815" max="11815" width="4" customWidth="1"/>
    <col min="11816" max="11816" width="3.42578125" customWidth="1"/>
    <col min="11817" max="11817" width="16.42578125" bestFit="1" customWidth="1"/>
    <col min="12034" max="12034" width="14.42578125" bestFit="1" customWidth="1"/>
    <col min="12035" max="12035" width="54.42578125" customWidth="1"/>
    <col min="12036" max="12036" width="7.28515625" customWidth="1"/>
    <col min="12037" max="12037" width="7.42578125" customWidth="1"/>
    <col min="12038" max="12038" width="5.140625" customWidth="1"/>
    <col min="12039" max="12039" width="4.42578125" customWidth="1"/>
    <col min="12040" max="12040" width="5.42578125" customWidth="1"/>
    <col min="12041" max="12041" width="4.28515625" customWidth="1"/>
    <col min="12042" max="12042" width="4.85546875" customWidth="1"/>
    <col min="12043" max="12043" width="5.140625" customWidth="1"/>
    <col min="12044" max="12044" width="4.85546875" customWidth="1"/>
    <col min="12045" max="12045" width="3.7109375" customWidth="1"/>
    <col min="12046" max="12047" width="4.42578125" customWidth="1"/>
    <col min="12048" max="12048" width="7.140625" customWidth="1"/>
    <col min="12049" max="12049" width="6.140625" customWidth="1"/>
    <col min="12050" max="12051" width="6" customWidth="1"/>
    <col min="12052" max="12052" width="7.42578125" customWidth="1"/>
    <col min="12053" max="12053" width="5" customWidth="1"/>
    <col min="12054" max="12054" width="3.7109375" customWidth="1"/>
    <col min="12055" max="12056" width="3.42578125" customWidth="1"/>
    <col min="12057" max="12057" width="3" customWidth="1"/>
    <col min="12058" max="12058" width="4.42578125" customWidth="1"/>
    <col min="12059" max="12059" width="3.42578125" customWidth="1"/>
    <col min="12060" max="12060" width="3.7109375" customWidth="1"/>
    <col min="12061" max="12061" width="3" customWidth="1"/>
    <col min="12062" max="12062" width="3.7109375" customWidth="1"/>
    <col min="12063" max="12063" width="3.42578125" customWidth="1"/>
    <col min="12064" max="12064" width="4.28515625" customWidth="1"/>
    <col min="12065" max="12066" width="4" customWidth="1"/>
    <col min="12067" max="12067" width="3.42578125" customWidth="1"/>
    <col min="12068" max="12068" width="4.140625" customWidth="1"/>
    <col min="12069" max="12069" width="4.28515625" customWidth="1"/>
    <col min="12070" max="12070" width="3.7109375" customWidth="1"/>
    <col min="12071" max="12071" width="4" customWidth="1"/>
    <col min="12072" max="12072" width="3.42578125" customWidth="1"/>
    <col min="12073" max="12073" width="16.42578125" bestFit="1" customWidth="1"/>
    <col min="12290" max="12290" width="14.42578125" bestFit="1" customWidth="1"/>
    <col min="12291" max="12291" width="54.42578125" customWidth="1"/>
    <col min="12292" max="12292" width="7.28515625" customWidth="1"/>
    <col min="12293" max="12293" width="7.42578125" customWidth="1"/>
    <col min="12294" max="12294" width="5.140625" customWidth="1"/>
    <col min="12295" max="12295" width="4.42578125" customWidth="1"/>
    <col min="12296" max="12296" width="5.42578125" customWidth="1"/>
    <col min="12297" max="12297" width="4.28515625" customWidth="1"/>
    <col min="12298" max="12298" width="4.85546875" customWidth="1"/>
    <col min="12299" max="12299" width="5.140625" customWidth="1"/>
    <col min="12300" max="12300" width="4.85546875" customWidth="1"/>
    <col min="12301" max="12301" width="3.7109375" customWidth="1"/>
    <col min="12302" max="12303" width="4.42578125" customWidth="1"/>
    <col min="12304" max="12304" width="7.140625" customWidth="1"/>
    <col min="12305" max="12305" width="6.140625" customWidth="1"/>
    <col min="12306" max="12307" width="6" customWidth="1"/>
    <col min="12308" max="12308" width="7.42578125" customWidth="1"/>
    <col min="12309" max="12309" width="5" customWidth="1"/>
    <col min="12310" max="12310" width="3.7109375" customWidth="1"/>
    <col min="12311" max="12312" width="3.42578125" customWidth="1"/>
    <col min="12313" max="12313" width="3" customWidth="1"/>
    <col min="12314" max="12314" width="4.42578125" customWidth="1"/>
    <col min="12315" max="12315" width="3.42578125" customWidth="1"/>
    <col min="12316" max="12316" width="3.7109375" customWidth="1"/>
    <col min="12317" max="12317" width="3" customWidth="1"/>
    <col min="12318" max="12318" width="3.7109375" customWidth="1"/>
    <col min="12319" max="12319" width="3.42578125" customWidth="1"/>
    <col min="12320" max="12320" width="4.28515625" customWidth="1"/>
    <col min="12321" max="12322" width="4" customWidth="1"/>
    <col min="12323" max="12323" width="3.42578125" customWidth="1"/>
    <col min="12324" max="12324" width="4.140625" customWidth="1"/>
    <col min="12325" max="12325" width="4.28515625" customWidth="1"/>
    <col min="12326" max="12326" width="3.7109375" customWidth="1"/>
    <col min="12327" max="12327" width="4" customWidth="1"/>
    <col min="12328" max="12328" width="3.42578125" customWidth="1"/>
    <col min="12329" max="12329" width="16.42578125" bestFit="1" customWidth="1"/>
    <col min="12546" max="12546" width="14.42578125" bestFit="1" customWidth="1"/>
    <col min="12547" max="12547" width="54.42578125" customWidth="1"/>
    <col min="12548" max="12548" width="7.28515625" customWidth="1"/>
    <col min="12549" max="12549" width="7.42578125" customWidth="1"/>
    <col min="12550" max="12550" width="5.140625" customWidth="1"/>
    <col min="12551" max="12551" width="4.42578125" customWidth="1"/>
    <col min="12552" max="12552" width="5.42578125" customWidth="1"/>
    <col min="12553" max="12553" width="4.28515625" customWidth="1"/>
    <col min="12554" max="12554" width="4.85546875" customWidth="1"/>
    <col min="12555" max="12555" width="5.140625" customWidth="1"/>
    <col min="12556" max="12556" width="4.85546875" customWidth="1"/>
    <col min="12557" max="12557" width="3.7109375" customWidth="1"/>
    <col min="12558" max="12559" width="4.42578125" customWidth="1"/>
    <col min="12560" max="12560" width="7.140625" customWidth="1"/>
    <col min="12561" max="12561" width="6.140625" customWidth="1"/>
    <col min="12562" max="12563" width="6" customWidth="1"/>
    <col min="12564" max="12564" width="7.42578125" customWidth="1"/>
    <col min="12565" max="12565" width="5" customWidth="1"/>
    <col min="12566" max="12566" width="3.7109375" customWidth="1"/>
    <col min="12567" max="12568" width="3.42578125" customWidth="1"/>
    <col min="12569" max="12569" width="3" customWidth="1"/>
    <col min="12570" max="12570" width="4.42578125" customWidth="1"/>
    <col min="12571" max="12571" width="3.42578125" customWidth="1"/>
    <col min="12572" max="12572" width="3.7109375" customWidth="1"/>
    <col min="12573" max="12573" width="3" customWidth="1"/>
    <col min="12574" max="12574" width="3.7109375" customWidth="1"/>
    <col min="12575" max="12575" width="3.42578125" customWidth="1"/>
    <col min="12576" max="12576" width="4.28515625" customWidth="1"/>
    <col min="12577" max="12578" width="4" customWidth="1"/>
    <col min="12579" max="12579" width="3.42578125" customWidth="1"/>
    <col min="12580" max="12580" width="4.140625" customWidth="1"/>
    <col min="12581" max="12581" width="4.28515625" customWidth="1"/>
    <col min="12582" max="12582" width="3.7109375" customWidth="1"/>
    <col min="12583" max="12583" width="4" customWidth="1"/>
    <col min="12584" max="12584" width="3.42578125" customWidth="1"/>
    <col min="12585" max="12585" width="16.42578125" bestFit="1" customWidth="1"/>
    <col min="12802" max="12802" width="14.42578125" bestFit="1" customWidth="1"/>
    <col min="12803" max="12803" width="54.42578125" customWidth="1"/>
    <col min="12804" max="12804" width="7.28515625" customWidth="1"/>
    <col min="12805" max="12805" width="7.42578125" customWidth="1"/>
    <col min="12806" max="12806" width="5.140625" customWidth="1"/>
    <col min="12807" max="12807" width="4.42578125" customWidth="1"/>
    <col min="12808" max="12808" width="5.42578125" customWidth="1"/>
    <col min="12809" max="12809" width="4.28515625" customWidth="1"/>
    <col min="12810" max="12810" width="4.85546875" customWidth="1"/>
    <col min="12811" max="12811" width="5.140625" customWidth="1"/>
    <col min="12812" max="12812" width="4.85546875" customWidth="1"/>
    <col min="12813" max="12813" width="3.7109375" customWidth="1"/>
    <col min="12814" max="12815" width="4.42578125" customWidth="1"/>
    <col min="12816" max="12816" width="7.140625" customWidth="1"/>
    <col min="12817" max="12817" width="6.140625" customWidth="1"/>
    <col min="12818" max="12819" width="6" customWidth="1"/>
    <col min="12820" max="12820" width="7.42578125" customWidth="1"/>
    <col min="12821" max="12821" width="5" customWidth="1"/>
    <col min="12822" max="12822" width="3.7109375" customWidth="1"/>
    <col min="12823" max="12824" width="3.42578125" customWidth="1"/>
    <col min="12825" max="12825" width="3" customWidth="1"/>
    <col min="12826" max="12826" width="4.42578125" customWidth="1"/>
    <col min="12827" max="12827" width="3.42578125" customWidth="1"/>
    <col min="12828" max="12828" width="3.7109375" customWidth="1"/>
    <col min="12829" max="12829" width="3" customWidth="1"/>
    <col min="12830" max="12830" width="3.7109375" customWidth="1"/>
    <col min="12831" max="12831" width="3.42578125" customWidth="1"/>
    <col min="12832" max="12832" width="4.28515625" customWidth="1"/>
    <col min="12833" max="12834" width="4" customWidth="1"/>
    <col min="12835" max="12835" width="3.42578125" customWidth="1"/>
    <col min="12836" max="12836" width="4.140625" customWidth="1"/>
    <col min="12837" max="12837" width="4.28515625" customWidth="1"/>
    <col min="12838" max="12838" width="3.7109375" customWidth="1"/>
    <col min="12839" max="12839" width="4" customWidth="1"/>
    <col min="12840" max="12840" width="3.42578125" customWidth="1"/>
    <col min="12841" max="12841" width="16.42578125" bestFit="1" customWidth="1"/>
    <col min="13058" max="13058" width="14.42578125" bestFit="1" customWidth="1"/>
    <col min="13059" max="13059" width="54.42578125" customWidth="1"/>
    <col min="13060" max="13060" width="7.28515625" customWidth="1"/>
    <col min="13061" max="13061" width="7.42578125" customWidth="1"/>
    <col min="13062" max="13062" width="5.140625" customWidth="1"/>
    <col min="13063" max="13063" width="4.42578125" customWidth="1"/>
    <col min="13064" max="13064" width="5.42578125" customWidth="1"/>
    <col min="13065" max="13065" width="4.28515625" customWidth="1"/>
    <col min="13066" max="13066" width="4.85546875" customWidth="1"/>
    <col min="13067" max="13067" width="5.140625" customWidth="1"/>
    <col min="13068" max="13068" width="4.85546875" customWidth="1"/>
    <col min="13069" max="13069" width="3.7109375" customWidth="1"/>
    <col min="13070" max="13071" width="4.42578125" customWidth="1"/>
    <col min="13072" max="13072" width="7.140625" customWidth="1"/>
    <col min="13073" max="13073" width="6.140625" customWidth="1"/>
    <col min="13074" max="13075" width="6" customWidth="1"/>
    <col min="13076" max="13076" width="7.42578125" customWidth="1"/>
    <col min="13077" max="13077" width="5" customWidth="1"/>
    <col min="13078" max="13078" width="3.7109375" customWidth="1"/>
    <col min="13079" max="13080" width="3.42578125" customWidth="1"/>
    <col min="13081" max="13081" width="3" customWidth="1"/>
    <col min="13082" max="13082" width="4.42578125" customWidth="1"/>
    <col min="13083" max="13083" width="3.42578125" customWidth="1"/>
    <col min="13084" max="13084" width="3.7109375" customWidth="1"/>
    <col min="13085" max="13085" width="3" customWidth="1"/>
    <col min="13086" max="13086" width="3.7109375" customWidth="1"/>
    <col min="13087" max="13087" width="3.42578125" customWidth="1"/>
    <col min="13088" max="13088" width="4.28515625" customWidth="1"/>
    <col min="13089" max="13090" width="4" customWidth="1"/>
    <col min="13091" max="13091" width="3.42578125" customWidth="1"/>
    <col min="13092" max="13092" width="4.140625" customWidth="1"/>
    <col min="13093" max="13093" width="4.28515625" customWidth="1"/>
    <col min="13094" max="13094" width="3.7109375" customWidth="1"/>
    <col min="13095" max="13095" width="4" customWidth="1"/>
    <col min="13096" max="13096" width="3.42578125" customWidth="1"/>
    <col min="13097" max="13097" width="16.42578125" bestFit="1" customWidth="1"/>
    <col min="13314" max="13314" width="14.42578125" bestFit="1" customWidth="1"/>
    <col min="13315" max="13315" width="54.42578125" customWidth="1"/>
    <col min="13316" max="13316" width="7.28515625" customWidth="1"/>
    <col min="13317" max="13317" width="7.42578125" customWidth="1"/>
    <col min="13318" max="13318" width="5.140625" customWidth="1"/>
    <col min="13319" max="13319" width="4.42578125" customWidth="1"/>
    <col min="13320" max="13320" width="5.42578125" customWidth="1"/>
    <col min="13321" max="13321" width="4.28515625" customWidth="1"/>
    <col min="13322" max="13322" width="4.85546875" customWidth="1"/>
    <col min="13323" max="13323" width="5.140625" customWidth="1"/>
    <col min="13324" max="13324" width="4.85546875" customWidth="1"/>
    <col min="13325" max="13325" width="3.7109375" customWidth="1"/>
    <col min="13326" max="13327" width="4.42578125" customWidth="1"/>
    <col min="13328" max="13328" width="7.140625" customWidth="1"/>
    <col min="13329" max="13329" width="6.140625" customWidth="1"/>
    <col min="13330" max="13331" width="6" customWidth="1"/>
    <col min="13332" max="13332" width="7.42578125" customWidth="1"/>
    <col min="13333" max="13333" width="5" customWidth="1"/>
    <col min="13334" max="13334" width="3.7109375" customWidth="1"/>
    <col min="13335" max="13336" width="3.42578125" customWidth="1"/>
    <col min="13337" max="13337" width="3" customWidth="1"/>
    <col min="13338" max="13338" width="4.42578125" customWidth="1"/>
    <col min="13339" max="13339" width="3.42578125" customWidth="1"/>
    <col min="13340" max="13340" width="3.7109375" customWidth="1"/>
    <col min="13341" max="13341" width="3" customWidth="1"/>
    <col min="13342" max="13342" width="3.7109375" customWidth="1"/>
    <col min="13343" max="13343" width="3.42578125" customWidth="1"/>
    <col min="13344" max="13344" width="4.28515625" customWidth="1"/>
    <col min="13345" max="13346" width="4" customWidth="1"/>
    <col min="13347" max="13347" width="3.42578125" customWidth="1"/>
    <col min="13348" max="13348" width="4.140625" customWidth="1"/>
    <col min="13349" max="13349" width="4.28515625" customWidth="1"/>
    <col min="13350" max="13350" width="3.7109375" customWidth="1"/>
    <col min="13351" max="13351" width="4" customWidth="1"/>
    <col min="13352" max="13352" width="3.42578125" customWidth="1"/>
    <col min="13353" max="13353" width="16.42578125" bestFit="1" customWidth="1"/>
    <col min="13570" max="13570" width="14.42578125" bestFit="1" customWidth="1"/>
    <col min="13571" max="13571" width="54.42578125" customWidth="1"/>
    <col min="13572" max="13572" width="7.28515625" customWidth="1"/>
    <col min="13573" max="13573" width="7.42578125" customWidth="1"/>
    <col min="13574" max="13574" width="5.140625" customWidth="1"/>
    <col min="13575" max="13575" width="4.42578125" customWidth="1"/>
    <col min="13576" max="13576" width="5.42578125" customWidth="1"/>
    <col min="13577" max="13577" width="4.28515625" customWidth="1"/>
    <col min="13578" max="13578" width="4.85546875" customWidth="1"/>
    <col min="13579" max="13579" width="5.140625" customWidth="1"/>
    <col min="13580" max="13580" width="4.85546875" customWidth="1"/>
    <col min="13581" max="13581" width="3.7109375" customWidth="1"/>
    <col min="13582" max="13583" width="4.42578125" customWidth="1"/>
    <col min="13584" max="13584" width="7.140625" customWidth="1"/>
    <col min="13585" max="13585" width="6.140625" customWidth="1"/>
    <col min="13586" max="13587" width="6" customWidth="1"/>
    <col min="13588" max="13588" width="7.42578125" customWidth="1"/>
    <col min="13589" max="13589" width="5" customWidth="1"/>
    <col min="13590" max="13590" width="3.7109375" customWidth="1"/>
    <col min="13591" max="13592" width="3.42578125" customWidth="1"/>
    <col min="13593" max="13593" width="3" customWidth="1"/>
    <col min="13594" max="13594" width="4.42578125" customWidth="1"/>
    <col min="13595" max="13595" width="3.42578125" customWidth="1"/>
    <col min="13596" max="13596" width="3.7109375" customWidth="1"/>
    <col min="13597" max="13597" width="3" customWidth="1"/>
    <col min="13598" max="13598" width="3.7109375" customWidth="1"/>
    <col min="13599" max="13599" width="3.42578125" customWidth="1"/>
    <col min="13600" max="13600" width="4.28515625" customWidth="1"/>
    <col min="13601" max="13602" width="4" customWidth="1"/>
    <col min="13603" max="13603" width="3.42578125" customWidth="1"/>
    <col min="13604" max="13604" width="4.140625" customWidth="1"/>
    <col min="13605" max="13605" width="4.28515625" customWidth="1"/>
    <col min="13606" max="13606" width="3.7109375" customWidth="1"/>
    <col min="13607" max="13607" width="4" customWidth="1"/>
    <col min="13608" max="13608" width="3.42578125" customWidth="1"/>
    <col min="13609" max="13609" width="16.42578125" bestFit="1" customWidth="1"/>
    <col min="13826" max="13826" width="14.42578125" bestFit="1" customWidth="1"/>
    <col min="13827" max="13827" width="54.42578125" customWidth="1"/>
    <col min="13828" max="13828" width="7.28515625" customWidth="1"/>
    <col min="13829" max="13829" width="7.42578125" customWidth="1"/>
    <col min="13830" max="13830" width="5.140625" customWidth="1"/>
    <col min="13831" max="13831" width="4.42578125" customWidth="1"/>
    <col min="13832" max="13832" width="5.42578125" customWidth="1"/>
    <col min="13833" max="13833" width="4.28515625" customWidth="1"/>
    <col min="13834" max="13834" width="4.85546875" customWidth="1"/>
    <col min="13835" max="13835" width="5.140625" customWidth="1"/>
    <col min="13836" max="13836" width="4.85546875" customWidth="1"/>
    <col min="13837" max="13837" width="3.7109375" customWidth="1"/>
    <col min="13838" max="13839" width="4.42578125" customWidth="1"/>
    <col min="13840" max="13840" width="7.140625" customWidth="1"/>
    <col min="13841" max="13841" width="6.140625" customWidth="1"/>
    <col min="13842" max="13843" width="6" customWidth="1"/>
    <col min="13844" max="13844" width="7.42578125" customWidth="1"/>
    <col min="13845" max="13845" width="5" customWidth="1"/>
    <col min="13846" max="13846" width="3.7109375" customWidth="1"/>
    <col min="13847" max="13848" width="3.42578125" customWidth="1"/>
    <col min="13849" max="13849" width="3" customWidth="1"/>
    <col min="13850" max="13850" width="4.42578125" customWidth="1"/>
    <col min="13851" max="13851" width="3.42578125" customWidth="1"/>
    <col min="13852" max="13852" width="3.7109375" customWidth="1"/>
    <col min="13853" max="13853" width="3" customWidth="1"/>
    <col min="13854" max="13854" width="3.7109375" customWidth="1"/>
    <col min="13855" max="13855" width="3.42578125" customWidth="1"/>
    <col min="13856" max="13856" width="4.28515625" customWidth="1"/>
    <col min="13857" max="13858" width="4" customWidth="1"/>
    <col min="13859" max="13859" width="3.42578125" customWidth="1"/>
    <col min="13860" max="13860" width="4.140625" customWidth="1"/>
    <col min="13861" max="13861" width="4.28515625" customWidth="1"/>
    <col min="13862" max="13862" width="3.7109375" customWidth="1"/>
    <col min="13863" max="13863" width="4" customWidth="1"/>
    <col min="13864" max="13864" width="3.42578125" customWidth="1"/>
    <col min="13865" max="13865" width="16.42578125" bestFit="1" customWidth="1"/>
    <col min="14082" max="14082" width="14.42578125" bestFit="1" customWidth="1"/>
    <col min="14083" max="14083" width="54.42578125" customWidth="1"/>
    <col min="14084" max="14084" width="7.28515625" customWidth="1"/>
    <col min="14085" max="14085" width="7.42578125" customWidth="1"/>
    <col min="14086" max="14086" width="5.140625" customWidth="1"/>
    <col min="14087" max="14087" width="4.42578125" customWidth="1"/>
    <col min="14088" max="14088" width="5.42578125" customWidth="1"/>
    <col min="14089" max="14089" width="4.28515625" customWidth="1"/>
    <col min="14090" max="14090" width="4.85546875" customWidth="1"/>
    <col min="14091" max="14091" width="5.140625" customWidth="1"/>
    <col min="14092" max="14092" width="4.85546875" customWidth="1"/>
    <col min="14093" max="14093" width="3.7109375" customWidth="1"/>
    <col min="14094" max="14095" width="4.42578125" customWidth="1"/>
    <col min="14096" max="14096" width="7.140625" customWidth="1"/>
    <col min="14097" max="14097" width="6.140625" customWidth="1"/>
    <col min="14098" max="14099" width="6" customWidth="1"/>
    <col min="14100" max="14100" width="7.42578125" customWidth="1"/>
    <col min="14101" max="14101" width="5" customWidth="1"/>
    <col min="14102" max="14102" width="3.7109375" customWidth="1"/>
    <col min="14103" max="14104" width="3.42578125" customWidth="1"/>
    <col min="14105" max="14105" width="3" customWidth="1"/>
    <col min="14106" max="14106" width="4.42578125" customWidth="1"/>
    <col min="14107" max="14107" width="3.42578125" customWidth="1"/>
    <col min="14108" max="14108" width="3.7109375" customWidth="1"/>
    <col min="14109" max="14109" width="3" customWidth="1"/>
    <col min="14110" max="14110" width="3.7109375" customWidth="1"/>
    <col min="14111" max="14111" width="3.42578125" customWidth="1"/>
    <col min="14112" max="14112" width="4.28515625" customWidth="1"/>
    <col min="14113" max="14114" width="4" customWidth="1"/>
    <col min="14115" max="14115" width="3.42578125" customWidth="1"/>
    <col min="14116" max="14116" width="4.140625" customWidth="1"/>
    <col min="14117" max="14117" width="4.28515625" customWidth="1"/>
    <col min="14118" max="14118" width="3.7109375" customWidth="1"/>
    <col min="14119" max="14119" width="4" customWidth="1"/>
    <col min="14120" max="14120" width="3.42578125" customWidth="1"/>
    <col min="14121" max="14121" width="16.42578125" bestFit="1" customWidth="1"/>
    <col min="14338" max="14338" width="14.42578125" bestFit="1" customWidth="1"/>
    <col min="14339" max="14339" width="54.42578125" customWidth="1"/>
    <col min="14340" max="14340" width="7.28515625" customWidth="1"/>
    <col min="14341" max="14341" width="7.42578125" customWidth="1"/>
    <col min="14342" max="14342" width="5.140625" customWidth="1"/>
    <col min="14343" max="14343" width="4.42578125" customWidth="1"/>
    <col min="14344" max="14344" width="5.42578125" customWidth="1"/>
    <col min="14345" max="14345" width="4.28515625" customWidth="1"/>
    <col min="14346" max="14346" width="4.85546875" customWidth="1"/>
    <col min="14347" max="14347" width="5.140625" customWidth="1"/>
    <col min="14348" max="14348" width="4.85546875" customWidth="1"/>
    <col min="14349" max="14349" width="3.7109375" customWidth="1"/>
    <col min="14350" max="14351" width="4.42578125" customWidth="1"/>
    <col min="14352" max="14352" width="7.140625" customWidth="1"/>
    <col min="14353" max="14353" width="6.140625" customWidth="1"/>
    <col min="14354" max="14355" width="6" customWidth="1"/>
    <col min="14356" max="14356" width="7.42578125" customWidth="1"/>
    <col min="14357" max="14357" width="5" customWidth="1"/>
    <col min="14358" max="14358" width="3.7109375" customWidth="1"/>
    <col min="14359" max="14360" width="3.42578125" customWidth="1"/>
    <col min="14361" max="14361" width="3" customWidth="1"/>
    <col min="14362" max="14362" width="4.42578125" customWidth="1"/>
    <col min="14363" max="14363" width="3.42578125" customWidth="1"/>
    <col min="14364" max="14364" width="3.7109375" customWidth="1"/>
    <col min="14365" max="14365" width="3" customWidth="1"/>
    <col min="14366" max="14366" width="3.7109375" customWidth="1"/>
    <col min="14367" max="14367" width="3.42578125" customWidth="1"/>
    <col min="14368" max="14368" width="4.28515625" customWidth="1"/>
    <col min="14369" max="14370" width="4" customWidth="1"/>
    <col min="14371" max="14371" width="3.42578125" customWidth="1"/>
    <col min="14372" max="14372" width="4.140625" customWidth="1"/>
    <col min="14373" max="14373" width="4.28515625" customWidth="1"/>
    <col min="14374" max="14374" width="3.7109375" customWidth="1"/>
    <col min="14375" max="14375" width="4" customWidth="1"/>
    <col min="14376" max="14376" width="3.42578125" customWidth="1"/>
    <col min="14377" max="14377" width="16.42578125" bestFit="1" customWidth="1"/>
    <col min="14594" max="14594" width="14.42578125" bestFit="1" customWidth="1"/>
    <col min="14595" max="14595" width="54.42578125" customWidth="1"/>
    <col min="14596" max="14596" width="7.28515625" customWidth="1"/>
    <col min="14597" max="14597" width="7.42578125" customWidth="1"/>
    <col min="14598" max="14598" width="5.140625" customWidth="1"/>
    <col min="14599" max="14599" width="4.42578125" customWidth="1"/>
    <col min="14600" max="14600" width="5.42578125" customWidth="1"/>
    <col min="14601" max="14601" width="4.28515625" customWidth="1"/>
    <col min="14602" max="14602" width="4.85546875" customWidth="1"/>
    <col min="14603" max="14603" width="5.140625" customWidth="1"/>
    <col min="14604" max="14604" width="4.85546875" customWidth="1"/>
    <col min="14605" max="14605" width="3.7109375" customWidth="1"/>
    <col min="14606" max="14607" width="4.42578125" customWidth="1"/>
    <col min="14608" max="14608" width="7.140625" customWidth="1"/>
    <col min="14609" max="14609" width="6.140625" customWidth="1"/>
    <col min="14610" max="14611" width="6" customWidth="1"/>
    <col min="14612" max="14612" width="7.42578125" customWidth="1"/>
    <col min="14613" max="14613" width="5" customWidth="1"/>
    <col min="14614" max="14614" width="3.7109375" customWidth="1"/>
    <col min="14615" max="14616" width="3.42578125" customWidth="1"/>
    <col min="14617" max="14617" width="3" customWidth="1"/>
    <col min="14618" max="14618" width="4.42578125" customWidth="1"/>
    <col min="14619" max="14619" width="3.42578125" customWidth="1"/>
    <col min="14620" max="14620" width="3.7109375" customWidth="1"/>
    <col min="14621" max="14621" width="3" customWidth="1"/>
    <col min="14622" max="14622" width="3.7109375" customWidth="1"/>
    <col min="14623" max="14623" width="3.42578125" customWidth="1"/>
    <col min="14624" max="14624" width="4.28515625" customWidth="1"/>
    <col min="14625" max="14626" width="4" customWidth="1"/>
    <col min="14627" max="14627" width="3.42578125" customWidth="1"/>
    <col min="14628" max="14628" width="4.140625" customWidth="1"/>
    <col min="14629" max="14629" width="4.28515625" customWidth="1"/>
    <col min="14630" max="14630" width="3.7109375" customWidth="1"/>
    <col min="14631" max="14631" width="4" customWidth="1"/>
    <col min="14632" max="14632" width="3.42578125" customWidth="1"/>
    <col min="14633" max="14633" width="16.42578125" bestFit="1" customWidth="1"/>
    <col min="14850" max="14850" width="14.42578125" bestFit="1" customWidth="1"/>
    <col min="14851" max="14851" width="54.42578125" customWidth="1"/>
    <col min="14852" max="14852" width="7.28515625" customWidth="1"/>
    <col min="14853" max="14853" width="7.42578125" customWidth="1"/>
    <col min="14854" max="14854" width="5.140625" customWidth="1"/>
    <col min="14855" max="14855" width="4.42578125" customWidth="1"/>
    <col min="14856" max="14856" width="5.42578125" customWidth="1"/>
    <col min="14857" max="14857" width="4.28515625" customWidth="1"/>
    <col min="14858" max="14858" width="4.85546875" customWidth="1"/>
    <col min="14859" max="14859" width="5.140625" customWidth="1"/>
    <col min="14860" max="14860" width="4.85546875" customWidth="1"/>
    <col min="14861" max="14861" width="3.7109375" customWidth="1"/>
    <col min="14862" max="14863" width="4.42578125" customWidth="1"/>
    <col min="14864" max="14864" width="7.140625" customWidth="1"/>
    <col min="14865" max="14865" width="6.140625" customWidth="1"/>
    <col min="14866" max="14867" width="6" customWidth="1"/>
    <col min="14868" max="14868" width="7.42578125" customWidth="1"/>
    <col min="14869" max="14869" width="5" customWidth="1"/>
    <col min="14870" max="14870" width="3.7109375" customWidth="1"/>
    <col min="14871" max="14872" width="3.42578125" customWidth="1"/>
    <col min="14873" max="14873" width="3" customWidth="1"/>
    <col min="14874" max="14874" width="4.42578125" customWidth="1"/>
    <col min="14875" max="14875" width="3.42578125" customWidth="1"/>
    <col min="14876" max="14876" width="3.7109375" customWidth="1"/>
    <col min="14877" max="14877" width="3" customWidth="1"/>
    <col min="14878" max="14878" width="3.7109375" customWidth="1"/>
    <col min="14879" max="14879" width="3.42578125" customWidth="1"/>
    <col min="14880" max="14880" width="4.28515625" customWidth="1"/>
    <col min="14881" max="14882" width="4" customWidth="1"/>
    <col min="14883" max="14883" width="3.42578125" customWidth="1"/>
    <col min="14884" max="14884" width="4.140625" customWidth="1"/>
    <col min="14885" max="14885" width="4.28515625" customWidth="1"/>
    <col min="14886" max="14886" width="3.7109375" customWidth="1"/>
    <col min="14887" max="14887" width="4" customWidth="1"/>
    <col min="14888" max="14888" width="3.42578125" customWidth="1"/>
    <col min="14889" max="14889" width="16.42578125" bestFit="1" customWidth="1"/>
    <col min="15106" max="15106" width="14.42578125" bestFit="1" customWidth="1"/>
    <col min="15107" max="15107" width="54.42578125" customWidth="1"/>
    <col min="15108" max="15108" width="7.28515625" customWidth="1"/>
    <col min="15109" max="15109" width="7.42578125" customWidth="1"/>
    <col min="15110" max="15110" width="5.140625" customWidth="1"/>
    <col min="15111" max="15111" width="4.42578125" customWidth="1"/>
    <col min="15112" max="15112" width="5.42578125" customWidth="1"/>
    <col min="15113" max="15113" width="4.28515625" customWidth="1"/>
    <col min="15114" max="15114" width="4.85546875" customWidth="1"/>
    <col min="15115" max="15115" width="5.140625" customWidth="1"/>
    <col min="15116" max="15116" width="4.85546875" customWidth="1"/>
    <col min="15117" max="15117" width="3.7109375" customWidth="1"/>
    <col min="15118" max="15119" width="4.42578125" customWidth="1"/>
    <col min="15120" max="15120" width="7.140625" customWidth="1"/>
    <col min="15121" max="15121" width="6.140625" customWidth="1"/>
    <col min="15122" max="15123" width="6" customWidth="1"/>
    <col min="15124" max="15124" width="7.42578125" customWidth="1"/>
    <col min="15125" max="15125" width="5" customWidth="1"/>
    <col min="15126" max="15126" width="3.7109375" customWidth="1"/>
    <col min="15127" max="15128" width="3.42578125" customWidth="1"/>
    <col min="15129" max="15129" width="3" customWidth="1"/>
    <col min="15130" max="15130" width="4.42578125" customWidth="1"/>
    <col min="15131" max="15131" width="3.42578125" customWidth="1"/>
    <col min="15132" max="15132" width="3.7109375" customWidth="1"/>
    <col min="15133" max="15133" width="3" customWidth="1"/>
    <col min="15134" max="15134" width="3.7109375" customWidth="1"/>
    <col min="15135" max="15135" width="3.42578125" customWidth="1"/>
    <col min="15136" max="15136" width="4.28515625" customWidth="1"/>
    <col min="15137" max="15138" width="4" customWidth="1"/>
    <col min="15139" max="15139" width="3.42578125" customWidth="1"/>
    <col min="15140" max="15140" width="4.140625" customWidth="1"/>
    <col min="15141" max="15141" width="4.28515625" customWidth="1"/>
    <col min="15142" max="15142" width="3.7109375" customWidth="1"/>
    <col min="15143" max="15143" width="4" customWidth="1"/>
    <col min="15144" max="15144" width="3.42578125" customWidth="1"/>
    <col min="15145" max="15145" width="16.42578125" bestFit="1" customWidth="1"/>
    <col min="15362" max="15362" width="14.42578125" bestFit="1" customWidth="1"/>
    <col min="15363" max="15363" width="54.42578125" customWidth="1"/>
    <col min="15364" max="15364" width="7.28515625" customWidth="1"/>
    <col min="15365" max="15365" width="7.42578125" customWidth="1"/>
    <col min="15366" max="15366" width="5.140625" customWidth="1"/>
    <col min="15367" max="15367" width="4.42578125" customWidth="1"/>
    <col min="15368" max="15368" width="5.42578125" customWidth="1"/>
    <col min="15369" max="15369" width="4.28515625" customWidth="1"/>
    <col min="15370" max="15370" width="4.85546875" customWidth="1"/>
    <col min="15371" max="15371" width="5.140625" customWidth="1"/>
    <col min="15372" max="15372" width="4.85546875" customWidth="1"/>
    <col min="15373" max="15373" width="3.7109375" customWidth="1"/>
    <col min="15374" max="15375" width="4.42578125" customWidth="1"/>
    <col min="15376" max="15376" width="7.140625" customWidth="1"/>
    <col min="15377" max="15377" width="6.140625" customWidth="1"/>
    <col min="15378" max="15379" width="6" customWidth="1"/>
    <col min="15380" max="15380" width="7.42578125" customWidth="1"/>
    <col min="15381" max="15381" width="5" customWidth="1"/>
    <col min="15382" max="15382" width="3.7109375" customWidth="1"/>
    <col min="15383" max="15384" width="3.42578125" customWidth="1"/>
    <col min="15385" max="15385" width="3" customWidth="1"/>
    <col min="15386" max="15386" width="4.42578125" customWidth="1"/>
    <col min="15387" max="15387" width="3.42578125" customWidth="1"/>
    <col min="15388" max="15388" width="3.7109375" customWidth="1"/>
    <col min="15389" max="15389" width="3" customWidth="1"/>
    <col min="15390" max="15390" width="3.7109375" customWidth="1"/>
    <col min="15391" max="15391" width="3.42578125" customWidth="1"/>
    <col min="15392" max="15392" width="4.28515625" customWidth="1"/>
    <col min="15393" max="15394" width="4" customWidth="1"/>
    <col min="15395" max="15395" width="3.42578125" customWidth="1"/>
    <col min="15396" max="15396" width="4.140625" customWidth="1"/>
    <col min="15397" max="15397" width="4.28515625" customWidth="1"/>
    <col min="15398" max="15398" width="3.7109375" customWidth="1"/>
    <col min="15399" max="15399" width="4" customWidth="1"/>
    <col min="15400" max="15400" width="3.42578125" customWidth="1"/>
    <col min="15401" max="15401" width="16.42578125" bestFit="1" customWidth="1"/>
    <col min="15618" max="15618" width="14.42578125" bestFit="1" customWidth="1"/>
    <col min="15619" max="15619" width="54.42578125" customWidth="1"/>
    <col min="15620" max="15620" width="7.28515625" customWidth="1"/>
    <col min="15621" max="15621" width="7.42578125" customWidth="1"/>
    <col min="15622" max="15622" width="5.140625" customWidth="1"/>
    <col min="15623" max="15623" width="4.42578125" customWidth="1"/>
    <col min="15624" max="15624" width="5.42578125" customWidth="1"/>
    <col min="15625" max="15625" width="4.28515625" customWidth="1"/>
    <col min="15626" max="15626" width="4.85546875" customWidth="1"/>
    <col min="15627" max="15627" width="5.140625" customWidth="1"/>
    <col min="15628" max="15628" width="4.85546875" customWidth="1"/>
    <col min="15629" max="15629" width="3.7109375" customWidth="1"/>
    <col min="15630" max="15631" width="4.42578125" customWidth="1"/>
    <col min="15632" max="15632" width="7.140625" customWidth="1"/>
    <col min="15633" max="15633" width="6.140625" customWidth="1"/>
    <col min="15634" max="15635" width="6" customWidth="1"/>
    <col min="15636" max="15636" width="7.42578125" customWidth="1"/>
    <col min="15637" max="15637" width="5" customWidth="1"/>
    <col min="15638" max="15638" width="3.7109375" customWidth="1"/>
    <col min="15639" max="15640" width="3.42578125" customWidth="1"/>
    <col min="15641" max="15641" width="3" customWidth="1"/>
    <col min="15642" max="15642" width="4.42578125" customWidth="1"/>
    <col min="15643" max="15643" width="3.42578125" customWidth="1"/>
    <col min="15644" max="15644" width="3.7109375" customWidth="1"/>
    <col min="15645" max="15645" width="3" customWidth="1"/>
    <col min="15646" max="15646" width="3.7109375" customWidth="1"/>
    <col min="15647" max="15647" width="3.42578125" customWidth="1"/>
    <col min="15648" max="15648" width="4.28515625" customWidth="1"/>
    <col min="15649" max="15650" width="4" customWidth="1"/>
    <col min="15651" max="15651" width="3.42578125" customWidth="1"/>
    <col min="15652" max="15652" width="4.140625" customWidth="1"/>
    <col min="15653" max="15653" width="4.28515625" customWidth="1"/>
    <col min="15654" max="15654" width="3.7109375" customWidth="1"/>
    <col min="15655" max="15655" width="4" customWidth="1"/>
    <col min="15656" max="15656" width="3.42578125" customWidth="1"/>
    <col min="15657" max="15657" width="16.42578125" bestFit="1" customWidth="1"/>
    <col min="15874" max="15874" width="14.42578125" bestFit="1" customWidth="1"/>
    <col min="15875" max="15875" width="54.42578125" customWidth="1"/>
    <col min="15876" max="15876" width="7.28515625" customWidth="1"/>
    <col min="15877" max="15877" width="7.42578125" customWidth="1"/>
    <col min="15878" max="15878" width="5.140625" customWidth="1"/>
    <col min="15879" max="15879" width="4.42578125" customWidth="1"/>
    <col min="15880" max="15880" width="5.42578125" customWidth="1"/>
    <col min="15881" max="15881" width="4.28515625" customWidth="1"/>
    <col min="15882" max="15882" width="4.85546875" customWidth="1"/>
    <col min="15883" max="15883" width="5.140625" customWidth="1"/>
    <col min="15884" max="15884" width="4.85546875" customWidth="1"/>
    <col min="15885" max="15885" width="3.7109375" customWidth="1"/>
    <col min="15886" max="15887" width="4.42578125" customWidth="1"/>
    <col min="15888" max="15888" width="7.140625" customWidth="1"/>
    <col min="15889" max="15889" width="6.140625" customWidth="1"/>
    <col min="15890" max="15891" width="6" customWidth="1"/>
    <col min="15892" max="15892" width="7.42578125" customWidth="1"/>
    <col min="15893" max="15893" width="5" customWidth="1"/>
    <col min="15894" max="15894" width="3.7109375" customWidth="1"/>
    <col min="15895" max="15896" width="3.42578125" customWidth="1"/>
    <col min="15897" max="15897" width="3" customWidth="1"/>
    <col min="15898" max="15898" width="4.42578125" customWidth="1"/>
    <col min="15899" max="15899" width="3.42578125" customWidth="1"/>
    <col min="15900" max="15900" width="3.7109375" customWidth="1"/>
    <col min="15901" max="15901" width="3" customWidth="1"/>
    <col min="15902" max="15902" width="3.7109375" customWidth="1"/>
    <col min="15903" max="15903" width="3.42578125" customWidth="1"/>
    <col min="15904" max="15904" width="4.28515625" customWidth="1"/>
    <col min="15905" max="15906" width="4" customWidth="1"/>
    <col min="15907" max="15907" width="3.42578125" customWidth="1"/>
    <col min="15908" max="15908" width="4.140625" customWidth="1"/>
    <col min="15909" max="15909" width="4.28515625" customWidth="1"/>
    <col min="15910" max="15910" width="3.7109375" customWidth="1"/>
    <col min="15911" max="15911" width="4" customWidth="1"/>
    <col min="15912" max="15912" width="3.42578125" customWidth="1"/>
    <col min="15913" max="15913" width="16.42578125" bestFit="1" customWidth="1"/>
    <col min="16130" max="16130" width="14.42578125" bestFit="1" customWidth="1"/>
    <col min="16131" max="16131" width="54.42578125" customWidth="1"/>
    <col min="16132" max="16132" width="7.28515625" customWidth="1"/>
    <col min="16133" max="16133" width="7.42578125" customWidth="1"/>
    <col min="16134" max="16134" width="5.140625" customWidth="1"/>
    <col min="16135" max="16135" width="4.42578125" customWidth="1"/>
    <col min="16136" max="16136" width="5.42578125" customWidth="1"/>
    <col min="16137" max="16137" width="4.28515625" customWidth="1"/>
    <col min="16138" max="16138" width="4.85546875" customWidth="1"/>
    <col min="16139" max="16139" width="5.140625" customWidth="1"/>
    <col min="16140" max="16140" width="4.85546875" customWidth="1"/>
    <col min="16141" max="16141" width="3.7109375" customWidth="1"/>
    <col min="16142" max="16143" width="4.42578125" customWidth="1"/>
    <col min="16144" max="16144" width="7.140625" customWidth="1"/>
    <col min="16145" max="16145" width="6.140625" customWidth="1"/>
    <col min="16146" max="16147" width="6" customWidth="1"/>
    <col min="16148" max="16148" width="7.42578125" customWidth="1"/>
    <col min="16149" max="16149" width="5" customWidth="1"/>
    <col min="16150" max="16150" width="3.7109375" customWidth="1"/>
    <col min="16151" max="16152" width="3.42578125" customWidth="1"/>
    <col min="16153" max="16153" width="3" customWidth="1"/>
    <col min="16154" max="16154" width="4.42578125" customWidth="1"/>
    <col min="16155" max="16155" width="3.42578125" customWidth="1"/>
    <col min="16156" max="16156" width="3.7109375" customWidth="1"/>
    <col min="16157" max="16157" width="3" customWidth="1"/>
    <col min="16158" max="16158" width="3.7109375" customWidth="1"/>
    <col min="16159" max="16159" width="3.42578125" customWidth="1"/>
    <col min="16160" max="16160" width="4.28515625" customWidth="1"/>
    <col min="16161" max="16162" width="4" customWidth="1"/>
    <col min="16163" max="16163" width="3.42578125" customWidth="1"/>
    <col min="16164" max="16164" width="4.140625" customWidth="1"/>
    <col min="16165" max="16165" width="4.28515625" customWidth="1"/>
    <col min="16166" max="16166" width="3.7109375" customWidth="1"/>
    <col min="16167" max="16167" width="4" customWidth="1"/>
    <col min="16168" max="16168" width="3.42578125" customWidth="1"/>
    <col min="16169" max="16169" width="16.42578125" bestFit="1" customWidth="1"/>
  </cols>
  <sheetData>
    <row r="1" spans="1:41" ht="18" x14ac:dyDescent="0.2">
      <c r="A1" s="441" t="s">
        <v>90</v>
      </c>
      <c r="B1" s="36"/>
      <c r="C1" s="37"/>
      <c r="D1" s="31"/>
      <c r="E1" s="31"/>
      <c r="F1" s="31"/>
      <c r="G1" s="440"/>
      <c r="H1" s="440"/>
      <c r="I1" s="440"/>
      <c r="J1" s="440"/>
      <c r="K1" s="440"/>
      <c r="L1" s="637" t="s">
        <v>340</v>
      </c>
      <c r="M1" s="637"/>
      <c r="N1" s="637"/>
      <c r="O1" s="637"/>
      <c r="P1" s="637"/>
      <c r="Q1" s="637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91"/>
    </row>
    <row r="2" spans="1:41" ht="18" x14ac:dyDescent="0.2">
      <c r="A2" s="441" t="s">
        <v>109</v>
      </c>
      <c r="B2" s="36"/>
      <c r="C2" s="37"/>
      <c r="D2" s="31"/>
      <c r="E2" s="31"/>
      <c r="F2" s="31"/>
      <c r="G2" s="440"/>
      <c r="H2" s="440"/>
      <c r="I2" s="440"/>
      <c r="J2" s="440"/>
      <c r="K2" s="440"/>
      <c r="L2" s="440"/>
      <c r="M2" s="440"/>
      <c r="N2" s="440"/>
      <c r="O2" s="440" t="s">
        <v>77</v>
      </c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91"/>
      <c r="AD2" s="91"/>
      <c r="AE2" s="91"/>
      <c r="AF2" s="91"/>
      <c r="AG2" s="91"/>
      <c r="AH2" s="31"/>
      <c r="AI2" s="31"/>
      <c r="AJ2" s="31"/>
      <c r="AK2" s="31"/>
      <c r="AL2" s="31"/>
      <c r="AM2" s="31"/>
      <c r="AN2" s="31"/>
      <c r="AO2" s="31"/>
    </row>
    <row r="3" spans="1:41" ht="18" x14ac:dyDescent="0.2">
      <c r="A3" s="441"/>
      <c r="B3" s="36"/>
      <c r="C3" s="37"/>
      <c r="D3" s="31"/>
      <c r="E3" s="31"/>
      <c r="F3" s="31"/>
      <c r="G3" s="440"/>
      <c r="H3" s="440"/>
      <c r="I3" s="440"/>
      <c r="J3" s="440"/>
      <c r="K3" s="440"/>
      <c r="L3" s="440"/>
      <c r="M3" s="440"/>
      <c r="N3" s="440"/>
      <c r="O3" s="440" t="s">
        <v>341</v>
      </c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91"/>
      <c r="AD3" s="91"/>
      <c r="AE3" s="91"/>
      <c r="AF3" s="91"/>
      <c r="AG3" s="91"/>
      <c r="AH3" s="31" t="s">
        <v>174</v>
      </c>
      <c r="AI3" s="31"/>
      <c r="AJ3" s="31"/>
      <c r="AK3" s="31"/>
      <c r="AL3" s="31" t="s">
        <v>437</v>
      </c>
      <c r="AM3" s="31"/>
      <c r="AN3" s="31"/>
      <c r="AO3" s="31"/>
    </row>
    <row r="4" spans="1:41" ht="18" x14ac:dyDescent="0.2">
      <c r="A4" s="14"/>
      <c r="B4" s="6"/>
      <c r="C4" s="7"/>
      <c r="D4" s="5"/>
      <c r="E4" s="5"/>
      <c r="F4" s="5"/>
      <c r="G4" s="5"/>
      <c r="H4" s="5"/>
      <c r="I4" s="5"/>
      <c r="J4" s="5"/>
      <c r="K4" s="5"/>
      <c r="L4" s="440"/>
      <c r="M4" s="440"/>
      <c r="N4" s="440"/>
      <c r="O4" s="440" t="s">
        <v>175</v>
      </c>
      <c r="P4" s="440"/>
      <c r="Q4" s="440"/>
      <c r="R4" s="440"/>
      <c r="S4" s="5"/>
      <c r="T4" s="440"/>
      <c r="U4" s="440"/>
      <c r="V4" s="440"/>
      <c r="W4" s="440"/>
      <c r="X4" s="440"/>
      <c r="Y4" s="440"/>
      <c r="Z4" s="440"/>
      <c r="AA4" s="440"/>
      <c r="AB4" s="440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8" x14ac:dyDescent="0.2">
      <c r="A5" s="14"/>
      <c r="B5" s="6"/>
      <c r="C5" s="7"/>
      <c r="D5" s="5"/>
      <c r="E5" s="441"/>
      <c r="F5" s="36"/>
      <c r="G5" s="37"/>
      <c r="H5" s="31"/>
      <c r="I5" s="31"/>
      <c r="J5" s="31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91"/>
      <c r="AH5" s="91"/>
      <c r="AI5" s="91"/>
      <c r="AJ5" s="91"/>
      <c r="AK5" s="91"/>
      <c r="AL5" s="31"/>
      <c r="AM5" s="31"/>
      <c r="AN5" s="31"/>
      <c r="AO5" s="31"/>
    </row>
    <row r="6" spans="1:41" ht="18" x14ac:dyDescent="0.2">
      <c r="A6" s="14"/>
      <c r="B6" s="6"/>
      <c r="C6" s="7"/>
      <c r="D6" s="5"/>
      <c r="E6" s="14"/>
      <c r="F6" s="6"/>
      <c r="G6" s="7"/>
      <c r="H6" s="5"/>
      <c r="I6" s="5"/>
      <c r="J6" s="5"/>
      <c r="K6" s="5"/>
      <c r="L6" s="5"/>
      <c r="M6" s="5"/>
      <c r="N6" s="5"/>
      <c r="O6" s="5"/>
      <c r="P6" s="440"/>
      <c r="Q6" s="440"/>
      <c r="R6" s="440"/>
      <c r="S6" s="440"/>
      <c r="T6" s="440"/>
      <c r="U6" s="440"/>
      <c r="V6" s="440"/>
      <c r="W6" s="5"/>
      <c r="X6" s="440"/>
      <c r="Y6" s="440"/>
      <c r="Z6" s="440"/>
      <c r="AA6" s="440"/>
      <c r="AB6" s="440"/>
      <c r="AC6" s="440"/>
      <c r="AD6" s="440"/>
      <c r="AE6" s="440"/>
      <c r="AF6" s="440"/>
      <c r="AG6" s="5"/>
      <c r="AH6" s="5"/>
      <c r="AI6" s="5"/>
      <c r="AJ6" s="5"/>
      <c r="AK6" s="5"/>
      <c r="AL6" s="5"/>
      <c r="AM6" s="5"/>
      <c r="AN6" s="5"/>
      <c r="AO6" s="5"/>
    </row>
    <row r="7" spans="1:41" ht="16.5" thickBot="1" x14ac:dyDescent="0.25">
      <c r="A7" s="736" t="s">
        <v>26</v>
      </c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6"/>
      <c r="AI7" s="736"/>
      <c r="AJ7" s="736"/>
      <c r="AK7" s="736"/>
      <c r="AL7" s="736"/>
      <c r="AM7" s="736"/>
      <c r="AN7" s="736"/>
      <c r="AO7" s="736"/>
    </row>
    <row r="8" spans="1:41" ht="15.75" x14ac:dyDescent="0.2">
      <c r="A8" s="658"/>
      <c r="B8" s="715" t="s">
        <v>23</v>
      </c>
      <c r="C8" s="727" t="s">
        <v>2</v>
      </c>
      <c r="D8" s="20" t="s">
        <v>0</v>
      </c>
      <c r="E8" s="706" t="s">
        <v>76</v>
      </c>
      <c r="F8" s="702" t="s">
        <v>1</v>
      </c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  <c r="AD8" s="703"/>
      <c r="AE8" s="703"/>
      <c r="AF8" s="703"/>
      <c r="AG8" s="703"/>
      <c r="AH8" s="703"/>
      <c r="AI8" s="703"/>
      <c r="AJ8" s="21"/>
      <c r="AK8" s="21"/>
      <c r="AL8" s="21"/>
      <c r="AM8" s="22"/>
      <c r="AN8" s="23"/>
      <c r="AO8" s="731" t="s">
        <v>29</v>
      </c>
    </row>
    <row r="9" spans="1:41" ht="16.5" thickBot="1" x14ac:dyDescent="0.25">
      <c r="A9" s="737"/>
      <c r="B9" s="716"/>
      <c r="C9" s="728"/>
      <c r="D9" s="25" t="s">
        <v>3</v>
      </c>
      <c r="E9" s="707"/>
      <c r="F9" s="26"/>
      <c r="G9" s="27"/>
      <c r="H9" s="27" t="s">
        <v>4</v>
      </c>
      <c r="I9" s="27"/>
      <c r="J9" s="28"/>
      <c r="K9" s="27"/>
      <c r="L9" s="27"/>
      <c r="M9" s="27" t="s">
        <v>5</v>
      </c>
      <c r="N9" s="27"/>
      <c r="O9" s="28"/>
      <c r="P9" s="27"/>
      <c r="Q9" s="27"/>
      <c r="R9" s="29" t="s">
        <v>6</v>
      </c>
      <c r="S9" s="27"/>
      <c r="T9" s="28"/>
      <c r="U9" s="27"/>
      <c r="V9" s="27"/>
      <c r="W9" s="29" t="s">
        <v>7</v>
      </c>
      <c r="X9" s="27"/>
      <c r="Y9" s="28"/>
      <c r="Z9" s="27"/>
      <c r="AA9" s="27"/>
      <c r="AB9" s="29" t="s">
        <v>8</v>
      </c>
      <c r="AC9" s="27"/>
      <c r="AD9" s="28"/>
      <c r="AE9" s="26"/>
      <c r="AF9" s="27"/>
      <c r="AG9" s="27" t="s">
        <v>9</v>
      </c>
      <c r="AH9" s="27"/>
      <c r="AI9" s="30"/>
      <c r="AJ9" s="26"/>
      <c r="AK9" s="27"/>
      <c r="AL9" s="27" t="s">
        <v>22</v>
      </c>
      <c r="AM9" s="27"/>
      <c r="AN9" s="28"/>
      <c r="AO9" s="732"/>
    </row>
    <row r="10" spans="1:41" ht="15.75" x14ac:dyDescent="0.2">
      <c r="A10" s="445"/>
      <c r="B10" s="33"/>
      <c r="C10" s="34"/>
      <c r="D10" s="41"/>
      <c r="E10" s="40"/>
      <c r="F10" s="48" t="s">
        <v>10</v>
      </c>
      <c r="G10" s="49" t="s">
        <v>12</v>
      </c>
      <c r="H10" s="49" t="s">
        <v>11</v>
      </c>
      <c r="I10" s="49" t="s">
        <v>13</v>
      </c>
      <c r="J10" s="50" t="s">
        <v>14</v>
      </c>
      <c r="K10" s="48" t="s">
        <v>10</v>
      </c>
      <c r="L10" s="49" t="s">
        <v>12</v>
      </c>
      <c r="M10" s="49" t="s">
        <v>11</v>
      </c>
      <c r="N10" s="49" t="s">
        <v>13</v>
      </c>
      <c r="O10" s="50" t="s">
        <v>14</v>
      </c>
      <c r="P10" s="48" t="s">
        <v>10</v>
      </c>
      <c r="Q10" s="49" t="s">
        <v>12</v>
      </c>
      <c r="R10" s="49" t="s">
        <v>11</v>
      </c>
      <c r="S10" s="49" t="s">
        <v>13</v>
      </c>
      <c r="T10" s="50" t="s">
        <v>14</v>
      </c>
      <c r="U10" s="48" t="s">
        <v>10</v>
      </c>
      <c r="V10" s="49" t="s">
        <v>12</v>
      </c>
      <c r="W10" s="49" t="s">
        <v>11</v>
      </c>
      <c r="X10" s="49" t="s">
        <v>13</v>
      </c>
      <c r="Y10" s="50" t="s">
        <v>14</v>
      </c>
      <c r="Z10" s="48" t="s">
        <v>10</v>
      </c>
      <c r="AA10" s="49" t="s">
        <v>12</v>
      </c>
      <c r="AB10" s="49" t="s">
        <v>11</v>
      </c>
      <c r="AC10" s="49" t="s">
        <v>13</v>
      </c>
      <c r="AD10" s="50" t="s">
        <v>14</v>
      </c>
      <c r="AE10" s="48" t="s">
        <v>10</v>
      </c>
      <c r="AF10" s="49" t="s">
        <v>12</v>
      </c>
      <c r="AG10" s="49" t="s">
        <v>11</v>
      </c>
      <c r="AH10" s="49" t="s">
        <v>13</v>
      </c>
      <c r="AI10" s="50" t="s">
        <v>14</v>
      </c>
      <c r="AJ10" s="51" t="s">
        <v>10</v>
      </c>
      <c r="AK10" s="442" t="s">
        <v>12</v>
      </c>
      <c r="AL10" s="442" t="s">
        <v>11</v>
      </c>
      <c r="AM10" s="442" t="s">
        <v>13</v>
      </c>
      <c r="AN10" s="50" t="s">
        <v>14</v>
      </c>
      <c r="AO10" s="505" t="s">
        <v>23</v>
      </c>
    </row>
    <row r="11" spans="1:41" ht="16.5" thickBot="1" x14ac:dyDescent="0.25">
      <c r="A11" s="733" t="s">
        <v>147</v>
      </c>
      <c r="B11" s="734"/>
      <c r="C11" s="735"/>
      <c r="D11" s="42"/>
      <c r="E11" s="43"/>
      <c r="F11" s="42"/>
      <c r="G11" s="44"/>
      <c r="H11" s="44"/>
      <c r="I11" s="44"/>
      <c r="J11" s="43"/>
      <c r="K11" s="42"/>
      <c r="L11" s="44"/>
      <c r="M11" s="44"/>
      <c r="N11" s="44"/>
      <c r="O11" s="43"/>
      <c r="P11" s="164"/>
      <c r="Q11" s="44"/>
      <c r="R11" s="44"/>
      <c r="S11" s="44"/>
      <c r="T11" s="43"/>
      <c r="U11" s="42"/>
      <c r="V11" s="44"/>
      <c r="W11" s="44"/>
      <c r="X11" s="44"/>
      <c r="Y11" s="43"/>
      <c r="Z11" s="42"/>
      <c r="AA11" s="44"/>
      <c r="AB11" s="44"/>
      <c r="AC11" s="44"/>
      <c r="AD11" s="43"/>
      <c r="AE11" s="42"/>
      <c r="AF11" s="44"/>
      <c r="AG11" s="44"/>
      <c r="AH11" s="44"/>
      <c r="AI11" s="43"/>
      <c r="AJ11" s="42"/>
      <c r="AK11" s="44"/>
      <c r="AL11" s="44"/>
      <c r="AM11" s="44"/>
      <c r="AN11" s="43"/>
      <c r="AO11" s="46"/>
    </row>
    <row r="12" spans="1:41" ht="15.75" x14ac:dyDescent="0.2">
      <c r="A12" s="582" t="s">
        <v>4</v>
      </c>
      <c r="B12" s="583" t="s">
        <v>352</v>
      </c>
      <c r="C12" s="584" t="s">
        <v>148</v>
      </c>
      <c r="D12" s="585">
        <v>2</v>
      </c>
      <c r="E12" s="585">
        <v>2</v>
      </c>
      <c r="F12" s="586"/>
      <c r="G12" s="586"/>
      <c r="H12" s="586"/>
      <c r="I12" s="586"/>
      <c r="J12" s="587"/>
      <c r="K12" s="586"/>
      <c r="L12" s="586"/>
      <c r="M12" s="586"/>
      <c r="N12" s="586"/>
      <c r="O12" s="587"/>
      <c r="P12" s="588">
        <v>2</v>
      </c>
      <c r="Q12" s="588">
        <v>0</v>
      </c>
      <c r="R12" s="588">
        <v>0</v>
      </c>
      <c r="S12" s="589" t="s">
        <v>83</v>
      </c>
      <c r="T12" s="590">
        <v>2</v>
      </c>
      <c r="U12" s="591" t="s">
        <v>86</v>
      </c>
      <c r="V12" s="586"/>
      <c r="W12" s="586"/>
      <c r="X12" s="586"/>
      <c r="Y12" s="587"/>
      <c r="Z12" s="588"/>
      <c r="AA12" s="588"/>
      <c r="AB12" s="588"/>
      <c r="AC12" s="589"/>
      <c r="AD12" s="590"/>
      <c r="AE12" s="591"/>
      <c r="AF12" s="588"/>
      <c r="AG12" s="588"/>
      <c r="AH12" s="588"/>
      <c r="AI12" s="590"/>
      <c r="AJ12" s="586"/>
      <c r="AK12" s="586"/>
      <c r="AL12" s="586"/>
      <c r="AM12" s="586"/>
      <c r="AN12" s="587"/>
      <c r="AO12" s="592"/>
    </row>
    <row r="13" spans="1:41" ht="15.75" x14ac:dyDescent="0.2">
      <c r="A13" s="593" t="s">
        <v>5</v>
      </c>
      <c r="B13" s="594" t="s">
        <v>353</v>
      </c>
      <c r="C13" s="595" t="s">
        <v>149</v>
      </c>
      <c r="D13" s="551">
        <v>2</v>
      </c>
      <c r="E13" s="551">
        <v>2</v>
      </c>
      <c r="F13" s="549"/>
      <c r="G13" s="549"/>
      <c r="H13" s="549"/>
      <c r="I13" s="549"/>
      <c r="J13" s="596"/>
      <c r="K13" s="549"/>
      <c r="L13" s="549"/>
      <c r="M13" s="549"/>
      <c r="N13" s="549"/>
      <c r="O13" s="596"/>
      <c r="P13" s="551">
        <v>2</v>
      </c>
      <c r="Q13" s="551">
        <v>0</v>
      </c>
      <c r="R13" s="551">
        <v>0</v>
      </c>
      <c r="S13" s="597" t="s">
        <v>83</v>
      </c>
      <c r="T13" s="556">
        <v>2</v>
      </c>
      <c r="U13" s="557" t="s">
        <v>86</v>
      </c>
      <c r="V13" s="549"/>
      <c r="W13" s="549"/>
      <c r="X13" s="549"/>
      <c r="Y13" s="596"/>
      <c r="Z13" s="551"/>
      <c r="AA13" s="551"/>
      <c r="AB13" s="551"/>
      <c r="AC13" s="597"/>
      <c r="AD13" s="556"/>
      <c r="AE13" s="557"/>
      <c r="AF13" s="549"/>
      <c r="AG13" s="549"/>
      <c r="AH13" s="549"/>
      <c r="AI13" s="596"/>
      <c r="AJ13" s="598"/>
      <c r="AK13" s="551"/>
      <c r="AL13" s="551"/>
      <c r="AM13" s="551"/>
      <c r="AN13" s="556"/>
      <c r="AO13" s="599"/>
    </row>
    <row r="14" spans="1:41" ht="15.75" x14ac:dyDescent="0.2">
      <c r="A14" s="593" t="s">
        <v>6</v>
      </c>
      <c r="B14" s="594" t="s">
        <v>421</v>
      </c>
      <c r="C14" s="595" t="s">
        <v>150</v>
      </c>
      <c r="D14" s="551">
        <v>2</v>
      </c>
      <c r="E14" s="551">
        <v>2</v>
      </c>
      <c r="F14" s="549"/>
      <c r="G14" s="549"/>
      <c r="H14" s="549"/>
      <c r="I14" s="549"/>
      <c r="J14" s="596"/>
      <c r="K14" s="549"/>
      <c r="L14" s="549"/>
      <c r="M14" s="549"/>
      <c r="N14" s="549"/>
      <c r="O14" s="596"/>
      <c r="P14" s="551">
        <v>2</v>
      </c>
      <c r="Q14" s="551">
        <v>0</v>
      </c>
      <c r="R14" s="551">
        <v>0</v>
      </c>
      <c r="S14" s="597" t="s">
        <v>83</v>
      </c>
      <c r="T14" s="556">
        <v>2</v>
      </c>
      <c r="U14" s="557" t="s">
        <v>86</v>
      </c>
      <c r="V14" s="551"/>
      <c r="W14" s="551"/>
      <c r="X14" s="597"/>
      <c r="Y14" s="556"/>
      <c r="Z14" s="557"/>
      <c r="AA14" s="551"/>
      <c r="AB14" s="551"/>
      <c r="AC14" s="551"/>
      <c r="AD14" s="556"/>
      <c r="AE14" s="557"/>
      <c r="AF14" s="551"/>
      <c r="AG14" s="551"/>
      <c r="AH14" s="551"/>
      <c r="AI14" s="556"/>
      <c r="AJ14" s="549"/>
      <c r="AK14" s="549"/>
      <c r="AL14" s="549"/>
      <c r="AM14" s="549"/>
      <c r="AN14" s="596"/>
      <c r="AO14" s="599"/>
    </row>
    <row r="15" spans="1:41" ht="15.75" x14ac:dyDescent="0.2">
      <c r="A15" s="593" t="s">
        <v>7</v>
      </c>
      <c r="B15" s="594" t="s">
        <v>422</v>
      </c>
      <c r="C15" s="595" t="s">
        <v>151</v>
      </c>
      <c r="D15" s="551">
        <v>2</v>
      </c>
      <c r="E15" s="551">
        <v>2</v>
      </c>
      <c r="F15" s="549"/>
      <c r="G15" s="549"/>
      <c r="H15" s="549"/>
      <c r="I15" s="549"/>
      <c r="J15" s="596"/>
      <c r="K15" s="549"/>
      <c r="L15" s="549"/>
      <c r="M15" s="549"/>
      <c r="N15" s="549"/>
      <c r="O15" s="596"/>
      <c r="P15" s="551">
        <v>2</v>
      </c>
      <c r="Q15" s="551">
        <v>0</v>
      </c>
      <c r="R15" s="551">
        <v>0</v>
      </c>
      <c r="S15" s="597" t="s">
        <v>83</v>
      </c>
      <c r="T15" s="556">
        <v>2</v>
      </c>
      <c r="U15" s="557" t="s">
        <v>86</v>
      </c>
      <c r="V15" s="549"/>
      <c r="W15" s="549"/>
      <c r="X15" s="549"/>
      <c r="Y15" s="596"/>
      <c r="Z15" s="549"/>
      <c r="AA15" s="549"/>
      <c r="AB15" s="549"/>
      <c r="AC15" s="549"/>
      <c r="AD15" s="596"/>
      <c r="AE15" s="549"/>
      <c r="AF15" s="549"/>
      <c r="AG15" s="549"/>
      <c r="AH15" s="549"/>
      <c r="AI15" s="596"/>
      <c r="AJ15" s="549"/>
      <c r="AK15" s="549"/>
      <c r="AL15" s="549"/>
      <c r="AM15" s="549"/>
      <c r="AN15" s="596"/>
      <c r="AO15" s="599"/>
    </row>
    <row r="16" spans="1:41" ht="15.75" x14ac:dyDescent="0.2">
      <c r="A16" s="593" t="s">
        <v>8</v>
      </c>
      <c r="B16" s="594" t="s">
        <v>152</v>
      </c>
      <c r="C16" s="600" t="s">
        <v>153</v>
      </c>
      <c r="D16" s="551">
        <v>2</v>
      </c>
      <c r="E16" s="551">
        <v>2</v>
      </c>
      <c r="F16" s="549"/>
      <c r="G16" s="549"/>
      <c r="H16" s="549"/>
      <c r="I16" s="549"/>
      <c r="J16" s="596"/>
      <c r="K16" s="549"/>
      <c r="L16" s="549"/>
      <c r="M16" s="549"/>
      <c r="N16" s="549"/>
      <c r="O16" s="596"/>
      <c r="P16" s="551">
        <v>2</v>
      </c>
      <c r="Q16" s="551">
        <v>0</v>
      </c>
      <c r="R16" s="551">
        <v>0</v>
      </c>
      <c r="S16" s="597" t="s">
        <v>83</v>
      </c>
      <c r="T16" s="556">
        <v>2</v>
      </c>
      <c r="U16" s="557" t="s">
        <v>86</v>
      </c>
      <c r="V16" s="549"/>
      <c r="W16" s="549"/>
      <c r="X16" s="549"/>
      <c r="Y16" s="596"/>
      <c r="Z16" s="549"/>
      <c r="AA16" s="549"/>
      <c r="AB16" s="549"/>
      <c r="AC16" s="549"/>
      <c r="AD16" s="596"/>
      <c r="AE16" s="549"/>
      <c r="AF16" s="549"/>
      <c r="AG16" s="549"/>
      <c r="AH16" s="549"/>
      <c r="AI16" s="596"/>
      <c r="AJ16" s="549"/>
      <c r="AK16" s="549"/>
      <c r="AL16" s="549"/>
      <c r="AM16" s="549"/>
      <c r="AN16" s="596"/>
      <c r="AO16" s="599"/>
    </row>
    <row r="17" spans="1:41" ht="15.75" x14ac:dyDescent="0.2">
      <c r="A17" s="593" t="s">
        <v>9</v>
      </c>
      <c r="B17" s="594" t="s">
        <v>154</v>
      </c>
      <c r="C17" s="595" t="s">
        <v>155</v>
      </c>
      <c r="D17" s="551">
        <v>2</v>
      </c>
      <c r="E17" s="551">
        <v>2</v>
      </c>
      <c r="F17" s="549"/>
      <c r="G17" s="549"/>
      <c r="H17" s="549"/>
      <c r="I17" s="549"/>
      <c r="J17" s="596"/>
      <c r="K17" s="549"/>
      <c r="L17" s="549"/>
      <c r="M17" s="549"/>
      <c r="N17" s="549"/>
      <c r="O17" s="596"/>
      <c r="P17" s="551">
        <v>2</v>
      </c>
      <c r="Q17" s="551">
        <v>0</v>
      </c>
      <c r="R17" s="551">
        <v>0</v>
      </c>
      <c r="S17" s="597" t="s">
        <v>83</v>
      </c>
      <c r="T17" s="556">
        <v>2</v>
      </c>
      <c r="U17" s="557" t="s">
        <v>86</v>
      </c>
      <c r="V17" s="549"/>
      <c r="W17" s="549"/>
      <c r="X17" s="549"/>
      <c r="Y17" s="596"/>
      <c r="Z17" s="549"/>
      <c r="AA17" s="549"/>
      <c r="AB17" s="549"/>
      <c r="AC17" s="549"/>
      <c r="AD17" s="596"/>
      <c r="AE17" s="549"/>
      <c r="AF17" s="549"/>
      <c r="AG17" s="549"/>
      <c r="AH17" s="549"/>
      <c r="AI17" s="596"/>
      <c r="AJ17" s="549"/>
      <c r="AK17" s="549"/>
      <c r="AL17" s="549"/>
      <c r="AM17" s="549"/>
      <c r="AN17" s="596"/>
      <c r="AO17" s="599"/>
    </row>
    <row r="18" spans="1:41" ht="15.75" x14ac:dyDescent="0.2">
      <c r="A18" s="593" t="s">
        <v>22</v>
      </c>
      <c r="B18" s="594" t="s">
        <v>354</v>
      </c>
      <c r="C18" s="595" t="s">
        <v>156</v>
      </c>
      <c r="D18" s="551">
        <v>2</v>
      </c>
      <c r="E18" s="551">
        <v>2</v>
      </c>
      <c r="F18" s="549"/>
      <c r="G18" s="549"/>
      <c r="H18" s="549"/>
      <c r="I18" s="549"/>
      <c r="J18" s="596"/>
      <c r="K18" s="549"/>
      <c r="L18" s="549"/>
      <c r="M18" s="549"/>
      <c r="N18" s="549"/>
      <c r="O18" s="596"/>
      <c r="P18" s="551">
        <v>2</v>
      </c>
      <c r="Q18" s="551">
        <v>0</v>
      </c>
      <c r="R18" s="551">
        <v>0</v>
      </c>
      <c r="S18" s="597" t="s">
        <v>83</v>
      </c>
      <c r="T18" s="556">
        <v>2</v>
      </c>
      <c r="U18" s="557" t="s">
        <v>86</v>
      </c>
      <c r="V18" s="551"/>
      <c r="W18" s="551"/>
      <c r="X18" s="597"/>
      <c r="Y18" s="556"/>
      <c r="Z18" s="549"/>
      <c r="AA18" s="549"/>
      <c r="AB18" s="549"/>
      <c r="AC18" s="549"/>
      <c r="AD18" s="596"/>
      <c r="AE18" s="549"/>
      <c r="AF18" s="549"/>
      <c r="AG18" s="549"/>
      <c r="AH18" s="549"/>
      <c r="AI18" s="596"/>
      <c r="AJ18" s="551"/>
      <c r="AK18" s="551"/>
      <c r="AL18" s="551"/>
      <c r="AM18" s="597"/>
      <c r="AN18" s="556"/>
      <c r="AO18" s="599"/>
    </row>
    <row r="19" spans="1:41" ht="25.5" customHeight="1" x14ac:dyDescent="0.2">
      <c r="A19" s="593" t="s">
        <v>28</v>
      </c>
      <c r="B19" s="594" t="s">
        <v>423</v>
      </c>
      <c r="C19" s="600" t="s">
        <v>157</v>
      </c>
      <c r="D19" s="551">
        <v>2</v>
      </c>
      <c r="E19" s="551">
        <v>2</v>
      </c>
      <c r="F19" s="549"/>
      <c r="G19" s="549"/>
      <c r="H19" s="549"/>
      <c r="I19" s="549"/>
      <c r="J19" s="596"/>
      <c r="K19" s="549"/>
      <c r="L19" s="549"/>
      <c r="M19" s="549"/>
      <c r="N19" s="549"/>
      <c r="O19" s="596"/>
      <c r="P19" s="551">
        <v>2</v>
      </c>
      <c r="Q19" s="551">
        <v>0</v>
      </c>
      <c r="R19" s="551">
        <v>0</v>
      </c>
      <c r="S19" s="597" t="s">
        <v>83</v>
      </c>
      <c r="T19" s="556">
        <v>2</v>
      </c>
      <c r="U19" s="557" t="s">
        <v>86</v>
      </c>
      <c r="V19" s="549"/>
      <c r="W19" s="549"/>
      <c r="X19" s="549"/>
      <c r="Y19" s="596"/>
      <c r="Z19" s="549"/>
      <c r="AA19" s="549"/>
      <c r="AB19" s="549"/>
      <c r="AC19" s="549"/>
      <c r="AD19" s="596"/>
      <c r="AE19" s="549"/>
      <c r="AF19" s="549"/>
      <c r="AG19" s="549"/>
      <c r="AH19" s="549"/>
      <c r="AI19" s="596"/>
      <c r="AJ19" s="549"/>
      <c r="AK19" s="549"/>
      <c r="AL19" s="549"/>
      <c r="AM19" s="549"/>
      <c r="AN19" s="596"/>
      <c r="AO19" s="599"/>
    </row>
    <row r="20" spans="1:41" ht="15.75" x14ac:dyDescent="0.2">
      <c r="A20" s="593" t="s">
        <v>30</v>
      </c>
      <c r="B20" s="594" t="s">
        <v>355</v>
      </c>
      <c r="C20" s="595" t="s">
        <v>261</v>
      </c>
      <c r="D20" s="551">
        <v>2</v>
      </c>
      <c r="E20" s="551">
        <v>2</v>
      </c>
      <c r="F20" s="549"/>
      <c r="G20" s="549"/>
      <c r="H20" s="549"/>
      <c r="I20" s="549"/>
      <c r="J20" s="596"/>
      <c r="K20" s="549"/>
      <c r="L20" s="549"/>
      <c r="M20" s="549"/>
      <c r="N20" s="549"/>
      <c r="O20" s="596"/>
      <c r="P20" s="551">
        <v>2</v>
      </c>
      <c r="Q20" s="551">
        <v>0</v>
      </c>
      <c r="R20" s="551">
        <v>0</v>
      </c>
      <c r="S20" s="597" t="s">
        <v>83</v>
      </c>
      <c r="T20" s="556">
        <v>2</v>
      </c>
      <c r="U20" s="557" t="s">
        <v>86</v>
      </c>
      <c r="V20" s="549"/>
      <c r="W20" s="549"/>
      <c r="X20" s="549"/>
      <c r="Y20" s="596"/>
      <c r="Z20" s="549"/>
      <c r="AA20" s="549"/>
      <c r="AB20" s="549"/>
      <c r="AC20" s="549"/>
      <c r="AD20" s="596"/>
      <c r="AE20" s="549"/>
      <c r="AF20" s="549"/>
      <c r="AG20" s="549"/>
      <c r="AH20" s="549"/>
      <c r="AI20" s="596"/>
      <c r="AJ20" s="549"/>
      <c r="AK20" s="549"/>
      <c r="AL20" s="549"/>
      <c r="AM20" s="549"/>
      <c r="AN20" s="596"/>
      <c r="AO20" s="599"/>
    </row>
    <row r="21" spans="1:41" ht="15.75" x14ac:dyDescent="0.2">
      <c r="A21" s="593" t="s">
        <v>31</v>
      </c>
      <c r="B21" s="601" t="s">
        <v>356</v>
      </c>
      <c r="C21" s="595" t="s">
        <v>158</v>
      </c>
      <c r="D21" s="551">
        <v>2</v>
      </c>
      <c r="E21" s="551">
        <v>2</v>
      </c>
      <c r="F21" s="549"/>
      <c r="G21" s="549"/>
      <c r="H21" s="549"/>
      <c r="I21" s="549"/>
      <c r="J21" s="596"/>
      <c r="K21" s="549"/>
      <c r="L21" s="549"/>
      <c r="M21" s="549"/>
      <c r="N21" s="549"/>
      <c r="O21" s="596"/>
      <c r="P21" s="551">
        <v>2</v>
      </c>
      <c r="Q21" s="551">
        <v>0</v>
      </c>
      <c r="R21" s="551">
        <v>0</v>
      </c>
      <c r="S21" s="597" t="s">
        <v>83</v>
      </c>
      <c r="T21" s="556">
        <v>2</v>
      </c>
      <c r="U21" s="557" t="s">
        <v>86</v>
      </c>
      <c r="V21" s="551"/>
      <c r="W21" s="551"/>
      <c r="X21" s="597"/>
      <c r="Y21" s="556"/>
      <c r="Z21" s="549"/>
      <c r="AA21" s="549"/>
      <c r="AB21" s="549"/>
      <c r="AC21" s="549"/>
      <c r="AD21" s="596"/>
      <c r="AE21" s="549"/>
      <c r="AF21" s="549"/>
      <c r="AG21" s="549"/>
      <c r="AH21" s="549"/>
      <c r="AI21" s="596"/>
      <c r="AJ21" s="551"/>
      <c r="AK21" s="551"/>
      <c r="AL21" s="551"/>
      <c r="AM21" s="597"/>
      <c r="AN21" s="556"/>
      <c r="AO21" s="599"/>
    </row>
    <row r="22" spans="1:41" ht="15.75" x14ac:dyDescent="0.2">
      <c r="A22" s="593" t="s">
        <v>32</v>
      </c>
      <c r="B22" s="601" t="s">
        <v>357</v>
      </c>
      <c r="C22" s="595" t="s">
        <v>159</v>
      </c>
      <c r="D22" s="551">
        <v>2</v>
      </c>
      <c r="E22" s="551">
        <v>2</v>
      </c>
      <c r="F22" s="549"/>
      <c r="G22" s="549"/>
      <c r="H22" s="549"/>
      <c r="I22" s="549"/>
      <c r="J22" s="596"/>
      <c r="K22" s="549"/>
      <c r="L22" s="549"/>
      <c r="M22" s="549"/>
      <c r="N22" s="549"/>
      <c r="O22" s="596"/>
      <c r="P22" s="551">
        <v>2</v>
      </c>
      <c r="Q22" s="551">
        <v>0</v>
      </c>
      <c r="R22" s="551">
        <v>0</v>
      </c>
      <c r="S22" s="597" t="s">
        <v>83</v>
      </c>
      <c r="T22" s="556">
        <v>2</v>
      </c>
      <c r="U22" s="557" t="s">
        <v>86</v>
      </c>
      <c r="V22" s="549"/>
      <c r="W22" s="549"/>
      <c r="X22" s="549"/>
      <c r="Y22" s="596"/>
      <c r="Z22" s="549"/>
      <c r="AA22" s="549"/>
      <c r="AB22" s="549"/>
      <c r="AC22" s="549"/>
      <c r="AD22" s="596"/>
      <c r="AE22" s="549"/>
      <c r="AF22" s="549"/>
      <c r="AG22" s="549"/>
      <c r="AH22" s="549"/>
      <c r="AI22" s="596"/>
      <c r="AJ22" s="549"/>
      <c r="AK22" s="549"/>
      <c r="AL22" s="549"/>
      <c r="AM22" s="549"/>
      <c r="AN22" s="596"/>
      <c r="AO22" s="599"/>
    </row>
    <row r="23" spans="1:41" ht="15.75" x14ac:dyDescent="0.2">
      <c r="A23" s="593" t="s">
        <v>78</v>
      </c>
      <c r="B23" s="602" t="s">
        <v>160</v>
      </c>
      <c r="C23" s="595" t="s">
        <v>161</v>
      </c>
      <c r="D23" s="551">
        <v>2</v>
      </c>
      <c r="E23" s="551">
        <v>2</v>
      </c>
      <c r="F23" s="549"/>
      <c r="G23" s="549"/>
      <c r="H23" s="549"/>
      <c r="I23" s="549"/>
      <c r="J23" s="596"/>
      <c r="K23" s="549"/>
      <c r="L23" s="549"/>
      <c r="M23" s="549"/>
      <c r="N23" s="549"/>
      <c r="O23" s="596"/>
      <c r="P23" s="551">
        <v>2</v>
      </c>
      <c r="Q23" s="551">
        <v>0</v>
      </c>
      <c r="R23" s="551">
        <v>0</v>
      </c>
      <c r="S23" s="597" t="s">
        <v>83</v>
      </c>
      <c r="T23" s="556">
        <v>2</v>
      </c>
      <c r="U23" s="557" t="s">
        <v>86</v>
      </c>
      <c r="V23" s="549"/>
      <c r="W23" s="549"/>
      <c r="X23" s="549"/>
      <c r="Y23" s="596"/>
      <c r="Z23" s="549"/>
      <c r="AA23" s="549"/>
      <c r="AB23" s="549"/>
      <c r="AC23" s="549"/>
      <c r="AD23" s="596"/>
      <c r="AE23" s="549"/>
      <c r="AF23" s="549"/>
      <c r="AG23" s="549"/>
      <c r="AH23" s="549"/>
      <c r="AI23" s="596"/>
      <c r="AJ23" s="549"/>
      <c r="AK23" s="549"/>
      <c r="AL23" s="549"/>
      <c r="AM23" s="549"/>
      <c r="AN23" s="596"/>
      <c r="AO23" s="599"/>
    </row>
    <row r="24" spans="1:41" ht="16.5" customHeight="1" x14ac:dyDescent="0.2">
      <c r="A24" s="593" t="s">
        <v>33</v>
      </c>
      <c r="B24" s="601" t="s">
        <v>424</v>
      </c>
      <c r="C24" s="595" t="s">
        <v>162</v>
      </c>
      <c r="D24" s="551">
        <v>2</v>
      </c>
      <c r="E24" s="551">
        <v>2</v>
      </c>
      <c r="F24" s="549"/>
      <c r="G24" s="549"/>
      <c r="H24" s="549"/>
      <c r="I24" s="549"/>
      <c r="J24" s="596"/>
      <c r="K24" s="549"/>
      <c r="L24" s="549"/>
      <c r="M24" s="549"/>
      <c r="N24" s="549"/>
      <c r="O24" s="596"/>
      <c r="P24" s="551">
        <v>2</v>
      </c>
      <c r="Q24" s="551">
        <v>0</v>
      </c>
      <c r="R24" s="551">
        <v>0</v>
      </c>
      <c r="S24" s="597" t="s">
        <v>83</v>
      </c>
      <c r="T24" s="556">
        <v>2</v>
      </c>
      <c r="U24" s="557" t="s">
        <v>86</v>
      </c>
      <c r="V24" s="549"/>
      <c r="W24" s="549"/>
      <c r="X24" s="549"/>
      <c r="Y24" s="596"/>
      <c r="Z24" s="549"/>
      <c r="AA24" s="549"/>
      <c r="AB24" s="549"/>
      <c r="AC24" s="549"/>
      <c r="AD24" s="596"/>
      <c r="AE24" s="549"/>
      <c r="AF24" s="549"/>
      <c r="AG24" s="549"/>
      <c r="AH24" s="549"/>
      <c r="AI24" s="596"/>
      <c r="AJ24" s="549"/>
      <c r="AK24" s="549"/>
      <c r="AL24" s="549"/>
      <c r="AM24" s="549"/>
      <c r="AN24" s="596"/>
      <c r="AO24" s="599"/>
    </row>
    <row r="25" spans="1:41" ht="15.75" x14ac:dyDescent="0.2">
      <c r="A25" s="593" t="s">
        <v>34</v>
      </c>
      <c r="B25" s="601" t="s">
        <v>358</v>
      </c>
      <c r="C25" s="595" t="s">
        <v>163</v>
      </c>
      <c r="D25" s="551">
        <v>2</v>
      </c>
      <c r="E25" s="551">
        <v>2</v>
      </c>
      <c r="F25" s="549"/>
      <c r="G25" s="549"/>
      <c r="H25" s="549"/>
      <c r="I25" s="549"/>
      <c r="J25" s="596"/>
      <c r="K25" s="549"/>
      <c r="L25" s="549"/>
      <c r="M25" s="549"/>
      <c r="N25" s="549"/>
      <c r="O25" s="596"/>
      <c r="P25" s="551">
        <v>2</v>
      </c>
      <c r="Q25" s="551">
        <v>0</v>
      </c>
      <c r="R25" s="551">
        <v>0</v>
      </c>
      <c r="S25" s="597" t="s">
        <v>83</v>
      </c>
      <c r="T25" s="556">
        <v>2</v>
      </c>
      <c r="U25" s="557" t="s">
        <v>86</v>
      </c>
      <c r="V25" s="551"/>
      <c r="W25" s="551"/>
      <c r="X25" s="597"/>
      <c r="Y25" s="556"/>
      <c r="Z25" s="549"/>
      <c r="AA25" s="549"/>
      <c r="AB25" s="549"/>
      <c r="AC25" s="549"/>
      <c r="AD25" s="596"/>
      <c r="AE25" s="549"/>
      <c r="AF25" s="549"/>
      <c r="AG25" s="549"/>
      <c r="AH25" s="549"/>
      <c r="AI25" s="596"/>
      <c r="AJ25" s="551"/>
      <c r="AK25" s="551"/>
      <c r="AL25" s="551"/>
      <c r="AM25" s="597"/>
      <c r="AN25" s="556"/>
      <c r="AO25" s="599"/>
    </row>
    <row r="26" spans="1:41" ht="15.75" x14ac:dyDescent="0.2">
      <c r="A26" s="593" t="s">
        <v>35</v>
      </c>
      <c r="B26" s="601" t="s">
        <v>359</v>
      </c>
      <c r="C26" s="595" t="s">
        <v>164</v>
      </c>
      <c r="D26" s="551">
        <v>2</v>
      </c>
      <c r="E26" s="551">
        <v>2</v>
      </c>
      <c r="F26" s="549"/>
      <c r="G26" s="549"/>
      <c r="H26" s="549"/>
      <c r="I26" s="549"/>
      <c r="J26" s="596"/>
      <c r="K26" s="549"/>
      <c r="L26" s="549"/>
      <c r="M26" s="549"/>
      <c r="N26" s="549"/>
      <c r="O26" s="596"/>
      <c r="P26" s="551">
        <v>2</v>
      </c>
      <c r="Q26" s="551">
        <v>0</v>
      </c>
      <c r="R26" s="551">
        <v>0</v>
      </c>
      <c r="S26" s="597" t="s">
        <v>83</v>
      </c>
      <c r="T26" s="556">
        <v>2</v>
      </c>
      <c r="U26" s="557" t="s">
        <v>86</v>
      </c>
      <c r="V26" s="549"/>
      <c r="W26" s="549"/>
      <c r="X26" s="549"/>
      <c r="Y26" s="596"/>
      <c r="Z26" s="549"/>
      <c r="AA26" s="549"/>
      <c r="AB26" s="549"/>
      <c r="AC26" s="549"/>
      <c r="AD26" s="596"/>
      <c r="AE26" s="549"/>
      <c r="AF26" s="549"/>
      <c r="AG26" s="549"/>
      <c r="AH26" s="549"/>
      <c r="AI26" s="596"/>
      <c r="AJ26" s="549"/>
      <c r="AK26" s="549"/>
      <c r="AL26" s="549"/>
      <c r="AM26" s="549"/>
      <c r="AN26" s="596"/>
      <c r="AO26" s="599"/>
    </row>
    <row r="27" spans="1:41" ht="15.75" x14ac:dyDescent="0.2">
      <c r="A27" s="593" t="s">
        <v>36</v>
      </c>
      <c r="B27" s="601" t="s">
        <v>360</v>
      </c>
      <c r="C27" s="595" t="s">
        <v>165</v>
      </c>
      <c r="D27" s="551">
        <v>2</v>
      </c>
      <c r="E27" s="551">
        <v>2</v>
      </c>
      <c r="F27" s="549"/>
      <c r="G27" s="549"/>
      <c r="H27" s="549"/>
      <c r="I27" s="549"/>
      <c r="J27" s="596"/>
      <c r="K27" s="549"/>
      <c r="L27" s="549"/>
      <c r="M27" s="549"/>
      <c r="N27" s="549"/>
      <c r="O27" s="596"/>
      <c r="P27" s="551">
        <v>2</v>
      </c>
      <c r="Q27" s="551">
        <v>0</v>
      </c>
      <c r="R27" s="551">
        <v>0</v>
      </c>
      <c r="S27" s="597" t="s">
        <v>83</v>
      </c>
      <c r="T27" s="556">
        <v>2</v>
      </c>
      <c r="U27" s="557" t="s">
        <v>86</v>
      </c>
      <c r="V27" s="549"/>
      <c r="W27" s="549"/>
      <c r="X27" s="549"/>
      <c r="Y27" s="596"/>
      <c r="Z27" s="549"/>
      <c r="AA27" s="549"/>
      <c r="AB27" s="549"/>
      <c r="AC27" s="549"/>
      <c r="AD27" s="596"/>
      <c r="AE27" s="549"/>
      <c r="AF27" s="549"/>
      <c r="AG27" s="549"/>
      <c r="AH27" s="549"/>
      <c r="AI27" s="596"/>
      <c r="AJ27" s="549"/>
      <c r="AK27" s="549"/>
      <c r="AL27" s="549"/>
      <c r="AM27" s="549"/>
      <c r="AN27" s="596"/>
      <c r="AO27" s="599"/>
    </row>
    <row r="28" spans="1:41" ht="15.75" x14ac:dyDescent="0.2">
      <c r="A28" s="593" t="s">
        <v>37</v>
      </c>
      <c r="B28" s="601" t="s">
        <v>361</v>
      </c>
      <c r="C28" s="595" t="s">
        <v>425</v>
      </c>
      <c r="D28" s="551">
        <v>2</v>
      </c>
      <c r="E28" s="551">
        <v>2</v>
      </c>
      <c r="F28" s="549"/>
      <c r="G28" s="549"/>
      <c r="H28" s="549"/>
      <c r="I28" s="549"/>
      <c r="J28" s="596"/>
      <c r="K28" s="549"/>
      <c r="L28" s="549"/>
      <c r="M28" s="549"/>
      <c r="N28" s="549"/>
      <c r="O28" s="596"/>
      <c r="P28" s="551">
        <v>2</v>
      </c>
      <c r="Q28" s="551">
        <v>0</v>
      </c>
      <c r="R28" s="551">
        <v>0</v>
      </c>
      <c r="S28" s="597" t="s">
        <v>83</v>
      </c>
      <c r="T28" s="556">
        <v>2</v>
      </c>
      <c r="U28" s="557" t="s">
        <v>86</v>
      </c>
      <c r="V28" s="549"/>
      <c r="W28" s="549"/>
      <c r="X28" s="549"/>
      <c r="Y28" s="596"/>
      <c r="Z28" s="549"/>
      <c r="AA28" s="549"/>
      <c r="AB28" s="549"/>
      <c r="AC28" s="549"/>
      <c r="AD28" s="596"/>
      <c r="AE28" s="549"/>
      <c r="AF28" s="549"/>
      <c r="AG28" s="549"/>
      <c r="AH28" s="549"/>
      <c r="AI28" s="596"/>
      <c r="AJ28" s="549"/>
      <c r="AK28" s="549"/>
      <c r="AL28" s="549"/>
      <c r="AM28" s="549"/>
      <c r="AN28" s="596"/>
      <c r="AO28" s="599"/>
    </row>
    <row r="29" spans="1:41" ht="15.75" x14ac:dyDescent="0.2">
      <c r="A29" s="593" t="s">
        <v>38</v>
      </c>
      <c r="B29" s="601" t="s">
        <v>426</v>
      </c>
      <c r="C29" s="603" t="s">
        <v>166</v>
      </c>
      <c r="D29" s="551">
        <v>2</v>
      </c>
      <c r="E29" s="551">
        <v>2</v>
      </c>
      <c r="F29" s="549"/>
      <c r="G29" s="549"/>
      <c r="H29" s="549"/>
      <c r="I29" s="549"/>
      <c r="J29" s="596"/>
      <c r="K29" s="549"/>
      <c r="L29" s="549"/>
      <c r="M29" s="549"/>
      <c r="N29" s="549"/>
      <c r="O29" s="596"/>
      <c r="P29" s="551">
        <v>2</v>
      </c>
      <c r="Q29" s="551">
        <v>0</v>
      </c>
      <c r="R29" s="551">
        <v>0</v>
      </c>
      <c r="S29" s="597" t="s">
        <v>83</v>
      </c>
      <c r="T29" s="556">
        <v>2</v>
      </c>
      <c r="U29" s="557" t="s">
        <v>86</v>
      </c>
      <c r="V29" s="551"/>
      <c r="W29" s="551"/>
      <c r="X29" s="597"/>
      <c r="Y29" s="556"/>
      <c r="Z29" s="549"/>
      <c r="AA29" s="549"/>
      <c r="AB29" s="549"/>
      <c r="AC29" s="549"/>
      <c r="AD29" s="596"/>
      <c r="AE29" s="549"/>
      <c r="AF29" s="549"/>
      <c r="AG29" s="549"/>
      <c r="AH29" s="549"/>
      <c r="AI29" s="596"/>
      <c r="AJ29" s="551"/>
      <c r="AK29" s="551"/>
      <c r="AL29" s="551"/>
      <c r="AM29" s="597"/>
      <c r="AN29" s="556"/>
      <c r="AO29" s="599"/>
    </row>
    <row r="30" spans="1:41" ht="15.75" x14ac:dyDescent="0.2">
      <c r="A30" s="593" t="s">
        <v>263</v>
      </c>
      <c r="B30" s="604" t="s">
        <v>427</v>
      </c>
      <c r="C30" s="595" t="s">
        <v>167</v>
      </c>
      <c r="D30" s="551">
        <v>2</v>
      </c>
      <c r="E30" s="551">
        <v>2</v>
      </c>
      <c r="F30" s="549"/>
      <c r="G30" s="549"/>
      <c r="H30" s="549"/>
      <c r="I30" s="549"/>
      <c r="J30" s="596"/>
      <c r="K30" s="549"/>
      <c r="L30" s="549"/>
      <c r="M30" s="549"/>
      <c r="N30" s="549"/>
      <c r="O30" s="596"/>
      <c r="P30" s="551">
        <v>2</v>
      </c>
      <c r="Q30" s="551">
        <v>0</v>
      </c>
      <c r="R30" s="551">
        <v>0</v>
      </c>
      <c r="S30" s="597" t="s">
        <v>83</v>
      </c>
      <c r="T30" s="556">
        <v>2</v>
      </c>
      <c r="U30" s="557" t="s">
        <v>86</v>
      </c>
      <c r="V30" s="549"/>
      <c r="W30" s="549"/>
      <c r="X30" s="549"/>
      <c r="Y30" s="596"/>
      <c r="Z30" s="549"/>
      <c r="AA30" s="549"/>
      <c r="AB30" s="549"/>
      <c r="AC30" s="549"/>
      <c r="AD30" s="596"/>
      <c r="AE30" s="549"/>
      <c r="AF30" s="549"/>
      <c r="AG30" s="549"/>
      <c r="AH30" s="549"/>
      <c r="AI30" s="596"/>
      <c r="AJ30" s="549"/>
      <c r="AK30" s="549"/>
      <c r="AL30" s="549"/>
      <c r="AM30" s="549"/>
      <c r="AN30" s="596"/>
      <c r="AO30" s="599"/>
    </row>
    <row r="31" spans="1:41" ht="15.75" x14ac:dyDescent="0.2">
      <c r="A31" s="593" t="s">
        <v>39</v>
      </c>
      <c r="B31" s="605" t="s">
        <v>168</v>
      </c>
      <c r="C31" s="595" t="s">
        <v>169</v>
      </c>
      <c r="D31" s="551">
        <v>2</v>
      </c>
      <c r="E31" s="551">
        <v>2</v>
      </c>
      <c r="F31" s="549"/>
      <c r="G31" s="549"/>
      <c r="H31" s="549"/>
      <c r="I31" s="549"/>
      <c r="J31" s="596"/>
      <c r="K31" s="549"/>
      <c r="L31" s="549"/>
      <c r="M31" s="549"/>
      <c r="N31" s="549"/>
      <c r="O31" s="596"/>
      <c r="P31" s="551">
        <v>2</v>
      </c>
      <c r="Q31" s="551">
        <v>0</v>
      </c>
      <c r="R31" s="551">
        <v>0</v>
      </c>
      <c r="S31" s="597" t="s">
        <v>83</v>
      </c>
      <c r="T31" s="556">
        <v>2</v>
      </c>
      <c r="U31" s="557" t="s">
        <v>86</v>
      </c>
      <c r="V31" s="549"/>
      <c r="W31" s="549"/>
      <c r="X31" s="549"/>
      <c r="Y31" s="596"/>
      <c r="Z31" s="549"/>
      <c r="AA31" s="549"/>
      <c r="AB31" s="549"/>
      <c r="AC31" s="549"/>
      <c r="AD31" s="596"/>
      <c r="AE31" s="549"/>
      <c r="AF31" s="549"/>
      <c r="AG31" s="549"/>
      <c r="AH31" s="549"/>
      <c r="AI31" s="596"/>
      <c r="AJ31" s="549"/>
      <c r="AK31" s="549"/>
      <c r="AL31" s="549"/>
      <c r="AM31" s="549"/>
      <c r="AN31" s="596"/>
      <c r="AO31" s="599"/>
    </row>
    <row r="32" spans="1:41" ht="15.75" x14ac:dyDescent="0.2">
      <c r="A32" s="593" t="s">
        <v>40</v>
      </c>
      <c r="B32" s="605" t="s">
        <v>170</v>
      </c>
      <c r="C32" s="595" t="s">
        <v>171</v>
      </c>
      <c r="D32" s="551">
        <v>2</v>
      </c>
      <c r="E32" s="551">
        <v>2</v>
      </c>
      <c r="F32" s="549"/>
      <c r="G32" s="549"/>
      <c r="H32" s="549"/>
      <c r="I32" s="549"/>
      <c r="J32" s="596"/>
      <c r="K32" s="549"/>
      <c r="L32" s="549"/>
      <c r="M32" s="549"/>
      <c r="N32" s="549"/>
      <c r="O32" s="596"/>
      <c r="P32" s="551">
        <v>2</v>
      </c>
      <c r="Q32" s="551">
        <v>0</v>
      </c>
      <c r="R32" s="551">
        <v>0</v>
      </c>
      <c r="S32" s="597" t="s">
        <v>83</v>
      </c>
      <c r="T32" s="556">
        <v>2</v>
      </c>
      <c r="U32" s="557" t="s">
        <v>86</v>
      </c>
      <c r="V32" s="551"/>
      <c r="W32" s="551"/>
      <c r="X32" s="597"/>
      <c r="Y32" s="556"/>
      <c r="Z32" s="549"/>
      <c r="AA32" s="549"/>
      <c r="AB32" s="549"/>
      <c r="AC32" s="549"/>
      <c r="AD32" s="596"/>
      <c r="AE32" s="549"/>
      <c r="AF32" s="549"/>
      <c r="AG32" s="549"/>
      <c r="AH32" s="549"/>
      <c r="AI32" s="596"/>
      <c r="AJ32" s="551"/>
      <c r="AK32" s="551"/>
      <c r="AL32" s="551"/>
      <c r="AM32" s="597"/>
      <c r="AN32" s="556"/>
      <c r="AO32" s="599"/>
    </row>
    <row r="33" spans="1:41" ht="16.5" thickBot="1" x14ac:dyDescent="0.25">
      <c r="A33" s="606" t="s">
        <v>41</v>
      </c>
      <c r="B33" s="607" t="s">
        <v>172</v>
      </c>
      <c r="C33" s="608" t="s">
        <v>173</v>
      </c>
      <c r="D33" s="561">
        <v>2</v>
      </c>
      <c r="E33" s="561">
        <v>2</v>
      </c>
      <c r="F33" s="609"/>
      <c r="G33" s="609"/>
      <c r="H33" s="609"/>
      <c r="I33" s="609"/>
      <c r="J33" s="610"/>
      <c r="K33" s="609"/>
      <c r="L33" s="609"/>
      <c r="M33" s="609"/>
      <c r="N33" s="609"/>
      <c r="O33" s="610"/>
      <c r="P33" s="561">
        <v>2</v>
      </c>
      <c r="Q33" s="561">
        <v>0</v>
      </c>
      <c r="R33" s="561">
        <v>0</v>
      </c>
      <c r="S33" s="611" t="s">
        <v>83</v>
      </c>
      <c r="T33" s="612">
        <v>2</v>
      </c>
      <c r="U33" s="613" t="s">
        <v>86</v>
      </c>
      <c r="V33" s="609"/>
      <c r="W33" s="609"/>
      <c r="X33" s="609"/>
      <c r="Y33" s="610"/>
      <c r="Z33" s="609"/>
      <c r="AA33" s="609"/>
      <c r="AB33" s="609"/>
      <c r="AC33" s="609"/>
      <c r="AD33" s="610"/>
      <c r="AE33" s="609"/>
      <c r="AF33" s="609"/>
      <c r="AG33" s="609"/>
      <c r="AH33" s="609"/>
      <c r="AI33" s="610"/>
      <c r="AJ33" s="609"/>
      <c r="AK33" s="609"/>
      <c r="AL33" s="609"/>
      <c r="AM33" s="609"/>
      <c r="AN33" s="610"/>
      <c r="AO33" s="614"/>
    </row>
    <row r="34" spans="1:41" ht="15" x14ac:dyDescent="0.2">
      <c r="A34" s="14"/>
      <c r="B34" s="157"/>
      <c r="C34" s="16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8"/>
      <c r="Z34" s="506"/>
      <c r="AA34" s="506"/>
      <c r="AB34" s="506"/>
      <c r="AC34" s="506"/>
      <c r="AD34" s="167"/>
      <c r="AE34" s="506"/>
      <c r="AF34" s="506"/>
      <c r="AG34" s="506"/>
      <c r="AH34" s="506"/>
      <c r="AI34" s="167"/>
      <c r="AJ34" s="506"/>
      <c r="AK34" s="506"/>
      <c r="AL34" s="506"/>
      <c r="AM34" s="506"/>
      <c r="AN34" s="167"/>
      <c r="AO34" s="80"/>
    </row>
    <row r="35" spans="1:41" ht="15" x14ac:dyDescent="0.2">
      <c r="A35" s="14"/>
      <c r="B35" s="15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8"/>
      <c r="Z35" s="506"/>
      <c r="AA35" s="506"/>
      <c r="AB35" s="506"/>
      <c r="AC35" s="506"/>
      <c r="AD35" s="167"/>
      <c r="AE35" s="506"/>
      <c r="AF35" s="506"/>
      <c r="AG35" s="506"/>
      <c r="AH35" s="506"/>
      <c r="AI35" s="167"/>
      <c r="AJ35" s="506"/>
      <c r="AK35" s="506"/>
      <c r="AL35" s="506"/>
      <c r="AM35" s="506"/>
      <c r="AN35" s="167"/>
      <c r="AO35" s="80"/>
    </row>
    <row r="36" spans="1:41" ht="15.75" x14ac:dyDescent="0.25">
      <c r="A36" s="498" t="s">
        <v>146</v>
      </c>
      <c r="B36" s="6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5"/>
      <c r="T36" s="5"/>
      <c r="U36" s="5"/>
      <c r="V36" s="5"/>
      <c r="W36" s="5"/>
      <c r="X36" s="5"/>
      <c r="Y36" s="8"/>
      <c r="Z36" s="506"/>
      <c r="AA36" s="506"/>
      <c r="AB36" s="506"/>
      <c r="AC36" s="506"/>
      <c r="AD36" s="167"/>
      <c r="AE36" s="506"/>
      <c r="AF36" s="506"/>
      <c r="AG36" s="506"/>
      <c r="AH36" s="506"/>
      <c r="AI36" s="167"/>
      <c r="AJ36" s="507"/>
      <c r="AK36" s="507"/>
      <c r="AL36" s="507"/>
      <c r="AM36" s="502"/>
      <c r="AN36" s="169"/>
      <c r="AO36" s="80"/>
    </row>
    <row r="37" spans="1:41" x14ac:dyDescent="0.2">
      <c r="A37" s="14"/>
      <c r="B37" s="6"/>
      <c r="C37" s="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13"/>
    </row>
    <row r="38" spans="1:41" x14ac:dyDescent="0.2">
      <c r="A38" s="14"/>
      <c r="B38" s="6"/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3"/>
    </row>
    <row r="40" spans="1:41" ht="15.75" x14ac:dyDescent="0.2">
      <c r="C40" s="66" t="s">
        <v>438</v>
      </c>
    </row>
    <row r="41" spans="1:41" ht="15.75" x14ac:dyDescent="0.2">
      <c r="C41" s="66" t="s">
        <v>101</v>
      </c>
    </row>
  </sheetData>
  <mergeCells count="9">
    <mergeCell ref="A11:C11"/>
    <mergeCell ref="L1:Q1"/>
    <mergeCell ref="A7:AO7"/>
    <mergeCell ref="A8:A9"/>
    <mergeCell ref="B8:B9"/>
    <mergeCell ref="C8:C9"/>
    <mergeCell ref="E8:E9"/>
    <mergeCell ref="F8:AI8"/>
    <mergeCell ref="AO8:A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5</vt:i4>
      </vt:variant>
    </vt:vector>
  </HeadingPairs>
  <TitlesOfParts>
    <vt:vector size="11" baseType="lpstr">
      <vt:lpstr>BSc E ALAP</vt:lpstr>
      <vt:lpstr>Nyomda-Csomagolás-Papír</vt:lpstr>
      <vt:lpstr>Minőségirányitás-rendszerfejl.</vt:lpstr>
      <vt:lpstr>Divattermék technológia</vt:lpstr>
      <vt:lpstr>Szabadon választható tárgyak</vt:lpstr>
      <vt:lpstr>Kritérium tárgyak</vt:lpstr>
      <vt:lpstr>'BSc E ALAP'!Nyomtatási_cím</vt:lpstr>
      <vt:lpstr>'BSc E ALAP'!Nyomtatási_terület</vt:lpstr>
      <vt:lpstr>'Divattermék technológia'!Nyomtatási_terület</vt:lpstr>
      <vt:lpstr>'Minőségirányitás-rendszerfejl.'!Nyomtatási_terület</vt:lpstr>
      <vt:lpstr>'Nyomda-Csomagolás-Papír'!Nyomtatási_terület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rita</cp:lastModifiedBy>
  <cp:lastPrinted>2016-11-10T12:16:25Z</cp:lastPrinted>
  <dcterms:created xsi:type="dcterms:W3CDTF">2001-09-27T10:36:13Z</dcterms:created>
  <dcterms:modified xsi:type="dcterms:W3CDTF">2018-09-08T16:32:51Z</dcterms:modified>
</cp:coreProperties>
</file>