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KTATÁSSZERVEZÉS\VÉGLEGESTANTERV\"/>
    </mc:Choice>
  </mc:AlternateContent>
  <bookViews>
    <workbookView xWindow="0" yWindow="60" windowWidth="19425" windowHeight="9330" tabRatio="621"/>
  </bookViews>
  <sheets>
    <sheet name="BSc  ALAP" sheetId="36" r:id="rId1"/>
    <sheet name=" Könnyűipari specializáció" sheetId="14" r:id="rId2"/>
    <sheet name="Környezetvédelem a közig.ban" sheetId="42" r:id="rId3"/>
    <sheet name="Zöldenergia specializáció" sheetId="43" r:id="rId4"/>
    <sheet name="Szabadon választható tárgyak" sheetId="45" r:id="rId5"/>
  </sheets>
  <definedNames>
    <definedName name="_xlnm._FilterDatabase" localSheetId="1" hidden="1">' Könnyűipari specializáció'!#REF!</definedName>
    <definedName name="_xlnm._FilterDatabase" localSheetId="0" hidden="1">'BSc  ALAP'!$B$6:$AU$61</definedName>
    <definedName name="_xlnm._FilterDatabase" localSheetId="2" hidden="1">'Környezetvédelem a közig.ban'!#REF!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Könnyűipari specializáció'!$A$1:$AQ$37</definedName>
    <definedName name="_xlnm.Print_Area" localSheetId="0">'BSc  ALAP'!$A$1:$AS$84</definedName>
    <definedName name="_xlnm.Print_Area" localSheetId="2">'Környezetvédelem a közig.ban'!$A$1:$AQ$35</definedName>
    <definedName name="_xlnm.Print_Area" localSheetId="3">'Zöldenergia specializáció'!$A$1:$AQ$38</definedName>
  </definedNames>
  <calcPr calcId="152511"/>
</workbook>
</file>

<file path=xl/calcChain.xml><?xml version="1.0" encoding="utf-8"?>
<calcChain xmlns="http://schemas.openxmlformats.org/spreadsheetml/2006/main">
  <c r="V32" i="43" l="1"/>
  <c r="Q32" i="43"/>
  <c r="L32" i="43"/>
  <c r="V33" i="43"/>
  <c r="Q33" i="43"/>
  <c r="L33" i="43"/>
  <c r="G33" i="43"/>
  <c r="G32" i="43"/>
  <c r="V29" i="42" l="1"/>
  <c r="Q29" i="42"/>
  <c r="V30" i="42"/>
  <c r="Q30" i="42"/>
  <c r="L30" i="42"/>
  <c r="L29" i="42"/>
  <c r="G30" i="42"/>
  <c r="G29" i="42"/>
  <c r="V31" i="14" l="1"/>
  <c r="V32" i="14" l="1"/>
  <c r="Q31" i="14"/>
  <c r="Q32" i="14"/>
  <c r="L32" i="14"/>
  <c r="L31" i="14"/>
  <c r="G32" i="14"/>
  <c r="G31" i="14"/>
  <c r="F33" i="36" l="1"/>
  <c r="F34" i="36"/>
  <c r="F35" i="36"/>
  <c r="F36" i="36"/>
  <c r="F37" i="36"/>
  <c r="F38" i="36"/>
  <c r="F39" i="36"/>
  <c r="F40" i="36"/>
  <c r="F41" i="36"/>
  <c r="F42" i="36"/>
  <c r="F43" i="36"/>
  <c r="D22" i="43" l="1"/>
  <c r="E22" i="43"/>
  <c r="D19" i="42"/>
  <c r="E19" i="42"/>
  <c r="AD24" i="43" l="1"/>
  <c r="AB24" i="43"/>
  <c r="AA24" i="43"/>
  <c r="Z24" i="43"/>
  <c r="AE24" i="43"/>
  <c r="AF24" i="43"/>
  <c r="AG24" i="43"/>
  <c r="AI24" i="43"/>
  <c r="D13" i="43"/>
  <c r="D14" i="43"/>
  <c r="D15" i="43"/>
  <c r="D16" i="43"/>
  <c r="D17" i="43"/>
  <c r="D18" i="43"/>
  <c r="D19" i="43"/>
  <c r="D20" i="43"/>
  <c r="D21" i="43"/>
  <c r="D23" i="43"/>
  <c r="E13" i="43"/>
  <c r="E14" i="43"/>
  <c r="E15" i="43"/>
  <c r="E16" i="43"/>
  <c r="E17" i="43"/>
  <c r="E18" i="43"/>
  <c r="E19" i="43"/>
  <c r="E20" i="43"/>
  <c r="E21" i="43"/>
  <c r="E30" i="43"/>
  <c r="E24" i="43"/>
  <c r="D12" i="43"/>
  <c r="AN11" i="43"/>
  <c r="AN31" i="43" s="1"/>
  <c r="AM11" i="43"/>
  <c r="AL11" i="43"/>
  <c r="AL31" i="43" s="1"/>
  <c r="AK11" i="43"/>
  <c r="AK31" i="43" s="1"/>
  <c r="AJ11" i="43"/>
  <c r="AJ31" i="43" s="1"/>
  <c r="AK32" i="43" s="1"/>
  <c r="AI11" i="43"/>
  <c r="AI31" i="43" s="1"/>
  <c r="AH11" i="43"/>
  <c r="AG11" i="43"/>
  <c r="AG31" i="43" s="1"/>
  <c r="AF11" i="43"/>
  <c r="AF31" i="43" s="1"/>
  <c r="AF33" i="43" s="1"/>
  <c r="AE11" i="43"/>
  <c r="AE31" i="43" s="1"/>
  <c r="AF32" i="43" s="1"/>
  <c r="AD11" i="43"/>
  <c r="AD31" i="43" s="1"/>
  <c r="AC11" i="43"/>
  <c r="AB11" i="43"/>
  <c r="AB31" i="43" s="1"/>
  <c r="AA11" i="43"/>
  <c r="AA31" i="43" s="1"/>
  <c r="AA33" i="43" s="1"/>
  <c r="Z11" i="43"/>
  <c r="Z31" i="43" s="1"/>
  <c r="AA32" i="43" s="1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7" i="42"/>
  <c r="AI21" i="42"/>
  <c r="AG21" i="42"/>
  <c r="AF21" i="42"/>
  <c r="AE21" i="42"/>
  <c r="AD21" i="42"/>
  <c r="AB21" i="42"/>
  <c r="AA21" i="42"/>
  <c r="Z21" i="42"/>
  <c r="E21" i="42"/>
  <c r="E20" i="42"/>
  <c r="D20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AN11" i="42"/>
  <c r="AN28" i="42" s="1"/>
  <c r="AM11" i="42"/>
  <c r="AL11" i="42"/>
  <c r="AL28" i="42" s="1"/>
  <c r="AK11" i="42"/>
  <c r="AK28" i="42" s="1"/>
  <c r="AK30" i="42" s="1"/>
  <c r="AJ11" i="42"/>
  <c r="AJ28" i="42" s="1"/>
  <c r="AI11" i="42"/>
  <c r="AI28" i="42" s="1"/>
  <c r="AH11" i="42"/>
  <c r="AG11" i="42"/>
  <c r="AG28" i="42" s="1"/>
  <c r="AF11" i="42"/>
  <c r="AF28" i="42" s="1"/>
  <c r="AE11" i="42"/>
  <c r="AE28" i="42" s="1"/>
  <c r="AF29" i="42" s="1"/>
  <c r="AD11" i="42"/>
  <c r="AD28" i="42" s="1"/>
  <c r="AC11" i="42"/>
  <c r="AB11" i="42"/>
  <c r="AB28" i="42" s="1"/>
  <c r="AA11" i="42"/>
  <c r="AA28" i="42" s="1"/>
  <c r="AA30" i="42" s="1"/>
  <c r="Z11" i="42"/>
  <c r="Z28" i="42" s="1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9" i="14"/>
  <c r="AI23" i="14"/>
  <c r="AG23" i="14"/>
  <c r="AF23" i="14"/>
  <c r="AE23" i="14"/>
  <c r="AD23" i="14"/>
  <c r="AB23" i="14"/>
  <c r="AA23" i="14"/>
  <c r="Z23" i="14"/>
  <c r="E23" i="14"/>
  <c r="D13" i="14"/>
  <c r="D14" i="14"/>
  <c r="D15" i="14"/>
  <c r="D16" i="14"/>
  <c r="D17" i="14"/>
  <c r="D18" i="14"/>
  <c r="D19" i="14"/>
  <c r="D20" i="14"/>
  <c r="D22" i="14"/>
  <c r="D12" i="14"/>
  <c r="E13" i="14"/>
  <c r="E15" i="14"/>
  <c r="E16" i="14"/>
  <c r="E17" i="14"/>
  <c r="E18" i="14"/>
  <c r="E19" i="14"/>
  <c r="E22" i="14"/>
  <c r="G60" i="36"/>
  <c r="G58" i="36"/>
  <c r="F59" i="36"/>
  <c r="F60" i="36"/>
  <c r="F58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AA29" i="42" l="1"/>
  <c r="AF30" i="42"/>
  <c r="AK29" i="42"/>
  <c r="AK33" i="43"/>
  <c r="D21" i="42"/>
  <c r="D23" i="14"/>
  <c r="D11" i="42"/>
  <c r="D24" i="43"/>
  <c r="E11" i="14"/>
  <c r="D11" i="14"/>
  <c r="D11" i="43"/>
  <c r="E11" i="43"/>
  <c r="E11" i="42"/>
  <c r="H57" i="36" l="1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G31" i="36"/>
  <c r="F31" i="36"/>
  <c r="AO62" i="36" l="1"/>
  <c r="AM62" i="36"/>
  <c r="AK62" i="36"/>
  <c r="AI62" i="36"/>
  <c r="AG62" i="36"/>
  <c r="AE62" i="36"/>
  <c r="AC62" i="36"/>
  <c r="AA62" i="36"/>
  <c r="Y62" i="36"/>
  <c r="U62" i="36"/>
  <c r="Q62" i="36"/>
  <c r="O62" i="36"/>
  <c r="M62" i="36"/>
  <c r="K62" i="36"/>
  <c r="I62" i="36"/>
  <c r="S62" i="36"/>
  <c r="W62" i="36"/>
  <c r="AP62" i="36"/>
  <c r="AN62" i="36"/>
  <c r="AL62" i="36"/>
  <c r="AM66" i="36" s="1"/>
  <c r="AJ62" i="36"/>
  <c r="AH62" i="36"/>
  <c r="AF62" i="36"/>
  <c r="AD62" i="36"/>
  <c r="AB62" i="36"/>
  <c r="Z62" i="36"/>
  <c r="X62" i="36"/>
  <c r="V62" i="36"/>
  <c r="T62" i="36"/>
  <c r="R62" i="36"/>
  <c r="P62" i="36"/>
  <c r="N62" i="36"/>
  <c r="L62" i="36"/>
  <c r="J62" i="36"/>
  <c r="H62" i="36"/>
  <c r="I66" i="36" s="1"/>
  <c r="AH65" i="36" l="1"/>
  <c r="AM65" i="36"/>
  <c r="N65" i="36"/>
  <c r="S66" i="36"/>
  <c r="S65" i="36"/>
  <c r="AC66" i="36"/>
  <c r="I65" i="36"/>
  <c r="N66" i="36"/>
  <c r="AC65" i="36"/>
  <c r="AH66" i="36"/>
  <c r="X65" i="36"/>
  <c r="X66" i="36"/>
  <c r="AN11" i="14"/>
  <c r="AN30" i="14" s="1"/>
  <c r="AM11" i="14"/>
  <c r="AL11" i="14"/>
  <c r="AL30" i="14" s="1"/>
  <c r="AK11" i="14"/>
  <c r="AK30" i="14" s="1"/>
  <c r="AK32" i="14" s="1"/>
  <c r="AJ11" i="14"/>
  <c r="AJ30" i="14" s="1"/>
  <c r="AK31" i="14" s="1"/>
  <c r="AI11" i="14"/>
  <c r="AI30" i="14" s="1"/>
  <c r="AH11" i="14"/>
  <c r="AG11" i="14"/>
  <c r="AG30" i="14" s="1"/>
  <c r="AF11" i="14"/>
  <c r="AF30" i="14" s="1"/>
  <c r="AE11" i="14"/>
  <c r="AE30" i="14" s="1"/>
  <c r="AF31" i="14" s="1"/>
  <c r="AD11" i="14"/>
  <c r="AD30" i="14" s="1"/>
  <c r="AC11" i="14"/>
  <c r="AB11" i="14"/>
  <c r="AB30" i="14" s="1"/>
  <c r="AA11" i="14"/>
  <c r="AA30" i="14" s="1"/>
  <c r="AA32" i="14" s="1"/>
  <c r="Z11" i="14"/>
  <c r="Z30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4" i="36"/>
  <c r="AO63" i="36"/>
  <c r="AJ64" i="36"/>
  <c r="AJ63" i="36"/>
  <c r="AE64" i="36"/>
  <c r="AE63" i="36"/>
  <c r="Z64" i="36"/>
  <c r="Z63" i="36"/>
  <c r="U64" i="36"/>
  <c r="U63" i="36"/>
  <c r="K64" i="36"/>
  <c r="K63" i="36"/>
  <c r="P64" i="36"/>
  <c r="P63" i="36"/>
  <c r="G44" i="36"/>
  <c r="G53" i="36"/>
  <c r="G57" i="36"/>
  <c r="F44" i="36"/>
  <c r="F57" i="36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F10" i="36" s="1"/>
  <c r="G26" i="36"/>
  <c r="AA31" i="14" l="1"/>
  <c r="AF32" i="14"/>
  <c r="D33" i="43"/>
  <c r="D30" i="42"/>
  <c r="D32" i="14"/>
  <c r="F53" i="36"/>
  <c r="F24" i="36"/>
  <c r="G10" i="36"/>
  <c r="G24" i="36"/>
  <c r="G62" i="36" l="1"/>
  <c r="F62" i="36"/>
  <c r="E30" i="14" l="1"/>
  <c r="E28" i="42"/>
  <c r="E31" i="43"/>
  <c r="D28" i="42"/>
  <c r="D31" i="43"/>
  <c r="D30" i="14"/>
  <c r="D32" i="43" l="1"/>
  <c r="D34" i="43"/>
  <c r="D31" i="14"/>
  <c r="D33" i="14"/>
  <c r="D29" i="42"/>
  <c r="D31" i="42"/>
</calcChain>
</file>

<file path=xl/sharedStrings.xml><?xml version="1.0" encoding="utf-8"?>
<sst xmlns="http://schemas.openxmlformats.org/spreadsheetml/2006/main" count="917" uniqueCount="338">
  <si>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</si>
  <si>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</si>
  <si>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</si>
  <si>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</si>
  <si>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</si>
  <si>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</si>
  <si>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</si>
  <si>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</si>
  <si>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</si>
  <si>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</si>
  <si>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</si>
  <si>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</si>
  <si>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</si>
  <si>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</si>
  <si>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</si>
  <si>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</si>
  <si>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</si>
  <si>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</si>
  <si>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</si>
  <si>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</si>
  <si>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</si>
  <si>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</si>
  <si>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</si>
  <si>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</si>
  <si>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</si>
  <si>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</si>
  <si>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</si>
  <si>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</si>
  <si>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</si>
  <si>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</si>
  <si>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</si>
  <si>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</si>
  <si>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</si>
  <si>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</si>
  <si>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</si>
  <si>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</si>
  <si>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</si>
  <si>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</si>
  <si>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</si>
  <si>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</si>
  <si>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</si>
  <si>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</si>
  <si>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</si>
  <si>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</si>
  <si>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</si>
  <si>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</si>
  <si>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</si>
  <si>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</si>
  <si>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</si>
  <si>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</si>
  <si>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</si>
  <si>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</si>
  <si>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</si>
  <si>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</si>
  <si>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</si>
  <si>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</si>
  <si>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</si>
  <si>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</si>
  <si>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</si>
  <si>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</si>
  <si>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</si>
  <si>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</si>
  <si>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</si>
  <si>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</si>
  <si>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</si>
  <si>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</si>
  <si>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</si>
  <si>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</si>
  <si>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</si>
  <si>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</si>
  <si>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</si>
  <si>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</si>
  <si>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</si>
  <si>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</si>
  <si>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</si>
  <si>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</si>
  <si>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</si>
  <si>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</si>
  <si>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</si>
  <si>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</si>
  <si>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</si>
  <si>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</si>
  <si>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BSc (4) Mintatanterv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</si>
  <si>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</si>
  <si>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</si>
  <si>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</si>
  <si>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</si>
  <si>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</si>
  <si>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</si>
  <si>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</si>
  <si>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</si>
  <si>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</si>
  <si>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Dr. habil Kisfaludy Márta</t>
  </si>
  <si>
    <t>Érvényes 2017. szeptemberétől</t>
  </si>
  <si>
    <t>Ökológia</t>
  </si>
  <si>
    <t>Tárgyfelelős</t>
  </si>
  <si>
    <t>Környezetmérnök szak</t>
  </si>
  <si>
    <t>Analítikai kémia</t>
  </si>
  <si>
    <t>Műszaki rajz és dokumentáció, CAD</t>
  </si>
  <si>
    <t>Közegészségügy</t>
  </si>
  <si>
    <t>Környezeti elemek védelme II. (Levegőmin. védelem)</t>
  </si>
  <si>
    <t>BiológiaI.</t>
  </si>
  <si>
    <t>BiológiaII.</t>
  </si>
  <si>
    <t>Térinformatika</t>
  </si>
  <si>
    <t>Természet és tájvédelem</t>
  </si>
  <si>
    <t>Környezeti műv. és techn. II.(Megújuló energiák)</t>
  </si>
  <si>
    <t>Környezeti elemek védelme III. (Talajvédelem)</t>
  </si>
  <si>
    <t>Környezeti elemek védelme I. (Vízminőségvédelem)</t>
  </si>
  <si>
    <t>Környezetgazdaságtan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</si>
  <si>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</si>
  <si>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</si>
  <si>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</si>
  <si>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</si>
  <si>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</si>
  <si>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Műszaki mechanika</t>
  </si>
  <si>
    <t>Környezetvédelmi analítika</t>
  </si>
  <si>
    <t>Mérések adatfeldolgozása</t>
  </si>
  <si>
    <r>
      <t>Kör</t>
    </r>
    <r>
      <rPr>
        <sz val="12"/>
        <rFont val="Arial CE"/>
        <charset val="238"/>
      </rPr>
      <t>nyezeti hatásvizsgálat</t>
    </r>
  </si>
  <si>
    <t>Kockázatelemzés</t>
  </si>
  <si>
    <t>Földtudományi ismeretek</t>
  </si>
  <si>
    <t>Elektrotechnika</t>
  </si>
  <si>
    <t>dr.Zoller Vilmos</t>
  </si>
  <si>
    <t>Dr. Lájer Konrád</t>
  </si>
  <si>
    <t>Bodáné Dr. Kendrovics Rita</t>
  </si>
  <si>
    <t>Dr. Biczó Imre</t>
  </si>
  <si>
    <t>Dr. Bálint Ágnes</t>
  </si>
  <si>
    <t>Dr. Juvancz Zoltán</t>
  </si>
  <si>
    <t>Dr. Szabó Lóránt</t>
  </si>
  <si>
    <t>Tamásné dr. Nyitrai C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</si>
  <si>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</si>
  <si>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</si>
  <si>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</si>
  <si>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</si>
  <si>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</si>
  <si>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</si>
  <si>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Dr. Kormány Eszter</t>
  </si>
  <si>
    <t>Menedzsment alapjai</t>
  </si>
  <si>
    <t>Könnyűipari specializáció</t>
  </si>
  <si>
    <t>Biotechnológia alapjai</t>
  </si>
  <si>
    <t>Előtanulmány kód</t>
  </si>
  <si>
    <t>Technológia elmélet</t>
  </si>
  <si>
    <t>Integrált irányítási rendszerek</t>
  </si>
  <si>
    <t>Menedzsment rendszerek építése és fejlesztése I.</t>
  </si>
  <si>
    <t>Menedzsment rendszerek építése és fejlesztése II.</t>
  </si>
  <si>
    <t>Projektmenedzsment</t>
  </si>
  <si>
    <t>Fizika I.</t>
  </si>
  <si>
    <t>Környezetvédelem a közigazgatásban specializáció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</si>
  <si>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</si>
  <si>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</si>
  <si>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</si>
  <si>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</si>
  <si>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</si>
  <si>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Energetika, energiagazdálkodás, energiahatékonyság</t>
  </si>
  <si>
    <t>Zöldenergia specializáció</t>
  </si>
  <si>
    <t>Projektmunka</t>
  </si>
  <si>
    <t>dr. Pekker Sándor</t>
  </si>
  <si>
    <t>Mastrapa, Gonzales dr.</t>
  </si>
  <si>
    <t>Dr. Gregász Tibor</t>
  </si>
  <si>
    <t>Dr.Horváth Csaba</t>
  </si>
  <si>
    <t>Dr. Takács Erzsébet</t>
  </si>
  <si>
    <t>Környezetgazdálkodás és településfejlesztés</t>
  </si>
  <si>
    <t>Dr. Kovács Miklós</t>
  </si>
  <si>
    <t>Környezetvédelmi közigazgatási ismeretek</t>
  </si>
  <si>
    <t>Dr. Udvardy Péter</t>
  </si>
  <si>
    <t>Hosam, Bayoumi Dr.</t>
  </si>
  <si>
    <t>Környezetkémiai gyakorlatok</t>
  </si>
  <si>
    <t>Környezeti szimulációk</t>
  </si>
  <si>
    <t>Környezeti műveletek és techn. I. (Szennyvíztisztítás)</t>
  </si>
  <si>
    <t>Gyakorlati órák:</t>
  </si>
  <si>
    <t>Összóra:</t>
  </si>
  <si>
    <t>Alap összesen:</t>
  </si>
  <si>
    <t>BSc (E) Mintatanterv</t>
  </si>
  <si>
    <t>Kreatív iparágak technológiái és környezetvédelme (Ruha, textil, bőr)I.</t>
  </si>
  <si>
    <t>Kreatív iparágak tecnológiái  és környezetvédelme (Nyomda, papír, csomnagolás) I.                                                                     (online6)</t>
  </si>
  <si>
    <t>a</t>
  </si>
  <si>
    <t>Alap+spec.</t>
  </si>
  <si>
    <t>Össszes gyakorlati óra</t>
  </si>
  <si>
    <t>Gyakorlati órák aránya (%)</t>
  </si>
  <si>
    <t>Kritérium köv.</t>
  </si>
  <si>
    <t>Kreatív iparágak technológiái és környezetvédelme (Ruha, textil, bőr) II.         (online7)</t>
  </si>
  <si>
    <t>Alternatív eneriahasználat a gyakorlatban I.(Gazdaságosság)</t>
  </si>
  <si>
    <t>Alternatív eneriahasználat a gyakorlatban III. (Közlekedés)</t>
  </si>
  <si>
    <t>Alternatív eneriahasználat a gyakorlatban V. (Épületenergetika)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</si>
  <si>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</si>
  <si>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</si>
  <si>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</si>
  <si>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</si>
  <si>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</si>
  <si>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</si>
  <si>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</si>
  <si>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</si>
  <si>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</si>
  <si>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</si>
  <si>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</si>
  <si>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</si>
  <si>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</si>
  <si>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</si>
  <si>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59.</t>
  </si>
  <si>
    <t>60.</t>
  </si>
  <si>
    <t>61.</t>
  </si>
  <si>
    <t>Informatika I.                                        (online2)</t>
  </si>
  <si>
    <t>Környezetjogi ismeretek                         (online5)</t>
  </si>
  <si>
    <t>Szabályozás és vezérlés                        (online4)</t>
  </si>
  <si>
    <t>Gépszerkezetek                                    (online3)</t>
  </si>
  <si>
    <t>Környezettan                             (online1)</t>
  </si>
  <si>
    <t>Megújuló energiák alapanyagai I.(Biomassza alapanyag termesztés)</t>
  </si>
  <si>
    <t>Alternatív eneriahasználat a gyakorlatban II. (Energetikai rendszerek)</t>
  </si>
  <si>
    <t>Dr. Telegdi Lászlóné</t>
  </si>
  <si>
    <t>Kreatív iparágak tecnológiái  és környezetvédelme (Nyomda, papír, csomagolás) II.</t>
  </si>
  <si>
    <t>Elfogadta az RKK tanácsa 2016. november 8-án</t>
  </si>
  <si>
    <t>határozat száma: RKK-KT-LIII/25/2016</t>
  </si>
  <si>
    <t>felelőse: Dr. Mészárosné Dr. Bálint Ágnes</t>
  </si>
  <si>
    <t>felelőse: Dr. Takács Áron</t>
  </si>
  <si>
    <t>felelőse: Dr. Kendrovics Rita</t>
  </si>
  <si>
    <t>felelőse: Dr. Biczó Imre</t>
  </si>
  <si>
    <t xml:space="preserve">BSc (E) Mintatanterv </t>
  </si>
  <si>
    <t>Vállalkozás gazdaságtan I.</t>
  </si>
  <si>
    <t>Vállalkozás gazdaságtan II.</t>
  </si>
  <si>
    <t>Dr. Medve András</t>
  </si>
  <si>
    <t>Dr. Katona Ferenc</t>
  </si>
  <si>
    <t>Dr. Parragh Bianka</t>
  </si>
  <si>
    <t>Nagyné Dr. Szabó Orsolya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</si>
  <si>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</si>
  <si>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</si>
  <si>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</si>
  <si>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</si>
  <si>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</si>
  <si>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</si>
  <si>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</si>
  <si>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Megújuló energiák forrásai I. (Napenergia alkalmazása)</t>
  </si>
  <si>
    <t xml:space="preserve">Megújuló energiák forrásai II.(Szélenergia alkalmazása) </t>
  </si>
  <si>
    <t>Megújuló energiák alapanyagai II. (Biomassza energetikai használata)</t>
  </si>
  <si>
    <t>Alternatív eneriahasználat a gyakorlatban IV. (Lakossági alkalmazás)</t>
  </si>
  <si>
    <t>1. Természet-, táj-, és környezeti elemek védelme</t>
  </si>
  <si>
    <t>2. Kreatív iparágak tecnológiái, menedzsment rendszerei és környezetvédelme</t>
  </si>
  <si>
    <t>2. Környezetvédelmi közigazgatási ismeretek, környezetgazdálkodás és településfejlesztés és üzemeltetés</t>
  </si>
  <si>
    <t>2. Megújuló energiák forrásai, alapanyagai és gyakorlati használatuk</t>
  </si>
  <si>
    <t>RKXKA1MBNE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</si>
  <si>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</si>
  <si>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</si>
  <si>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</si>
  <si>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</si>
  <si>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</si>
  <si>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</si>
  <si>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</si>
  <si>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RKXBI2MBLE</t>
  </si>
  <si>
    <t>RKXEL1MBLE</t>
  </si>
  <si>
    <t>RKXÖK1MBLE</t>
  </si>
  <si>
    <t>RKXFT1MBLE</t>
  </si>
  <si>
    <t>RKEKT1MBLE</t>
  </si>
  <si>
    <t>RMXPR1KBLE</t>
  </si>
  <si>
    <t>RKXKE1MBLE</t>
  </si>
  <si>
    <t>RKXKE2MBLE</t>
  </si>
  <si>
    <t>RKXKE3MBLE</t>
  </si>
  <si>
    <t>RKXKÁ1MBLE</t>
  </si>
  <si>
    <t>RKXKÁ2MBLE</t>
  </si>
  <si>
    <t>RKXKÁ3MBLE</t>
  </si>
  <si>
    <t>RKXKV1MBLE</t>
  </si>
  <si>
    <t>RKXKV2MBLE</t>
  </si>
  <si>
    <t>RKXKU1MBLE</t>
  </si>
  <si>
    <t>RKXTT1MBLE</t>
  </si>
  <si>
    <t>RKPPR1MBLE</t>
  </si>
  <si>
    <t>RKXHV1MBLE</t>
  </si>
  <si>
    <t>RKXME1MBLE</t>
  </si>
  <si>
    <t>RKEGS1MBLE</t>
  </si>
  <si>
    <t>RKXGY1MBLE</t>
  </si>
  <si>
    <t>RKXMF1MBLE</t>
  </si>
  <si>
    <t>RKEBT1MBLE</t>
  </si>
  <si>
    <t>RMEIN1KBLE</t>
  </si>
  <si>
    <t>RMXIN2KBLE</t>
  </si>
  <si>
    <t>RKXTI1MBLE</t>
  </si>
  <si>
    <t>RKXKZ1MBLE</t>
  </si>
  <si>
    <t>RMXKO1MBLE</t>
  </si>
  <si>
    <t>RKEKJ1MBLE</t>
  </si>
  <si>
    <t>RKXKE1MBLE,RKXKE2MBLE, RKXKÁ1MBLE</t>
  </si>
  <si>
    <t>RTWKK1KBLE</t>
  </si>
  <si>
    <t>RTEKK2KBLE</t>
  </si>
  <si>
    <t>RMWKI1KBLE</t>
  </si>
  <si>
    <t>RMWKI2KBLE</t>
  </si>
  <si>
    <t>RMWTC1KBLE</t>
  </si>
  <si>
    <t>RMWIR1KBLE</t>
  </si>
  <si>
    <t>RMWMS1KBLE</t>
  </si>
  <si>
    <t>RKWSI1MBLE</t>
  </si>
  <si>
    <t>RKWBI1MBLE</t>
  </si>
  <si>
    <t>RTWKI1KBLE</t>
  </si>
  <si>
    <t>RKWTÜ1MBLE</t>
  </si>
  <si>
    <t>RKWTÜ2MBLE</t>
  </si>
  <si>
    <t>RKWKÖGMBLE</t>
  </si>
  <si>
    <t>RKWGT1MBLE</t>
  </si>
  <si>
    <t>RMEIN2KBLE</t>
  </si>
  <si>
    <t>RMWMI1KBLE</t>
  </si>
  <si>
    <t>RKWMU1MBLE</t>
  </si>
  <si>
    <t>RKWAE2MBLE</t>
  </si>
  <si>
    <t>RKWMF1MBLE</t>
  </si>
  <si>
    <t>RKWMF2MBLE</t>
  </si>
  <si>
    <t>RKWMU2MBLE</t>
  </si>
  <si>
    <t>RKWAE1MBLE</t>
  </si>
  <si>
    <t>RKWAE3MBLE</t>
  </si>
  <si>
    <t>RKWAE4MBLE</t>
  </si>
  <si>
    <t>RKWAE5MBLE</t>
  </si>
  <si>
    <t>RKWEG1MBLE</t>
  </si>
  <si>
    <t>Megújuló energiák forrásai III.(Geotermia, vízenergia és hidrogén cellák) (online)</t>
  </si>
  <si>
    <t>RKWKA1MBLE</t>
  </si>
  <si>
    <t>RKWPÁ1MBLE</t>
  </si>
  <si>
    <t xml:space="preserve">Biztonságtechnika                                 (online)                            </t>
  </si>
  <si>
    <t>Irányítási rendszerek informatikai támogatása                    (online7)</t>
  </si>
  <si>
    <t>Irányítási rendszerek informatikai támogatása        (online7)</t>
  </si>
  <si>
    <t>GGXKG1RBLE</t>
  </si>
  <si>
    <t>GGXKG2RBLE</t>
  </si>
  <si>
    <t>GSXVG1RBLE</t>
  </si>
  <si>
    <t>GSXVG2RBLE</t>
  </si>
  <si>
    <t>GVXME1RBLE</t>
  </si>
  <si>
    <t>RKEMR1MBLE</t>
  </si>
  <si>
    <t>RKESV1MBLE</t>
  </si>
  <si>
    <t>RMEII1KBLE</t>
  </si>
  <si>
    <t>RKEMF3MBLE</t>
  </si>
  <si>
    <t>NMXAN1HBLE</t>
  </si>
  <si>
    <t>RKXMH1MBLE</t>
  </si>
  <si>
    <t>BSc (E)  Mintatanterv</t>
  </si>
  <si>
    <t>Rejtő Sándor Könnyűipari és Környezetmérnöki Kar</t>
  </si>
  <si>
    <t xml:space="preserve">Érvényes: 2017. szeptember 1-től  </t>
  </si>
  <si>
    <t xml:space="preserve">      heti óraszámokkal (ea. tgy. l). ; követelményekkel (k.); kreditekkel (kr.)</t>
  </si>
  <si>
    <t>heti</t>
  </si>
  <si>
    <t>"</t>
  </si>
  <si>
    <t>Meteorológia a környezetvédelemben</t>
  </si>
  <si>
    <t>Környezetpedagógia</t>
  </si>
  <si>
    <t>Kromatográfia</t>
  </si>
  <si>
    <t>CAD alapismeretek 1.</t>
  </si>
  <si>
    <t>CAD alapismeretek 2.</t>
  </si>
  <si>
    <t>PLC alapismeretek</t>
  </si>
  <si>
    <t>A tárgyak adott félévi indításáról a hallgatói létszámok és az oktatói terhelések ismeretében a dékán dönt!</t>
  </si>
  <si>
    <t>Dr. habil. Kisfaludy Márta</t>
  </si>
  <si>
    <t>RKVMETMBLE</t>
  </si>
  <si>
    <t>RKVKP1MBLE</t>
  </si>
  <si>
    <t>RKVKR1MBLE</t>
  </si>
  <si>
    <t>RKVCA1MBLE</t>
  </si>
  <si>
    <t>RKVCA2MBLE</t>
  </si>
  <si>
    <t>RKVPL1MBLE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</si>
</sst>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i/>
      <sz val="10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i/>
      <sz val="10"/>
      <color rgb="FF00B050"/>
      <name val="Arial CE"/>
      <charset val="238"/>
    </font>
    <font>
      <sz val="12"/>
      <name val="Wingdings 3"/>
      <family val="1"/>
      <charset val="2"/>
    </font>
    <font>
      <sz val="12"/>
      <color indexed="10"/>
      <name val="Arial CE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Arial CE"/>
      <charset val="238"/>
    </font>
    <font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74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1" fontId="11" fillId="24" borderId="50" xfId="0" applyNumberFormat="1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11" fillId="24" borderId="50" xfId="0" applyFont="1" applyFill="1" applyBorder="1" applyAlignment="1">
      <alignment horizontal="center" vertical="center"/>
    </xf>
    <xf numFmtId="0" fontId="5" fillId="24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left" vertical="center"/>
    </xf>
    <xf numFmtId="0" fontId="15" fillId="0" borderId="64" xfId="0" applyFont="1" applyFill="1" applyBorder="1" applyAlignment="1">
      <alignment horizontal="center" vertical="center"/>
    </xf>
    <xf numFmtId="49" fontId="6" fillId="0" borderId="68" xfId="0" applyNumberFormat="1" applyFont="1" applyBorder="1" applyAlignment="1">
      <alignment horizontal="left" vertical="center"/>
    </xf>
    <xf numFmtId="0" fontId="8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14" fillId="0" borderId="7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right" vertical="center"/>
    </xf>
    <xf numFmtId="0" fontId="15" fillId="0" borderId="64" xfId="0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left" vertical="center"/>
    </xf>
    <xf numFmtId="0" fontId="8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7" xfId="0" applyFont="1" applyBorder="1" applyAlignment="1">
      <alignment horizontal="right" vertical="center"/>
    </xf>
    <xf numFmtId="0" fontId="8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14" fillId="0" borderId="82" xfId="0" applyFont="1" applyBorder="1" applyAlignment="1">
      <alignment horizontal="right" vertical="center"/>
    </xf>
    <xf numFmtId="0" fontId="17" fillId="0" borderId="35" xfId="0" applyFont="1" applyFill="1" applyBorder="1" applyAlignment="1">
      <alignment horizontal="center" vertical="center"/>
    </xf>
    <xf numFmtId="1" fontId="11" fillId="24" borderId="85" xfId="0" applyNumberFormat="1" applyFont="1" applyFill="1" applyBorder="1" applyAlignment="1">
      <alignment horizontal="center" vertical="center"/>
    </xf>
    <xf numFmtId="1" fontId="6" fillId="0" borderId="86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87" xfId="0" applyNumberFormat="1" applyFont="1" applyFill="1" applyBorder="1" applyAlignment="1">
      <alignment horizontal="center" vertical="center"/>
    </xf>
    <xf numFmtId="1" fontId="6" fillId="0" borderId="88" xfId="0" applyNumberFormat="1" applyFont="1" applyFill="1" applyBorder="1" applyAlignment="1">
      <alignment vertical="center"/>
    </xf>
    <xf numFmtId="1" fontId="15" fillId="0" borderId="89" xfId="0" applyNumberFormat="1" applyFont="1" applyFill="1" applyBorder="1" applyAlignment="1">
      <alignment horizontal="center" vertical="center"/>
    </xf>
    <xf numFmtId="1" fontId="6" fillId="0" borderId="88" xfId="0" applyNumberFormat="1" applyFont="1" applyFill="1" applyBorder="1" applyAlignment="1">
      <alignment horizontal="center" vertical="center"/>
    </xf>
    <xf numFmtId="1" fontId="15" fillId="0" borderId="89" xfId="0" applyNumberFormat="1" applyFont="1" applyFill="1" applyBorder="1" applyAlignment="1">
      <alignment horizontal="right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6" xfId="0" applyFont="1" applyBorder="1" applyAlignment="1">
      <alignment vertical="center" wrapText="1"/>
    </xf>
    <xf numFmtId="49" fontId="5" fillId="24" borderId="24" xfId="0" applyNumberFormat="1" applyFont="1" applyFill="1" applyBorder="1" applyAlignment="1">
      <alignment horizontal="right" vertical="center"/>
    </xf>
    <xf numFmtId="0" fontId="6" fillId="0" borderId="67" xfId="0" applyFont="1" applyBorder="1" applyAlignment="1">
      <alignment horizontal="left" vertical="center" wrapText="1"/>
    </xf>
    <xf numFmtId="0" fontId="6" fillId="0" borderId="67" xfId="0" applyFont="1" applyFill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99" xfId="0" applyFont="1" applyFill="1" applyBorder="1" applyAlignment="1">
      <alignment vertical="center"/>
    </xf>
    <xf numFmtId="0" fontId="6" fillId="0" borderId="100" xfId="0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6" fillId="0" borderId="102" xfId="0" applyFont="1" applyBorder="1" applyAlignment="1">
      <alignment vertical="center"/>
    </xf>
    <xf numFmtId="0" fontId="6" fillId="0" borderId="103" xfId="0" applyFont="1" applyBorder="1" applyAlignment="1">
      <alignment vertical="center"/>
    </xf>
    <xf numFmtId="1" fontId="8" fillId="0" borderId="70" xfId="0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" fontId="10" fillId="0" borderId="106" xfId="0" applyNumberFormat="1" applyFont="1" applyFill="1" applyBorder="1" applyAlignment="1">
      <alignment horizontal="center" vertical="center"/>
    </xf>
    <xf numFmtId="1" fontId="10" fillId="0" borderId="107" xfId="0" applyNumberFormat="1" applyFont="1" applyFill="1" applyBorder="1" applyAlignment="1">
      <alignment horizontal="center" vertical="center"/>
    </xf>
    <xf numFmtId="1" fontId="12" fillId="0" borderId="108" xfId="0" applyNumberFormat="1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1" fontId="12" fillId="0" borderId="1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16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1" fillId="24" borderId="6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62" xfId="0" applyFont="1" applyFill="1" applyBorder="1" applyAlignment="1">
      <alignment vertical="center"/>
    </xf>
    <xf numFmtId="0" fontId="18" fillId="0" borderId="62" xfId="0" applyFont="1" applyFill="1" applyBorder="1" applyAlignment="1">
      <alignment horizontal="right" vertical="center"/>
    </xf>
    <xf numFmtId="0" fontId="17" fillId="0" borderId="62" xfId="0" applyFont="1" applyFill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3" fillId="0" borderId="62" xfId="0" applyFont="1" applyBorder="1" applyAlignment="1">
      <alignment horizontal="right" vertical="center"/>
    </xf>
    <xf numFmtId="1" fontId="17" fillId="0" borderId="119" xfId="0" applyNumberFormat="1" applyFont="1" applyFill="1" applyBorder="1" applyAlignment="1">
      <alignment horizontal="center" vertical="center"/>
    </xf>
    <xf numFmtId="0" fontId="10" fillId="0" borderId="95" xfId="0" applyFont="1" applyFill="1" applyBorder="1" applyAlignment="1" applyProtection="1">
      <alignment vertical="center"/>
      <protection locked="0"/>
    </xf>
    <xf numFmtId="0" fontId="10" fillId="0" borderId="121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2" fillId="0" borderId="125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1" fontId="12" fillId="0" borderId="5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10" fillId="0" borderId="95" xfId="0" applyFont="1" applyFill="1" applyBorder="1" applyAlignment="1">
      <alignment vertical="center" wrapText="1"/>
    </xf>
    <xf numFmtId="0" fontId="2" fillId="26" borderId="0" xfId="0" applyFont="1" applyFill="1" applyAlignment="1">
      <alignment vertical="center"/>
    </xf>
    <xf numFmtId="49" fontId="9" fillId="0" borderId="4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6" xfId="0" applyFont="1" applyFill="1" applyBorder="1" applyAlignment="1">
      <alignment horizontal="center" vertical="center"/>
    </xf>
    <xf numFmtId="0" fontId="10" fillId="0" borderId="139" xfId="0" applyFont="1" applyFill="1" applyBorder="1" applyAlignment="1" applyProtection="1">
      <alignment vertical="center"/>
      <protection locked="0"/>
    </xf>
    <xf numFmtId="0" fontId="10" fillId="0" borderId="100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left" vertical="center" wrapText="1"/>
    </xf>
    <xf numFmtId="49" fontId="6" fillId="0" borderId="83" xfId="0" applyNumberFormat="1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left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36" xfId="0" applyFont="1" applyFill="1" applyBorder="1" applyAlignment="1">
      <alignment horizontal="center" vertical="center"/>
    </xf>
    <xf numFmtId="0" fontId="12" fillId="0" borderId="142" xfId="0" applyFont="1" applyFill="1" applyBorder="1" applyAlignment="1">
      <alignment horizontal="center" vertical="center"/>
    </xf>
    <xf numFmtId="0" fontId="12" fillId="0" borderId="137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" fontId="10" fillId="0" borderId="90" xfId="0" applyNumberFormat="1" applyFont="1" applyFill="1" applyBorder="1" applyAlignment="1">
      <alignment horizontal="center" vertical="center"/>
    </xf>
    <xf numFmtId="1" fontId="10" fillId="0" borderId="93" xfId="0" applyNumberFormat="1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1" fontId="10" fillId="0" borderId="104" xfId="0" applyNumberFormat="1" applyFont="1" applyFill="1" applyBorder="1" applyAlignment="1">
      <alignment horizontal="center" vertical="center"/>
    </xf>
    <xf numFmtId="1" fontId="12" fillId="0" borderId="105" xfId="0" applyNumberFormat="1" applyFont="1" applyFill="1" applyBorder="1" applyAlignment="1">
      <alignment horizontal="center" vertical="center"/>
    </xf>
    <xf numFmtId="1" fontId="12" fillId="0" borderId="11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49" fontId="5" fillId="28" borderId="24" xfId="0" applyNumberFormat="1" applyFont="1" applyFill="1" applyBorder="1" applyAlignment="1">
      <alignment horizontal="right" vertical="center"/>
    </xf>
    <xf numFmtId="1" fontId="5" fillId="28" borderId="28" xfId="0" applyNumberFormat="1" applyFont="1" applyFill="1" applyBorder="1" applyAlignment="1">
      <alignment horizontal="center" vertical="center"/>
    </xf>
    <xf numFmtId="1" fontId="11" fillId="28" borderId="50" xfId="0" applyNumberFormat="1" applyFont="1" applyFill="1" applyBorder="1" applyAlignment="1">
      <alignment horizontal="center" vertical="center"/>
    </xf>
    <xf numFmtId="0" fontId="10" fillId="28" borderId="60" xfId="0" applyFont="1" applyFill="1" applyBorder="1" applyAlignment="1">
      <alignment vertical="center"/>
    </xf>
    <xf numFmtId="0" fontId="11" fillId="28" borderId="60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24" borderId="5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9" fillId="0" borderId="172" xfId="42" applyFont="1" applyFill="1" applyBorder="1" applyAlignment="1">
      <alignment horizontal="center" vertical="center" wrapText="1"/>
    </xf>
    <xf numFmtId="0" fontId="39" fillId="0" borderId="178" xfId="42" applyFont="1" applyFill="1" applyBorder="1" applyAlignment="1">
      <alignment horizontal="center" vertical="center" wrapText="1"/>
    </xf>
    <xf numFmtId="0" fontId="39" fillId="0" borderId="176" xfId="42" applyFont="1" applyFill="1" applyBorder="1" applyAlignment="1">
      <alignment horizontal="center" wrapText="1"/>
    </xf>
    <xf numFmtId="0" fontId="39" fillId="0" borderId="174" xfId="42" applyFont="1" applyFill="1" applyBorder="1" applyAlignment="1">
      <alignment horizontal="center" wrapText="1"/>
    </xf>
    <xf numFmtId="0" fontId="39" fillId="0" borderId="177" xfId="42" applyFont="1" applyFill="1" applyBorder="1" applyAlignment="1">
      <alignment horizontal="center" wrapText="1"/>
    </xf>
    <xf numFmtId="0" fontId="39" fillId="0" borderId="159" xfId="42" applyFont="1" applyBorder="1" applyAlignment="1">
      <alignment horizontal="left" wrapText="1"/>
    </xf>
    <xf numFmtId="0" fontId="38" fillId="0" borderId="35" xfId="42" applyFont="1" applyBorder="1" applyAlignment="1">
      <alignment horizontal="center" wrapText="1"/>
    </xf>
    <xf numFmtId="0" fontId="38" fillId="0" borderId="52" xfId="42" applyFont="1" applyFill="1" applyBorder="1" applyAlignment="1">
      <alignment horizontal="center" wrapText="1"/>
    </xf>
    <xf numFmtId="0" fontId="39" fillId="0" borderId="140" xfId="42" applyFont="1" applyFill="1" applyBorder="1" applyAlignment="1">
      <alignment horizontal="center" vertical="center" wrapText="1"/>
    </xf>
    <xf numFmtId="0" fontId="39" fillId="0" borderId="141" xfId="42" applyFont="1" applyFill="1" applyBorder="1" applyAlignment="1">
      <alignment horizontal="center" vertical="center" wrapText="1"/>
    </xf>
    <xf numFmtId="0" fontId="39" fillId="24" borderId="159" xfId="42" applyFont="1" applyFill="1" applyBorder="1" applyAlignment="1">
      <alignment horizontal="left" wrapText="1"/>
    </xf>
    <xf numFmtId="0" fontId="39" fillId="24" borderId="35" xfId="42" applyFont="1" applyFill="1" applyBorder="1" applyAlignment="1">
      <alignment horizontal="left" wrapText="1"/>
    </xf>
    <xf numFmtId="0" fontId="39" fillId="24" borderId="52" xfId="42" applyFont="1" applyFill="1" applyBorder="1" applyAlignment="1">
      <alignment horizontal="left" wrapText="1"/>
    </xf>
    <xf numFmtId="0" fontId="39" fillId="24" borderId="28" xfId="42" applyFont="1" applyFill="1" applyBorder="1" applyAlignment="1">
      <alignment horizontal="left" wrapText="1"/>
    </xf>
    <xf numFmtId="0" fontId="39" fillId="24" borderId="50" xfId="42" applyFont="1" applyFill="1" applyBorder="1" applyAlignment="1">
      <alignment horizontal="center" wrapText="1"/>
    </xf>
    <xf numFmtId="0" fontId="39" fillId="24" borderId="51" xfId="42" applyFont="1" applyFill="1" applyBorder="1" applyAlignment="1">
      <alignment horizontal="center" wrapText="1"/>
    </xf>
    <xf numFmtId="0" fontId="39" fillId="24" borderId="35" xfId="42" applyFont="1" applyFill="1" applyBorder="1" applyAlignment="1">
      <alignment horizontal="center" wrapText="1"/>
    </xf>
    <xf numFmtId="0" fontId="39" fillId="24" borderId="160" xfId="42" applyFont="1" applyFill="1" applyBorder="1" applyAlignment="1">
      <alignment horizontal="center" wrapText="1"/>
    </xf>
    <xf numFmtId="0" fontId="39" fillId="0" borderId="35" xfId="42" applyFont="1" applyBorder="1" applyAlignment="1">
      <alignment horizontal="left" wrapText="1"/>
    </xf>
    <xf numFmtId="0" fontId="39" fillId="0" borderId="52" xfId="42" applyFont="1" applyFill="1" applyBorder="1" applyAlignment="1">
      <alignment horizontal="left" wrapText="1"/>
    </xf>
    <xf numFmtId="0" fontId="39" fillId="0" borderId="28" xfId="42" applyFont="1" applyFill="1" applyBorder="1" applyAlignment="1">
      <alignment horizontal="left" wrapText="1"/>
    </xf>
    <xf numFmtId="0" fontId="39" fillId="0" borderId="50" xfId="42" applyFont="1" applyFill="1" applyBorder="1" applyAlignment="1">
      <alignment horizontal="center" wrapText="1"/>
    </xf>
    <xf numFmtId="0" fontId="39" fillId="0" borderId="51" xfId="42" applyFont="1" applyFill="1" applyBorder="1" applyAlignment="1">
      <alignment horizontal="left" wrapText="1"/>
    </xf>
    <xf numFmtId="0" fontId="39" fillId="0" borderId="35" xfId="42" applyFont="1" applyFill="1" applyBorder="1" applyAlignment="1">
      <alignment horizontal="left" wrapText="1"/>
    </xf>
    <xf numFmtId="0" fontId="39" fillId="0" borderId="160" xfId="42" applyFont="1" applyFill="1" applyBorder="1" applyAlignment="1">
      <alignment horizontal="center" wrapText="1"/>
    </xf>
    <xf numFmtId="0" fontId="39" fillId="0" borderId="51" xfId="42" applyFont="1" applyFill="1" applyBorder="1" applyAlignment="1">
      <alignment horizontal="center" wrapText="1"/>
    </xf>
    <xf numFmtId="0" fontId="39" fillId="0" borderId="35" xfId="42" applyFont="1" applyFill="1" applyBorder="1" applyAlignment="1">
      <alignment horizontal="center" wrapText="1"/>
    </xf>
    <xf numFmtId="0" fontId="39" fillId="0" borderId="161" xfId="42" applyFont="1" applyBorder="1" applyAlignment="1">
      <alignment horizontal="left" wrapText="1"/>
    </xf>
    <xf numFmtId="0" fontId="39" fillId="0" borderId="153" xfId="42" applyFont="1" applyBorder="1" applyAlignment="1">
      <alignment horizontal="left" wrapText="1"/>
    </xf>
    <xf numFmtId="0" fontId="39" fillId="0" borderId="162" xfId="42" applyFont="1" applyFill="1" applyBorder="1" applyAlignment="1">
      <alignment horizontal="left" wrapText="1"/>
    </xf>
    <xf numFmtId="0" fontId="39" fillId="0" borderId="154" xfId="42" applyFont="1" applyFill="1" applyBorder="1" applyAlignment="1">
      <alignment horizontal="left" wrapText="1"/>
    </xf>
    <xf numFmtId="0" fontId="39" fillId="0" borderId="151" xfId="42" applyFont="1" applyFill="1" applyBorder="1" applyAlignment="1">
      <alignment horizontal="center" wrapText="1"/>
    </xf>
    <xf numFmtId="0" fontId="39" fillId="0" borderId="152" xfId="42" applyFont="1" applyFill="1" applyBorder="1" applyAlignment="1">
      <alignment horizontal="left" wrapText="1"/>
    </xf>
    <xf numFmtId="0" fontId="39" fillId="0" borderId="153" xfId="42" applyFont="1" applyFill="1" applyBorder="1" applyAlignment="1">
      <alignment horizontal="left" wrapText="1"/>
    </xf>
    <xf numFmtId="0" fontId="39" fillId="0" borderId="163" xfId="42" applyFont="1" applyFill="1" applyBorder="1" applyAlignment="1">
      <alignment horizontal="center" wrapText="1"/>
    </xf>
    <xf numFmtId="0" fontId="39" fillId="0" borderId="152" xfId="42" applyFont="1" applyFill="1" applyBorder="1" applyAlignment="1">
      <alignment horizontal="center" wrapText="1"/>
    </xf>
    <xf numFmtId="0" fontId="39" fillId="0" borderId="153" xfId="42" applyFont="1" applyFill="1" applyBorder="1" applyAlignment="1">
      <alignment horizontal="center" wrapText="1"/>
    </xf>
    <xf numFmtId="0" fontId="39" fillId="0" borderId="164" xfId="42" applyFont="1" applyBorder="1" applyAlignment="1">
      <alignment horizontal="left" wrapText="1"/>
    </xf>
    <xf numFmtId="0" fontId="39" fillId="0" borderId="165" xfId="42" applyFont="1" applyBorder="1" applyAlignment="1">
      <alignment horizontal="left" wrapText="1"/>
    </xf>
    <xf numFmtId="0" fontId="38" fillId="0" borderId="166" xfId="42" applyFont="1" applyFill="1" applyBorder="1" applyAlignment="1">
      <alignment horizontal="left" wrapText="1"/>
    </xf>
    <xf numFmtId="0" fontId="39" fillId="0" borderId="167" xfId="42" applyFont="1" applyFill="1" applyBorder="1" applyAlignment="1">
      <alignment horizontal="left" wrapText="1"/>
    </xf>
    <xf numFmtId="0" fontId="38" fillId="0" borderId="179" xfId="42" applyFont="1" applyFill="1" applyBorder="1" applyAlignment="1">
      <alignment horizontal="center" wrapText="1"/>
    </xf>
    <xf numFmtId="0" fontId="39" fillId="0" borderId="168" xfId="42" applyFont="1" applyFill="1" applyBorder="1" applyAlignment="1">
      <alignment horizontal="left" wrapText="1"/>
    </xf>
    <xf numFmtId="0" fontId="39" fillId="0" borderId="165" xfId="42" applyFont="1" applyFill="1" applyBorder="1" applyAlignment="1">
      <alignment horizontal="left" wrapText="1"/>
    </xf>
    <xf numFmtId="0" fontId="38" fillId="0" borderId="169" xfId="42" applyFont="1" applyFill="1" applyBorder="1" applyAlignment="1">
      <alignment horizontal="center" wrapText="1"/>
    </xf>
    <xf numFmtId="0" fontId="39" fillId="0" borderId="168" xfId="42" applyFont="1" applyFill="1" applyBorder="1" applyAlignment="1">
      <alignment horizontal="center" wrapText="1"/>
    </xf>
    <xf numFmtId="0" fontId="39" fillId="0" borderId="165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0" fillId="0" borderId="157" xfId="0" applyFont="1" applyBorder="1" applyAlignment="1">
      <alignment horizontal="center" vertical="center"/>
    </xf>
    <xf numFmtId="1" fontId="10" fillId="27" borderId="32" xfId="0" applyNumberFormat="1" applyFont="1" applyFill="1" applyBorder="1" applyAlignment="1">
      <alignment horizontal="center" vertical="center"/>
    </xf>
    <xf numFmtId="1" fontId="10" fillId="27" borderId="33" xfId="0" applyNumberFormat="1" applyFont="1" applyFill="1" applyBorder="1" applyAlignment="1">
      <alignment horizontal="center" vertical="center"/>
    </xf>
    <xf numFmtId="1" fontId="12" fillId="27" borderId="34" xfId="0" applyNumberFormat="1" applyFont="1" applyFill="1" applyBorder="1" applyAlignment="1">
      <alignment horizontal="center" vertical="center"/>
    </xf>
    <xf numFmtId="1" fontId="12" fillId="27" borderId="36" xfId="0" applyNumberFormat="1" applyFont="1" applyFill="1" applyBorder="1" applyAlignment="1">
      <alignment horizontal="center" vertical="center"/>
    </xf>
    <xf numFmtId="1" fontId="10" fillId="27" borderId="34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1" fontId="10" fillId="0" borderId="183" xfId="0" applyNumberFormat="1" applyFont="1" applyFill="1" applyBorder="1" applyAlignment="1">
      <alignment horizontal="center" vertical="center"/>
    </xf>
    <xf numFmtId="1" fontId="10" fillId="0" borderId="184" xfId="0" applyNumberFormat="1" applyFont="1" applyFill="1" applyBorder="1" applyAlignment="1">
      <alignment horizontal="center" vertical="center"/>
    </xf>
    <xf numFmtId="1" fontId="12" fillId="0" borderId="185" xfId="0" applyNumberFormat="1" applyFont="1" applyFill="1" applyBorder="1" applyAlignment="1">
      <alignment horizontal="center" vertical="center"/>
    </xf>
    <xf numFmtId="1" fontId="12" fillId="0" borderId="18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0" fillId="27" borderId="64" xfId="0" applyNumberFormat="1" applyFont="1" applyFill="1" applyBorder="1" applyAlignment="1">
      <alignment horizontal="center" vertical="center"/>
    </xf>
    <xf numFmtId="0" fontId="9" fillId="0" borderId="192" xfId="0" applyFont="1" applyFill="1" applyBorder="1" applyAlignment="1">
      <alignment horizontal="left" vertical="center"/>
    </xf>
    <xf numFmtId="0" fontId="9" fillId="0" borderId="191" xfId="0" applyFont="1" applyFill="1" applyBorder="1" applyAlignment="1">
      <alignment horizontal="left" vertical="center"/>
    </xf>
    <xf numFmtId="0" fontId="9" fillId="0" borderId="193" xfId="0" applyFont="1" applyFill="1" applyBorder="1" applyAlignment="1">
      <alignment horizontal="left" vertical="center"/>
    </xf>
    <xf numFmtId="49" fontId="5" fillId="28" borderId="22" xfId="0" applyNumberFormat="1" applyFont="1" applyFill="1" applyBorder="1" applyAlignment="1">
      <alignment horizontal="left" vertical="center"/>
    </xf>
    <xf numFmtId="1" fontId="10" fillId="27" borderId="106" xfId="0" applyNumberFormat="1" applyFont="1" applyFill="1" applyBorder="1" applyAlignment="1">
      <alignment horizontal="center" vertical="center"/>
    </xf>
    <xf numFmtId="1" fontId="10" fillId="27" borderId="17" xfId="0" applyNumberFormat="1" applyFont="1" applyFill="1" applyBorder="1" applyAlignment="1">
      <alignment horizontal="center" vertical="center"/>
    </xf>
    <xf numFmtId="49" fontId="5" fillId="28" borderId="23" xfId="0" applyNumberFormat="1" applyFont="1" applyFill="1" applyBorder="1" applyAlignment="1">
      <alignment vertical="center"/>
    </xf>
    <xf numFmtId="49" fontId="5" fillId="28" borderId="26" xfId="0" applyNumberFormat="1" applyFont="1" applyFill="1" applyBorder="1" applyAlignment="1">
      <alignment vertical="center"/>
    </xf>
    <xf numFmtId="0" fontId="9" fillId="0" borderId="194" xfId="0" applyFont="1" applyFill="1" applyBorder="1" applyAlignment="1">
      <alignment horizontal="left" vertical="center"/>
    </xf>
    <xf numFmtId="0" fontId="9" fillId="28" borderId="60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148" xfId="0" applyFont="1" applyBorder="1" applyAlignment="1">
      <alignment vertical="center"/>
    </xf>
    <xf numFmtId="0" fontId="3" fillId="24" borderId="196" xfId="0" applyFont="1" applyFill="1" applyBorder="1" applyAlignment="1">
      <alignment horizontal="center" vertical="center"/>
    </xf>
    <xf numFmtId="0" fontId="6" fillId="0" borderId="197" xfId="0" applyFont="1" applyBorder="1" applyAlignment="1">
      <alignment horizontal="center" vertical="center"/>
    </xf>
    <xf numFmtId="0" fontId="2" fillId="0" borderId="197" xfId="0" applyFont="1" applyFill="1" applyBorder="1" applyAlignment="1">
      <alignment vertical="center"/>
    </xf>
    <xf numFmtId="0" fontId="11" fillId="0" borderId="62" xfId="0" applyFont="1" applyBorder="1" applyAlignment="1">
      <alignment horizontal="right" vertical="center"/>
    </xf>
    <xf numFmtId="0" fontId="5" fillId="0" borderId="133" xfId="0" applyFont="1" applyFill="1" applyBorder="1" applyAlignment="1">
      <alignment horizontal="center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84" xfId="0" applyFont="1" applyFill="1" applyBorder="1" applyAlignment="1">
      <alignment horizontal="center" vertical="center"/>
    </xf>
    <xf numFmtId="0" fontId="12" fillId="0" borderId="185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left" vertical="center"/>
    </xf>
    <xf numFmtId="0" fontId="10" fillId="0" borderId="97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vertical="center"/>
    </xf>
    <xf numFmtId="0" fontId="4" fillId="0" borderId="11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10" fillId="0" borderId="93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17" fillId="0" borderId="153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1" fontId="7" fillId="0" borderId="119" xfId="0" applyNumberFormat="1" applyFont="1" applyFill="1" applyBorder="1" applyAlignment="1">
      <alignment horizontal="center" vertical="center"/>
    </xf>
    <xf numFmtId="0" fontId="4" fillId="27" borderId="114" xfId="0" applyFont="1" applyFill="1" applyBorder="1" applyAlignment="1">
      <alignment horizontal="center" vertical="center"/>
    </xf>
    <xf numFmtId="49" fontId="9" fillId="0" borderId="195" xfId="0" applyNumberFormat="1" applyFont="1" applyFill="1" applyBorder="1" applyAlignment="1">
      <alignment horizontal="left" vertical="center"/>
    </xf>
    <xf numFmtId="0" fontId="10" fillId="0" borderId="199" xfId="0" applyFont="1" applyFill="1" applyBorder="1" applyAlignment="1">
      <alignment vertical="center" wrapText="1"/>
    </xf>
    <xf numFmtId="0" fontId="12" fillId="0" borderId="201" xfId="0" applyFont="1" applyFill="1" applyBorder="1" applyAlignment="1">
      <alignment horizontal="center" vertical="center"/>
    </xf>
    <xf numFmtId="0" fontId="12" fillId="0" borderId="187" xfId="0" applyFont="1" applyFill="1" applyBorder="1" applyAlignment="1">
      <alignment horizontal="center" vertical="center"/>
    </xf>
    <xf numFmtId="0" fontId="6" fillId="29" borderId="202" xfId="0" applyFont="1" applyFill="1" applyBorder="1" applyAlignment="1">
      <alignment horizontal="center" vertical="center"/>
    </xf>
    <xf numFmtId="49" fontId="6" fillId="29" borderId="203" xfId="0" applyNumberFormat="1" applyFont="1" applyFill="1" applyBorder="1" applyAlignment="1">
      <alignment horizontal="left" vertical="center"/>
    </xf>
    <xf numFmtId="0" fontId="6" fillId="29" borderId="203" xfId="0" applyFont="1" applyFill="1" applyBorder="1" applyAlignment="1">
      <alignment vertical="center" wrapText="1"/>
    </xf>
    <xf numFmtId="0" fontId="8" fillId="29" borderId="204" xfId="0" applyFont="1" applyFill="1" applyBorder="1" applyAlignment="1">
      <alignment horizontal="center" vertical="center"/>
    </xf>
    <xf numFmtId="0" fontId="11" fillId="29" borderId="205" xfId="0" applyFont="1" applyFill="1" applyBorder="1" applyAlignment="1">
      <alignment horizontal="center" vertical="center"/>
    </xf>
    <xf numFmtId="0" fontId="6" fillId="29" borderId="206" xfId="0" applyFont="1" applyFill="1" applyBorder="1" applyAlignment="1">
      <alignment horizontal="center" vertical="center"/>
    </xf>
    <xf numFmtId="0" fontId="6" fillId="29" borderId="207" xfId="0" applyFont="1" applyFill="1" applyBorder="1" applyAlignment="1">
      <alignment horizontal="center" vertical="center"/>
    </xf>
    <xf numFmtId="0" fontId="15" fillId="29" borderId="208" xfId="0" applyFont="1" applyFill="1" applyBorder="1" applyAlignment="1">
      <alignment horizontal="center" vertical="center"/>
    </xf>
    <xf numFmtId="0" fontId="6" fillId="29" borderId="209" xfId="0" applyFont="1" applyFill="1" applyBorder="1" applyAlignment="1">
      <alignment horizontal="center" vertical="center"/>
    </xf>
    <xf numFmtId="0" fontId="6" fillId="29" borderId="210" xfId="0" applyFont="1" applyFill="1" applyBorder="1" applyAlignment="1">
      <alignment horizontal="center" vertical="center"/>
    </xf>
    <xf numFmtId="0" fontId="4" fillId="24" borderId="211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0" fontId="6" fillId="24" borderId="94" xfId="0" applyFont="1" applyFill="1" applyBorder="1" applyAlignment="1">
      <alignment horizontal="right" vertical="center" wrapText="1"/>
    </xf>
    <xf numFmtId="1" fontId="5" fillId="24" borderId="143" xfId="0" applyNumberFormat="1" applyFont="1" applyFill="1" applyBorder="1" applyAlignment="1">
      <alignment horizontal="center" vertical="center"/>
    </xf>
    <xf numFmtId="1" fontId="11" fillId="24" borderId="155" xfId="0" applyNumberFormat="1" applyFont="1" applyFill="1" applyBorder="1" applyAlignment="1">
      <alignment horizontal="center" vertical="center"/>
    </xf>
    <xf numFmtId="0" fontId="5" fillId="24" borderId="211" xfId="0" applyFont="1" applyFill="1" applyBorder="1" applyAlignment="1">
      <alignment vertical="center"/>
    </xf>
    <xf numFmtId="0" fontId="5" fillId="24" borderId="94" xfId="0" applyFont="1" applyFill="1" applyBorder="1" applyAlignment="1">
      <alignment vertical="center"/>
    </xf>
    <xf numFmtId="0" fontId="5" fillId="24" borderId="145" xfId="0" applyFont="1" applyFill="1" applyBorder="1" applyAlignment="1">
      <alignment vertical="center"/>
    </xf>
    <xf numFmtId="0" fontId="5" fillId="24" borderId="21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5" fillId="24" borderId="145" xfId="0" applyFont="1" applyFill="1" applyBorder="1" applyAlignment="1">
      <alignment horizontal="center" vertical="center"/>
    </xf>
    <xf numFmtId="1" fontId="6" fillId="0" borderId="98" xfId="0" applyNumberFormat="1" applyFont="1" applyFill="1" applyBorder="1" applyAlignment="1">
      <alignment vertical="center"/>
    </xf>
    <xf numFmtId="1" fontId="6" fillId="0" borderId="100" xfId="0" applyNumberFormat="1" applyFont="1" applyBorder="1" applyAlignment="1">
      <alignment vertical="center"/>
    </xf>
    <xf numFmtId="1" fontId="6" fillId="0" borderId="66" xfId="0" applyNumberFormat="1" applyFont="1" applyFill="1" applyBorder="1" applyAlignment="1">
      <alignment horizontal="center" vertical="center"/>
    </xf>
    <xf numFmtId="1" fontId="8" fillId="0" borderId="70" xfId="0" applyNumberFormat="1" applyFont="1" applyBorder="1" applyAlignment="1">
      <alignment vertical="center"/>
    </xf>
    <xf numFmtId="1" fontId="6" fillId="0" borderId="124" xfId="0" applyNumberFormat="1" applyFont="1" applyFill="1" applyBorder="1" applyAlignment="1">
      <alignment horizontal="center" vertical="center"/>
    </xf>
    <xf numFmtId="1" fontId="6" fillId="0" borderId="123" xfId="0" applyNumberFormat="1" applyFont="1" applyFill="1" applyBorder="1" applyAlignment="1">
      <alignment vertical="center"/>
    </xf>
    <xf numFmtId="1" fontId="15" fillId="0" borderId="125" xfId="0" applyNumberFormat="1" applyFont="1" applyFill="1" applyBorder="1" applyAlignment="1">
      <alignment horizontal="center" vertical="center"/>
    </xf>
    <xf numFmtId="1" fontId="6" fillId="0" borderId="123" xfId="0" applyNumberFormat="1" applyFont="1" applyFill="1" applyBorder="1" applyAlignment="1">
      <alignment horizontal="center" vertical="center"/>
    </xf>
    <xf numFmtId="1" fontId="15" fillId="0" borderId="125" xfId="0" applyNumberFormat="1" applyFont="1" applyFill="1" applyBorder="1" applyAlignment="1">
      <alignment horizontal="right" vertical="center"/>
    </xf>
    <xf numFmtId="0" fontId="6" fillId="0" borderId="5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95" xfId="0" applyFont="1" applyFill="1" applyBorder="1" applyAlignment="1">
      <alignment vertical="center"/>
    </xf>
    <xf numFmtId="1" fontId="10" fillId="0" borderId="154" xfId="0" applyNumberFormat="1" applyFont="1" applyFill="1" applyBorder="1" applyAlignment="1">
      <alignment horizontal="center" vertical="center"/>
    </xf>
    <xf numFmtId="1" fontId="10" fillId="0" borderId="212" xfId="0" applyNumberFormat="1" applyFont="1" applyFill="1" applyBorder="1" applyAlignment="1">
      <alignment horizontal="center" vertical="center"/>
    </xf>
    <xf numFmtId="1" fontId="10" fillId="0" borderId="213" xfId="0" applyNumberFormat="1" applyFont="1" applyFill="1" applyBorder="1" applyAlignment="1">
      <alignment horizontal="center" vertical="center"/>
    </xf>
    <xf numFmtId="1" fontId="10" fillId="0" borderId="110" xfId="0" applyNumberFormat="1" applyFont="1" applyFill="1" applyBorder="1" applyAlignment="1">
      <alignment horizontal="center" vertical="center"/>
    </xf>
    <xf numFmtId="1" fontId="10" fillId="0" borderId="214" xfId="0" applyNumberFormat="1" applyFont="1" applyFill="1" applyBorder="1" applyAlignment="1">
      <alignment horizontal="center" vertical="center"/>
    </xf>
    <xf numFmtId="0" fontId="10" fillId="0" borderId="215" xfId="0" applyFont="1" applyBorder="1" applyAlignment="1">
      <alignment vertical="center" wrapText="1"/>
    </xf>
    <xf numFmtId="0" fontId="10" fillId="0" borderId="201" xfId="0" applyFont="1" applyBorder="1" applyAlignment="1">
      <alignment vertical="center" wrapText="1"/>
    </xf>
    <xf numFmtId="0" fontId="10" fillId="0" borderId="216" xfId="0" applyFont="1" applyBorder="1" applyAlignment="1">
      <alignment vertical="center" wrapText="1"/>
    </xf>
    <xf numFmtId="0" fontId="10" fillId="0" borderId="217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2" fillId="0" borderId="220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4" borderId="64" xfId="0" applyFont="1" applyFill="1" applyBorder="1" applyAlignment="1">
      <alignment horizontal="center" vertical="center"/>
    </xf>
    <xf numFmtId="1" fontId="15" fillId="0" borderId="221" xfId="0" applyNumberFormat="1" applyFont="1" applyFill="1" applyBorder="1" applyAlignment="1">
      <alignment horizontal="center" vertical="center"/>
    </xf>
    <xf numFmtId="1" fontId="6" fillId="0" borderId="98" xfId="0" applyNumberFormat="1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00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1" fontId="10" fillId="0" borderId="70" xfId="0" applyNumberFormat="1" applyFont="1" applyBorder="1" applyAlignment="1">
      <alignment horizontal="center" vertical="center"/>
    </xf>
    <xf numFmtId="1" fontId="10" fillId="0" borderId="123" xfId="0" applyNumberFormat="1" applyFont="1" applyFill="1" applyBorder="1" applyAlignment="1">
      <alignment horizontal="center" vertical="center"/>
    </xf>
    <xf numFmtId="1" fontId="12" fillId="0" borderId="125" xfId="0" applyNumberFormat="1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center" vertical="center"/>
    </xf>
    <xf numFmtId="1" fontId="12" fillId="0" borderId="221" xfId="0" applyNumberFormat="1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1" fontId="10" fillId="0" borderId="124" xfId="0" applyNumberFormat="1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0" fillId="0" borderId="95" xfId="0" applyFont="1" applyFill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5" fillId="27" borderId="90" xfId="0" applyFont="1" applyFill="1" applyBorder="1" applyAlignment="1">
      <alignment horizontal="center" vertical="center"/>
    </xf>
    <xf numFmtId="1" fontId="10" fillId="27" borderId="90" xfId="0" applyNumberFormat="1" applyFont="1" applyFill="1" applyBorder="1" applyAlignment="1">
      <alignment horizontal="center" vertical="center"/>
    </xf>
    <xf numFmtId="1" fontId="12" fillId="27" borderId="55" xfId="0" applyNumberFormat="1" applyFont="1" applyFill="1" applyBorder="1" applyAlignment="1">
      <alignment horizontal="center" vertical="center"/>
    </xf>
    <xf numFmtId="0" fontId="9" fillId="27" borderId="42" xfId="0" applyFont="1" applyFill="1" applyBorder="1" applyAlignment="1">
      <alignment horizontal="left" vertical="center"/>
    </xf>
    <xf numFmtId="0" fontId="9" fillId="27" borderId="114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vertical="center"/>
    </xf>
    <xf numFmtId="0" fontId="9" fillId="27" borderId="43" xfId="0" applyFont="1" applyFill="1" applyBorder="1" applyAlignment="1">
      <alignment horizontal="left" vertical="center"/>
    </xf>
    <xf numFmtId="0" fontId="5" fillId="27" borderId="64" xfId="0" applyFont="1" applyFill="1" applyBorder="1" applyAlignment="1">
      <alignment vertical="center"/>
    </xf>
    <xf numFmtId="0" fontId="9" fillId="27" borderId="158" xfId="0" applyFont="1" applyFill="1" applyBorder="1" applyAlignment="1">
      <alignment horizontal="left" vertical="center"/>
    </xf>
    <xf numFmtId="0" fontId="9" fillId="27" borderId="156" xfId="0" applyFont="1" applyFill="1" applyBorder="1" applyAlignment="1">
      <alignment horizontal="left" vertical="center"/>
    </xf>
    <xf numFmtId="0" fontId="9" fillId="27" borderId="198" xfId="0" applyFont="1" applyFill="1" applyBorder="1" applyAlignment="1">
      <alignment horizontal="left" vertical="center"/>
    </xf>
    <xf numFmtId="1" fontId="9" fillId="27" borderId="196" xfId="0" applyNumberFormat="1" applyFont="1" applyFill="1" applyBorder="1" applyAlignment="1">
      <alignment horizontal="left" vertical="center"/>
    </xf>
    <xf numFmtId="1" fontId="10" fillId="27" borderId="38" xfId="0" applyNumberFormat="1" applyFont="1" applyFill="1" applyBorder="1" applyAlignment="1">
      <alignment horizontal="center" vertical="center"/>
    </xf>
    <xf numFmtId="0" fontId="5" fillId="27" borderId="120" xfId="0" applyFont="1" applyFill="1" applyBorder="1" applyAlignment="1">
      <alignment horizontal="center" vertical="center"/>
    </xf>
    <xf numFmtId="1" fontId="10" fillId="27" borderId="29" xfId="0" applyNumberFormat="1" applyFont="1" applyFill="1" applyBorder="1" applyAlignment="1">
      <alignment horizontal="center" vertical="center"/>
    </xf>
    <xf numFmtId="1" fontId="10" fillId="27" borderId="30" xfId="0" applyNumberFormat="1" applyFont="1" applyFill="1" applyBorder="1" applyAlignment="1">
      <alignment horizontal="center" vertical="center"/>
    </xf>
    <xf numFmtId="1" fontId="12" fillId="27" borderId="31" xfId="0" applyNumberFormat="1" applyFont="1" applyFill="1" applyBorder="1" applyAlignment="1">
      <alignment horizontal="center" vertical="center"/>
    </xf>
    <xf numFmtId="1" fontId="10" fillId="27" borderId="129" xfId="0" applyNumberFormat="1" applyFont="1" applyFill="1" applyBorder="1" applyAlignment="1">
      <alignment horizontal="center" vertical="center"/>
    </xf>
    <xf numFmtId="1" fontId="10" fillId="27" borderId="130" xfId="0" applyNumberFormat="1" applyFont="1" applyFill="1" applyBorder="1" applyAlignment="1">
      <alignment horizontal="center" vertical="center"/>
    </xf>
    <xf numFmtId="1" fontId="12" fillId="27" borderId="131" xfId="0" applyNumberFormat="1" applyFont="1" applyFill="1" applyBorder="1" applyAlignment="1">
      <alignment horizontal="center" vertical="center"/>
    </xf>
    <xf numFmtId="1" fontId="12" fillId="27" borderId="132" xfId="0" applyNumberFormat="1" applyFont="1" applyFill="1" applyBorder="1" applyAlignment="1">
      <alignment horizontal="center" vertical="center"/>
    </xf>
    <xf numFmtId="0" fontId="10" fillId="27" borderId="95" xfId="0" applyFont="1" applyFill="1" applyBorder="1" applyAlignment="1">
      <alignment vertical="center"/>
    </xf>
    <xf numFmtId="0" fontId="10" fillId="27" borderId="97" xfId="0" applyFont="1" applyFill="1" applyBorder="1" applyAlignment="1">
      <alignment vertical="center"/>
    </xf>
    <xf numFmtId="1" fontId="5" fillId="27" borderId="34" xfId="0" applyNumberFormat="1" applyFont="1" applyFill="1" applyBorder="1" applyAlignment="1">
      <alignment horizontal="center" vertical="center"/>
    </xf>
    <xf numFmtId="0" fontId="9" fillId="27" borderId="138" xfId="0" applyFont="1" applyFill="1" applyBorder="1" applyAlignment="1">
      <alignment horizontal="left" vertical="center"/>
    </xf>
    <xf numFmtId="0" fontId="5" fillId="27" borderId="111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left" vertical="center"/>
    </xf>
    <xf numFmtId="49" fontId="5" fillId="27" borderId="0" xfId="0" applyNumberFormat="1" applyFont="1" applyFill="1" applyAlignment="1">
      <alignment horizontal="left" vertical="center"/>
    </xf>
    <xf numFmtId="1" fontId="5" fillId="24" borderId="94" xfId="0" applyNumberFormat="1" applyFont="1" applyFill="1" applyBorder="1" applyAlignment="1">
      <alignment horizontal="center" vertical="center"/>
    </xf>
    <xf numFmtId="1" fontId="5" fillId="24" borderId="94" xfId="0" applyNumberFormat="1" applyFont="1" applyFill="1" applyBorder="1" applyAlignment="1">
      <alignment vertical="center"/>
    </xf>
    <xf numFmtId="0" fontId="9" fillId="0" borderId="195" xfId="0" applyFont="1" applyFill="1" applyBorder="1" applyAlignment="1">
      <alignment horizontal="left" vertical="center"/>
    </xf>
    <xf numFmtId="0" fontId="9" fillId="0" borderId="115" xfId="0" applyFont="1" applyFill="1" applyBorder="1" applyAlignment="1">
      <alignment horizontal="left" vertical="center"/>
    </xf>
    <xf numFmtId="0" fontId="9" fillId="0" borderId="158" xfId="0" applyFont="1" applyFill="1" applyBorder="1" applyAlignment="1">
      <alignment horizontal="left" vertical="center"/>
    </xf>
    <xf numFmtId="0" fontId="9" fillId="0" borderId="18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1" fontId="10" fillId="27" borderId="223" xfId="0" applyNumberFormat="1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133" xfId="0" applyFont="1" applyFill="1" applyBorder="1" applyAlignment="1">
      <alignment horizontal="left" vertical="center"/>
    </xf>
    <xf numFmtId="1" fontId="43" fillId="24" borderId="94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1" fontId="4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9" fillId="0" borderId="224" xfId="0" applyFont="1" applyFill="1" applyBorder="1" applyAlignment="1">
      <alignment horizontal="center" vertical="center"/>
    </xf>
    <xf numFmtId="0" fontId="9" fillId="0" borderId="225" xfId="0" applyFont="1" applyFill="1" applyBorder="1" applyAlignment="1">
      <alignment horizontal="left" vertical="center"/>
    </xf>
    <xf numFmtId="0" fontId="9" fillId="0" borderId="226" xfId="0" applyFont="1" applyFill="1" applyBorder="1" applyAlignment="1">
      <alignment horizontal="center" vertical="center"/>
    </xf>
    <xf numFmtId="0" fontId="9" fillId="0" borderId="227" xfId="0" applyFont="1" applyFill="1" applyBorder="1" applyAlignment="1">
      <alignment horizontal="left" vertical="center"/>
    </xf>
    <xf numFmtId="0" fontId="9" fillId="0" borderId="97" xfId="0" applyFont="1" applyFill="1" applyBorder="1" applyAlignment="1" applyProtection="1">
      <alignment horizontal="center" vertical="center"/>
      <protection locked="0"/>
    </xf>
    <xf numFmtId="0" fontId="9" fillId="0" borderId="97" xfId="0" applyFont="1" applyFill="1" applyBorder="1" applyAlignment="1">
      <alignment horizontal="center" vertical="center"/>
    </xf>
    <xf numFmtId="0" fontId="9" fillId="0" borderId="224" xfId="0" applyFont="1" applyFill="1" applyBorder="1" applyAlignment="1">
      <alignment horizontal="left" vertical="center"/>
    </xf>
    <xf numFmtId="0" fontId="4" fillId="24" borderId="24" xfId="0" applyFont="1" applyFill="1" applyBorder="1" applyAlignment="1">
      <alignment horizontal="center" vertical="center"/>
    </xf>
    <xf numFmtId="0" fontId="4" fillId="27" borderId="22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4" fillId="0" borderId="228" xfId="0" applyFont="1" applyFill="1" applyBorder="1" applyAlignment="1">
      <alignment vertical="center"/>
    </xf>
    <xf numFmtId="0" fontId="9" fillId="0" borderId="229" xfId="0" applyFont="1" applyFill="1" applyBorder="1" applyAlignment="1">
      <alignment horizontal="left" vertical="center"/>
    </xf>
    <xf numFmtId="0" fontId="9" fillId="0" borderId="229" xfId="0" applyFont="1" applyFill="1" applyBorder="1" applyAlignment="1">
      <alignment horizontal="left"/>
    </xf>
    <xf numFmtId="0" fontId="9" fillId="0" borderId="230" xfId="0" applyFont="1" applyFill="1" applyBorder="1" applyAlignment="1">
      <alignment horizontal="left" vertical="center"/>
    </xf>
    <xf numFmtId="1" fontId="11" fillId="24" borderId="96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6" fillId="0" borderId="231" xfId="0" applyFont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48" fillId="0" borderId="0" xfId="0" applyNumberFormat="1" applyFont="1" applyBorder="1" applyAlignment="1">
      <alignment horizontal="center" vertical="center"/>
    </xf>
    <xf numFmtId="1" fontId="48" fillId="0" borderId="88" xfId="0" applyNumberFormat="1" applyFont="1" applyFill="1" applyBorder="1" applyAlignment="1">
      <alignment horizontal="center" vertical="center"/>
    </xf>
    <xf numFmtId="1" fontId="49" fillId="0" borderId="89" xfId="0" applyNumberFormat="1" applyFont="1" applyFill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1" fontId="50" fillId="0" borderId="116" xfId="0" applyNumberFormat="1" applyFont="1" applyBorder="1" applyAlignment="1">
      <alignment horizontal="center" vertical="center"/>
    </xf>
    <xf numFmtId="1" fontId="50" fillId="0" borderId="124" xfId="0" applyNumberFormat="1" applyFont="1" applyFill="1" applyBorder="1" applyAlignment="1">
      <alignment horizontal="center" vertical="center"/>
    </xf>
    <xf numFmtId="1" fontId="50" fillId="0" borderId="123" xfId="0" applyNumberFormat="1" applyFont="1" applyFill="1" applyBorder="1" applyAlignment="1">
      <alignment horizontal="center" vertical="center"/>
    </xf>
    <xf numFmtId="1" fontId="51" fillId="0" borderId="125" xfId="0" applyNumberFormat="1" applyFont="1" applyFill="1" applyBorder="1" applyAlignment="1">
      <alignment horizontal="center" vertical="center"/>
    </xf>
    <xf numFmtId="1" fontId="50" fillId="0" borderId="66" xfId="0" applyNumberFormat="1" applyFont="1" applyFill="1" applyBorder="1" applyAlignment="1">
      <alignment horizontal="center" vertical="center"/>
    </xf>
    <xf numFmtId="1" fontId="50" fillId="0" borderId="70" xfId="0" applyNumberFormat="1" applyFont="1" applyBorder="1" applyAlignment="1">
      <alignment horizontal="center" vertical="center"/>
    </xf>
    <xf numFmtId="1" fontId="52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228" xfId="0" applyFont="1" applyBorder="1" applyAlignment="1">
      <alignment horizontal="center" vertical="center"/>
    </xf>
    <xf numFmtId="0" fontId="41" fillId="0" borderId="228" xfId="0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15" fillId="0" borderId="6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23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49" xfId="0" applyFont="1" applyBorder="1" applyAlignment="1">
      <alignment horizontal="center" vertical="center"/>
    </xf>
    <xf numFmtId="0" fontId="11" fillId="0" borderId="99" xfId="0" applyFont="1" applyBorder="1" applyAlignment="1">
      <alignment horizontal="right" vertical="center"/>
    </xf>
    <xf numFmtId="0" fontId="5" fillId="0" borderId="14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24" borderId="204" xfId="0" applyFont="1" applyFill="1" applyBorder="1" applyAlignment="1">
      <alignment horizontal="center" vertical="center" wrapText="1"/>
    </xf>
    <xf numFmtId="0" fontId="11" fillId="24" borderId="205" xfId="0" applyFont="1" applyFill="1" applyBorder="1" applyAlignment="1">
      <alignment horizontal="center" vertical="center" wrapText="1"/>
    </xf>
    <xf numFmtId="0" fontId="5" fillId="24" borderId="204" xfId="0" applyFont="1" applyFill="1" applyBorder="1" applyAlignment="1">
      <alignment horizontal="center" vertical="center"/>
    </xf>
    <xf numFmtId="0" fontId="5" fillId="24" borderId="233" xfId="0" applyFont="1" applyFill="1" applyBorder="1" applyAlignment="1">
      <alignment horizontal="center" vertical="center"/>
    </xf>
    <xf numFmtId="0" fontId="11" fillId="24" borderId="205" xfId="0" applyFont="1" applyFill="1" applyBorder="1" applyAlignment="1">
      <alignment horizontal="center" vertical="center"/>
    </xf>
    <xf numFmtId="0" fontId="5" fillId="24" borderId="204" xfId="0" applyFont="1" applyFill="1" applyBorder="1" applyAlignment="1" applyProtection="1">
      <alignment horizontal="center" vertical="center"/>
      <protection locked="0"/>
    </xf>
    <xf numFmtId="0" fontId="5" fillId="24" borderId="235" xfId="0" applyFont="1" applyFill="1" applyBorder="1" applyAlignment="1">
      <alignment horizontal="center" vertical="center"/>
    </xf>
    <xf numFmtId="0" fontId="11" fillId="24" borderId="234" xfId="0" applyFont="1" applyFill="1" applyBorder="1" applyAlignment="1">
      <alignment horizontal="center" vertical="center"/>
    </xf>
    <xf numFmtId="0" fontId="3" fillId="24" borderId="236" xfId="0" applyFont="1" applyFill="1" applyBorder="1" applyAlignment="1">
      <alignment horizontal="center" vertical="center"/>
    </xf>
    <xf numFmtId="0" fontId="5" fillId="0" borderId="28" xfId="42" applyFont="1" applyBorder="1" applyAlignment="1">
      <alignment horizontal="center" vertical="center"/>
    </xf>
    <xf numFmtId="0" fontId="8" fillId="27" borderId="52" xfId="42" applyFont="1" applyFill="1" applyBorder="1" applyAlignment="1">
      <alignment wrapText="1"/>
    </xf>
    <xf numFmtId="0" fontId="12" fillId="0" borderId="50" xfId="42" applyFont="1" applyFill="1" applyBorder="1" applyAlignment="1">
      <alignment horizontal="center" vertical="center" wrapText="1"/>
    </xf>
    <xf numFmtId="0" fontId="8" fillId="0" borderId="28" xfId="42" applyFont="1" applyFill="1" applyBorder="1" applyAlignment="1">
      <alignment horizontal="center" vertical="center"/>
    </xf>
    <xf numFmtId="0" fontId="8" fillId="0" borderId="35" xfId="42" applyFont="1" applyFill="1" applyBorder="1" applyAlignment="1">
      <alignment horizontal="center" vertical="center"/>
    </xf>
    <xf numFmtId="0" fontId="12" fillId="0" borderId="50" xfId="42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53" fillId="0" borderId="28" xfId="42" applyFont="1" applyBorder="1" applyAlignment="1">
      <alignment horizontal="center" vertical="center"/>
    </xf>
    <xf numFmtId="0" fontId="8" fillId="30" borderId="35" xfId="42" applyFont="1" applyFill="1" applyBorder="1"/>
    <xf numFmtId="0" fontId="8" fillId="0" borderId="28" xfId="42" applyFont="1" applyBorder="1" applyAlignment="1">
      <alignment horizontal="center" vertical="center" wrapText="1"/>
    </xf>
    <xf numFmtId="0" fontId="8" fillId="0" borderId="50" xfId="42" applyFont="1" applyBorder="1" applyAlignment="1">
      <alignment horizontal="center" vertical="center" wrapText="1"/>
    </xf>
    <xf numFmtId="0" fontId="5" fillId="0" borderId="28" xfId="42" applyFont="1" applyFill="1" applyBorder="1" applyAlignment="1">
      <alignment vertical="center"/>
    </xf>
    <xf numFmtId="0" fontId="5" fillId="0" borderId="35" xfId="42" applyFont="1" applyFill="1" applyBorder="1" applyAlignment="1">
      <alignment vertical="center"/>
    </xf>
    <xf numFmtId="0" fontId="11" fillId="0" borderId="50" xfId="42" applyFont="1" applyFill="1" applyBorder="1" applyAlignment="1">
      <alignment horizontal="right" vertical="center"/>
    </xf>
    <xf numFmtId="0" fontId="8" fillId="0" borderId="28" xfId="42" applyFont="1" applyBorder="1" applyAlignment="1">
      <alignment horizontal="center" vertical="center"/>
    </xf>
    <xf numFmtId="0" fontId="8" fillId="0" borderId="35" xfId="42" applyFont="1" applyBorder="1" applyAlignment="1">
      <alignment horizontal="center" vertical="center"/>
    </xf>
    <xf numFmtId="0" fontId="8" fillId="0" borderId="50" xfId="42" applyFont="1" applyBorder="1" applyAlignment="1">
      <alignment horizontal="center" vertical="center"/>
    </xf>
    <xf numFmtId="0" fontId="5" fillId="0" borderId="50" xfId="42" applyFont="1" applyFill="1" applyBorder="1" applyAlignment="1">
      <alignment vertical="center"/>
    </xf>
    <xf numFmtId="0" fontId="8" fillId="0" borderId="28" xfId="42" applyFont="1" applyFill="1" applyBorder="1" applyAlignment="1" applyProtection="1">
      <alignment horizontal="center" vertical="center"/>
      <protection locked="0"/>
    </xf>
    <xf numFmtId="0" fontId="8" fillId="0" borderId="35" xfId="42" applyFont="1" applyFill="1" applyBorder="1" applyAlignment="1" applyProtection="1">
      <alignment horizontal="center" vertical="center"/>
      <protection locked="0"/>
    </xf>
    <xf numFmtId="0" fontId="12" fillId="0" borderId="50" xfId="42" applyFont="1" applyFill="1" applyBorder="1" applyAlignment="1" applyProtection="1">
      <alignment horizontal="center" vertical="center"/>
      <protection locked="0"/>
    </xf>
    <xf numFmtId="0" fontId="54" fillId="0" borderId="28" xfId="42" applyFont="1" applyFill="1" applyBorder="1" applyAlignment="1" applyProtection="1">
      <alignment horizontal="center" vertical="center"/>
      <protection locked="0"/>
    </xf>
    <xf numFmtId="0" fontId="5" fillId="0" borderId="237" xfId="42" applyFont="1" applyBorder="1" applyAlignment="1">
      <alignment horizontal="center" vertical="center"/>
    </xf>
    <xf numFmtId="0" fontId="8" fillId="0" borderId="237" xfId="42" applyFont="1" applyBorder="1" applyAlignment="1">
      <alignment horizontal="center" vertical="center" wrapText="1"/>
    </xf>
    <xf numFmtId="0" fontId="8" fillId="0" borderId="237" xfId="42" applyFont="1" applyBorder="1" applyAlignment="1">
      <alignment horizontal="center" vertical="center"/>
    </xf>
    <xf numFmtId="0" fontId="8" fillId="0" borderId="238" xfId="42" applyFont="1" applyBorder="1" applyAlignment="1">
      <alignment horizontal="center" vertical="center"/>
    </xf>
    <xf numFmtId="0" fontId="9" fillId="0" borderId="228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55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53" fillId="0" borderId="0" xfId="42" applyFont="1" applyFill="1" applyBorder="1" applyAlignment="1">
      <alignment horizontal="center" vertical="center"/>
    </xf>
    <xf numFmtId="0" fontId="2" fillId="0" borderId="0" xfId="42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30" borderId="238" xfId="42" applyFont="1" applyFill="1" applyBorder="1"/>
    <xf numFmtId="0" fontId="8" fillId="27" borderId="239" xfId="42" applyFont="1" applyFill="1" applyBorder="1" applyAlignment="1">
      <alignment wrapText="1"/>
    </xf>
    <xf numFmtId="0" fontId="12" fillId="0" borderId="151" xfId="42" applyFont="1" applyFill="1" applyBorder="1" applyAlignment="1">
      <alignment horizontal="center" vertical="center" wrapText="1"/>
    </xf>
    <xf numFmtId="0" fontId="5" fillId="0" borderId="237" xfId="42" applyFont="1" applyFill="1" applyBorder="1" applyAlignment="1">
      <alignment vertical="center"/>
    </xf>
    <xf numFmtId="0" fontId="5" fillId="0" borderId="238" xfId="42" applyFont="1" applyFill="1" applyBorder="1" applyAlignment="1">
      <alignment vertical="center"/>
    </xf>
    <xf numFmtId="0" fontId="11" fillId="0" borderId="151" xfId="42" applyFont="1" applyFill="1" applyBorder="1" applyAlignment="1">
      <alignment horizontal="right" vertical="center"/>
    </xf>
    <xf numFmtId="0" fontId="8" fillId="0" borderId="151" xfId="42" applyFont="1" applyBorder="1" applyAlignment="1">
      <alignment horizontal="center" vertical="center"/>
    </xf>
    <xf numFmtId="0" fontId="53" fillId="0" borderId="237" xfId="42" applyFont="1" applyBorder="1" applyAlignment="1">
      <alignment horizontal="center" vertical="center"/>
    </xf>
    <xf numFmtId="0" fontId="5" fillId="0" borderId="151" xfId="42" applyFont="1" applyFill="1" applyBorder="1" applyAlignment="1">
      <alignment vertical="center"/>
    </xf>
    <xf numFmtId="0" fontId="8" fillId="0" borderId="237" xfId="42" applyFont="1" applyFill="1" applyBorder="1" applyAlignment="1" applyProtection="1">
      <alignment horizontal="center" vertical="center"/>
      <protection locked="0"/>
    </xf>
    <xf numFmtId="0" fontId="8" fillId="0" borderId="238" xfId="42" applyFont="1" applyFill="1" applyBorder="1" applyAlignment="1" applyProtection="1">
      <alignment horizontal="center" vertical="center"/>
      <protection locked="0"/>
    </xf>
    <xf numFmtId="0" fontId="12" fillId="0" borderId="151" xfId="42" applyFont="1" applyFill="1" applyBorder="1" applyAlignment="1" applyProtection="1">
      <alignment horizontal="center" vertical="center"/>
      <protection locked="0"/>
    </xf>
    <xf numFmtId="0" fontId="8" fillId="0" borderId="237" xfId="42" applyFont="1" applyFill="1" applyBorder="1" applyAlignment="1">
      <alignment horizontal="center" vertical="center"/>
    </xf>
    <xf numFmtId="0" fontId="8" fillId="0" borderId="238" xfId="42" applyFont="1" applyFill="1" applyBorder="1" applyAlignment="1">
      <alignment horizontal="center" vertical="center"/>
    </xf>
    <xf numFmtId="0" fontId="12" fillId="0" borderId="151" xfId="42" applyFont="1" applyFill="1" applyBorder="1" applyAlignment="1">
      <alignment horizontal="center" vertical="center"/>
    </xf>
    <xf numFmtId="0" fontId="10" fillId="27" borderId="95" xfId="0" applyFont="1" applyFill="1" applyBorder="1" applyAlignment="1">
      <alignment vertical="center"/>
    </xf>
    <xf numFmtId="0" fontId="10" fillId="27" borderId="97" xfId="0" applyFont="1" applyFill="1" applyBorder="1" applyAlignment="1">
      <alignment vertical="center"/>
    </xf>
    <xf numFmtId="0" fontId="10" fillId="27" borderId="189" xfId="0" applyFont="1" applyFill="1" applyBorder="1" applyAlignment="1">
      <alignment vertical="center"/>
    </xf>
    <xf numFmtId="0" fontId="0" fillId="27" borderId="190" xfId="0" applyFill="1" applyBorder="1" applyAlignment="1">
      <alignment vertical="center"/>
    </xf>
    <xf numFmtId="0" fontId="10" fillId="27" borderId="95" xfId="0" applyFont="1" applyFill="1" applyBorder="1" applyAlignment="1">
      <alignment vertical="center" wrapText="1"/>
    </xf>
    <xf numFmtId="0" fontId="0" fillId="27" borderId="97" xfId="0" applyFill="1" applyBorder="1" applyAlignment="1">
      <alignment vertical="center"/>
    </xf>
    <xf numFmtId="0" fontId="10" fillId="0" borderId="95" xfId="0" applyFont="1" applyFill="1" applyBorder="1" applyAlignment="1">
      <alignment vertical="center"/>
    </xf>
    <xf numFmtId="0" fontId="0" fillId="0" borderId="97" xfId="0" applyBorder="1" applyAlignment="1">
      <alignment vertical="center"/>
    </xf>
    <xf numFmtId="0" fontId="10" fillId="27" borderId="139" xfId="0" applyFont="1" applyFill="1" applyBorder="1" applyAlignment="1">
      <alignment vertical="center"/>
    </xf>
    <xf numFmtId="0" fontId="0" fillId="27" borderId="65" xfId="0" applyFill="1" applyBorder="1" applyAlignment="1">
      <alignment vertical="center"/>
    </xf>
    <xf numFmtId="49" fontId="5" fillId="28" borderId="22" xfId="0" applyNumberFormat="1" applyFont="1" applyFill="1" applyBorder="1" applyAlignment="1">
      <alignment horizontal="left" vertical="center"/>
    </xf>
    <xf numFmtId="49" fontId="5" fillId="28" borderId="23" xfId="0" applyNumberFormat="1" applyFont="1" applyFill="1" applyBorder="1" applyAlignment="1">
      <alignment horizontal="left" vertical="center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vertical="center"/>
    </xf>
    <xf numFmtId="0" fontId="10" fillId="0" borderId="189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10" fillId="0" borderId="95" xfId="0" applyFont="1" applyFill="1" applyBorder="1" applyAlignment="1">
      <alignment horizontal="left" vertical="center"/>
    </xf>
    <xf numFmtId="0" fontId="10" fillId="0" borderId="97" xfId="0" applyFont="1" applyFill="1" applyBorder="1" applyAlignment="1">
      <alignment horizontal="left" vertical="center"/>
    </xf>
    <xf numFmtId="0" fontId="10" fillId="27" borderId="95" xfId="0" applyFont="1" applyFill="1" applyBorder="1" applyAlignment="1">
      <alignment horizontal="left" vertical="center"/>
    </xf>
    <xf numFmtId="0" fontId="10" fillId="27" borderId="97" xfId="0" applyFont="1" applyFill="1" applyBorder="1" applyAlignment="1">
      <alignment horizontal="left" vertical="center"/>
    </xf>
    <xf numFmtId="0" fontId="10" fillId="27" borderId="65" xfId="0" applyFont="1" applyFill="1" applyBorder="1" applyAlignment="1">
      <alignment vertical="center"/>
    </xf>
    <xf numFmtId="0" fontId="10" fillId="27" borderId="150" xfId="0" applyFont="1" applyFill="1" applyBorder="1" applyAlignment="1">
      <alignment vertical="center"/>
    </xf>
    <xf numFmtId="0" fontId="0" fillId="27" borderId="27" xfId="0" applyFill="1" applyBorder="1" applyAlignment="1">
      <alignment vertical="center"/>
    </xf>
    <xf numFmtId="0" fontId="10" fillId="0" borderId="199" xfId="0" applyFont="1" applyFill="1" applyBorder="1" applyAlignment="1">
      <alignment vertical="center"/>
    </xf>
    <xf numFmtId="0" fontId="10" fillId="0" borderId="200" xfId="0" applyFont="1" applyFill="1" applyBorder="1" applyAlignment="1">
      <alignment vertical="center"/>
    </xf>
    <xf numFmtId="0" fontId="10" fillId="0" borderId="150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98" xfId="0" applyFont="1" applyBorder="1" applyAlignment="1">
      <alignment horizontal="center" vertical="center"/>
    </xf>
    <xf numFmtId="0" fontId="10" fillId="0" borderId="143" xfId="0" applyFont="1" applyBorder="1" applyAlignment="1">
      <alignment vertical="center"/>
    </xf>
    <xf numFmtId="49" fontId="5" fillId="0" borderId="144" xfId="0" applyNumberFormat="1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47" xfId="0" applyFont="1" applyBorder="1" applyAlignment="1">
      <alignment vertical="center" wrapText="1"/>
    </xf>
    <xf numFmtId="0" fontId="11" fillId="0" borderId="148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16" fillId="27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170" xfId="42" applyFont="1" applyFill="1" applyBorder="1" applyAlignment="1">
      <alignment horizontal="center" wrapText="1"/>
    </xf>
    <xf numFmtId="0" fontId="38" fillId="0" borderId="23" xfId="42" applyFont="1" applyFill="1" applyBorder="1" applyAlignment="1">
      <alignment horizontal="center" wrapText="1"/>
    </xf>
    <xf numFmtId="0" fontId="38" fillId="0" borderId="171" xfId="42" applyFont="1" applyFill="1" applyBorder="1" applyAlignment="1">
      <alignment horizontal="center" wrapText="1"/>
    </xf>
    <xf numFmtId="0" fontId="39" fillId="0" borderId="174" xfId="42" applyFont="1" applyFill="1" applyBorder="1" applyAlignment="1">
      <alignment horizontal="center" wrapText="1"/>
    </xf>
    <xf numFmtId="0" fontId="39" fillId="0" borderId="180" xfId="42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8" fillId="0" borderId="22" xfId="42" applyFont="1" applyFill="1" applyBorder="1" applyAlignment="1">
      <alignment horizontal="center" wrapText="1"/>
    </xf>
    <xf numFmtId="0" fontId="38" fillId="0" borderId="173" xfId="42" applyFont="1" applyBorder="1" applyAlignment="1">
      <alignment horizontal="center" wrapText="1"/>
    </xf>
    <xf numFmtId="0" fontId="38" fillId="0" borderId="174" xfId="42" applyFont="1" applyBorder="1" applyAlignment="1">
      <alignment horizontal="center" wrapText="1"/>
    </xf>
    <xf numFmtId="0" fontId="38" fillId="0" borderId="175" xfId="42" applyFont="1" applyBorder="1" applyAlignment="1">
      <alignment horizontal="center" wrapText="1"/>
    </xf>
    <xf numFmtId="0" fontId="10" fillId="0" borderId="139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0" fillId="0" borderId="181" xfId="0" applyFont="1" applyFill="1" applyBorder="1" applyAlignment="1">
      <alignment horizontal="left" vertical="center"/>
    </xf>
    <xf numFmtId="0" fontId="10" fillId="0" borderId="182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right" vertical="center"/>
    </xf>
    <xf numFmtId="0" fontId="40" fillId="0" borderId="148" xfId="0" applyNumberFormat="1" applyFont="1" applyBorder="1" applyAlignment="1">
      <alignment horizontal="center" vertical="center" textRotation="90"/>
    </xf>
    <xf numFmtId="0" fontId="40" fillId="0" borderId="114" xfId="0" applyNumberFormat="1" applyFont="1" applyBorder="1" applyAlignment="1">
      <alignment horizontal="center" vertical="center" textRotation="90"/>
    </xf>
    <xf numFmtId="0" fontId="40" fillId="0" borderId="133" xfId="0" applyNumberFormat="1" applyFont="1" applyBorder="1" applyAlignment="1">
      <alignment horizontal="center" vertical="center" textRotation="90"/>
    </xf>
    <xf numFmtId="0" fontId="8" fillId="0" borderId="13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43" xfId="0" applyFont="1" applyBorder="1"/>
    <xf numFmtId="49" fontId="5" fillId="0" borderId="149" xfId="0" applyNumberFormat="1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40" fillId="0" borderId="148" xfId="0" applyFont="1" applyBorder="1" applyAlignment="1">
      <alignment horizontal="center" vertical="center" textRotation="90"/>
    </xf>
    <xf numFmtId="0" fontId="40" fillId="0" borderId="114" xfId="0" applyFont="1" applyBorder="1" applyAlignment="1">
      <alignment horizontal="center" vertical="center" textRotation="90"/>
    </xf>
    <xf numFmtId="0" fontId="40" fillId="0" borderId="133" xfId="0" applyFont="1" applyBorder="1" applyAlignment="1">
      <alignment horizontal="center" vertical="center" textRotation="90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134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49" fontId="5" fillId="24" borderId="204" xfId="0" applyNumberFormat="1" applyFont="1" applyFill="1" applyBorder="1" applyAlignment="1">
      <alignment horizontal="left" vertical="center"/>
    </xf>
    <xf numFmtId="49" fontId="5" fillId="24" borderId="233" xfId="0" applyNumberFormat="1" applyFont="1" applyFill="1" applyBorder="1" applyAlignment="1">
      <alignment horizontal="left" vertical="center"/>
    </xf>
    <xf numFmtId="49" fontId="5" fillId="24" borderId="234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3" xfId="0" applyFont="1" applyBorder="1" applyAlignment="1">
      <alignment horizontal="center"/>
    </xf>
    <xf numFmtId="0" fontId="5" fillId="0" borderId="99" xfId="0" applyFont="1" applyBorder="1" applyAlignment="1">
      <alignment horizontal="center" vertical="center" wrapText="1"/>
    </xf>
    <xf numFmtId="0" fontId="5" fillId="0" borderId="155" xfId="0" applyFont="1" applyBorder="1" applyAlignment="1">
      <alignment vertical="center" wrapText="1"/>
    </xf>
    <xf numFmtId="0" fontId="11" fillId="0" borderId="148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3">
    <cellStyle name="1. jelölőszín" xfId="29" builtinId="29" customBuiltin="1"/>
    <cellStyle name="2. jelölőszín" xfId="3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1" builtinId="37" customBuiltin="1"/>
    <cellStyle name="4. jelölőszín" xfId="3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3" builtinId="45" customBuiltin="1"/>
    <cellStyle name="6. jelölőszín" xfId="3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BV79"/>
  <sheetViews>
    <sheetView showGridLines="0" tabSelected="1" topLeftCell="A37" zoomScale="85" zoomScaleNormal="85" zoomScaleSheetLayoutView="80" workbookViewId="0">
      <selection activeCell="A51" sqref="A51:XFD51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16.5703125" style="6" customWidth="1"/>
    <col min="4" max="4" width="41.42578125" style="7" customWidth="1"/>
    <col min="5" max="5" width="14.85546875" style="7" customWidth="1"/>
    <col min="6" max="6" width="7" style="5" bestFit="1" customWidth="1"/>
    <col min="7" max="7" width="8.140625" style="5" customWidth="1"/>
    <col min="8" max="8" width="4.7109375" style="5" bestFit="1" customWidth="1"/>
    <col min="9" max="9" width="5" style="5" customWidth="1"/>
    <col min="10" max="10" width="4.7109375" style="5" bestFit="1" customWidth="1"/>
    <col min="11" max="11" width="3.5703125" style="5" customWidth="1"/>
    <col min="12" max="12" width="4.7109375" style="5" customWidth="1"/>
    <col min="13" max="13" width="4.7109375" style="5" bestFit="1" customWidth="1"/>
    <col min="14" max="14" width="5.5703125" style="5" customWidth="1"/>
    <col min="15" max="16" width="3.5703125" style="5" customWidth="1"/>
    <col min="17" max="17" width="4.7109375" style="5" customWidth="1"/>
    <col min="18" max="18" width="4.42578125" style="5" customWidth="1"/>
    <col min="19" max="19" width="5.28515625" style="5" bestFit="1" customWidth="1"/>
    <col min="20" max="20" width="3.85546875" style="5" bestFit="1" customWidth="1"/>
    <col min="21" max="21" width="3.5703125" style="5" customWidth="1"/>
    <col min="22" max="22" width="4.85546875" style="5" customWidth="1"/>
    <col min="23" max="23" width="4.42578125" style="5" bestFit="1" customWidth="1"/>
    <col min="24" max="24" width="5.28515625" style="5" customWidth="1"/>
    <col min="25" max="25" width="4.42578125" style="5" bestFit="1" customWidth="1"/>
    <col min="26" max="26" width="3.5703125" style="5" customWidth="1"/>
    <col min="27" max="27" width="4.7109375" style="5" customWidth="1"/>
    <col min="28" max="28" width="3.5703125" style="5" customWidth="1"/>
    <col min="29" max="29" width="4.5703125" style="5" customWidth="1"/>
    <col min="30" max="30" width="4.42578125" style="5" bestFit="1" customWidth="1"/>
    <col min="31" max="31" width="3.5703125" style="5" customWidth="1"/>
    <col min="32" max="32" width="4.7109375" style="5" customWidth="1"/>
    <col min="33" max="36" width="3.5703125" style="5" customWidth="1"/>
    <col min="37" max="37" width="4.7109375" style="5" customWidth="1"/>
    <col min="38" max="41" width="3.5703125" style="5" customWidth="1"/>
    <col min="42" max="42" width="4.7109375" style="5" customWidth="1"/>
    <col min="43" max="43" width="22.7109375" style="5" customWidth="1"/>
    <col min="44" max="44" width="29.7109375" style="5" customWidth="1"/>
    <col min="45" max="45" width="32.28515625" style="5" customWidth="1"/>
    <col min="46" max="47" width="9.140625" style="5" hidden="1" customWidth="1"/>
    <col min="48" max="48" width="9.140625" style="5" customWidth="1"/>
    <col min="49" max="16384" width="9.140625" style="5"/>
  </cols>
  <sheetData>
    <row r="2" spans="1:51" s="35" customFormat="1" ht="18" x14ac:dyDescent="0.2">
      <c r="B2" s="46" t="s">
        <v>76</v>
      </c>
      <c r="C2" s="47"/>
      <c r="D2" s="48"/>
      <c r="E2" s="48"/>
      <c r="L2" s="694" t="s">
        <v>215</v>
      </c>
      <c r="M2" s="694"/>
      <c r="N2" s="694"/>
      <c r="O2" s="694"/>
      <c r="P2" s="694"/>
      <c r="Q2" s="694"/>
      <c r="R2" s="694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J2" s="455" t="s">
        <v>209</v>
      </c>
      <c r="AK2" s="455"/>
      <c r="AL2" s="455"/>
      <c r="AM2" s="455"/>
      <c r="AN2" s="455"/>
      <c r="AO2" s="455"/>
      <c r="AP2" s="455"/>
      <c r="AQ2" s="455"/>
      <c r="AR2" s="455"/>
      <c r="AS2" s="455"/>
      <c r="AT2" s="455"/>
    </row>
    <row r="3" spans="1:51" s="35" customFormat="1" ht="18" x14ac:dyDescent="0.2">
      <c r="B3" s="46" t="s">
        <v>69</v>
      </c>
      <c r="C3" s="47"/>
      <c r="D3" s="48"/>
      <c r="E3" s="48"/>
      <c r="L3" s="687" t="s">
        <v>190</v>
      </c>
      <c r="M3" s="687"/>
      <c r="N3" s="687"/>
      <c r="O3" s="687"/>
      <c r="P3" s="687"/>
      <c r="Q3" s="687"/>
      <c r="R3" s="687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  <c r="AE3" s="50"/>
      <c r="AF3" s="50"/>
      <c r="AG3" s="454"/>
      <c r="AH3" s="454"/>
      <c r="AI3" s="454"/>
      <c r="AJ3" s="456" t="s">
        <v>210</v>
      </c>
      <c r="AK3" s="456"/>
      <c r="AL3" s="456"/>
      <c r="AM3" s="456"/>
      <c r="AN3" s="456"/>
      <c r="AO3" s="456"/>
      <c r="AP3" s="456"/>
      <c r="AQ3" s="456"/>
      <c r="AR3" s="456"/>
      <c r="AS3" s="456"/>
      <c r="AT3" s="456"/>
    </row>
    <row r="4" spans="1:51" s="35" customFormat="1" ht="18" x14ac:dyDescent="0.2">
      <c r="B4" s="46"/>
      <c r="C4" s="47"/>
      <c r="D4" s="48"/>
      <c r="E4" s="48"/>
      <c r="L4" s="35" t="s">
        <v>96</v>
      </c>
      <c r="O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  <c r="AE4" s="50"/>
      <c r="AF4" s="50"/>
      <c r="AJ4" s="456" t="s">
        <v>93</v>
      </c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X4" s="5"/>
      <c r="AY4" s="5"/>
    </row>
    <row r="5" spans="1:51" ht="18" customHeight="1" x14ac:dyDescent="0.2">
      <c r="I5" s="688" t="s">
        <v>211</v>
      </c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AS5" s="50"/>
    </row>
    <row r="6" spans="1:51" ht="25.5" customHeight="1" thickBot="1" x14ac:dyDescent="0.25">
      <c r="B6" s="45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</row>
    <row r="7" spans="1:51" s="25" customFormat="1" ht="20.25" customHeight="1" x14ac:dyDescent="0.2">
      <c r="A7" s="232"/>
      <c r="B7" s="675"/>
      <c r="C7" s="677" t="s">
        <v>19</v>
      </c>
      <c r="D7" s="679" t="s">
        <v>1</v>
      </c>
      <c r="E7" s="133"/>
      <c r="F7" s="21" t="s">
        <v>189</v>
      </c>
      <c r="G7" s="681" t="s">
        <v>64</v>
      </c>
      <c r="H7" s="683" t="s">
        <v>0</v>
      </c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22"/>
      <c r="AM7" s="22"/>
      <c r="AN7" s="22"/>
      <c r="AO7" s="23"/>
      <c r="AP7" s="24"/>
      <c r="AQ7" s="685" t="s">
        <v>23</v>
      </c>
      <c r="AR7" s="685" t="s">
        <v>95</v>
      </c>
      <c r="AS7" s="194"/>
    </row>
    <row r="8" spans="1:51" s="25" customFormat="1" ht="20.25" customHeight="1" thickBot="1" x14ac:dyDescent="0.25">
      <c r="A8" s="232"/>
      <c r="B8" s="676"/>
      <c r="C8" s="678"/>
      <c r="D8" s="680"/>
      <c r="E8" s="134"/>
      <c r="F8" s="26" t="s">
        <v>2</v>
      </c>
      <c r="G8" s="682"/>
      <c r="H8" s="27"/>
      <c r="I8" s="28"/>
      <c r="J8" s="28" t="s">
        <v>3</v>
      </c>
      <c r="K8" s="28"/>
      <c r="L8" s="29"/>
      <c r="M8" s="28"/>
      <c r="N8" s="28"/>
      <c r="O8" s="28" t="s">
        <v>4</v>
      </c>
      <c r="P8" s="28"/>
      <c r="Q8" s="29"/>
      <c r="R8" s="28"/>
      <c r="S8" s="28"/>
      <c r="T8" s="30" t="s">
        <v>5</v>
      </c>
      <c r="U8" s="28"/>
      <c r="V8" s="29"/>
      <c r="W8" s="28"/>
      <c r="X8" s="28"/>
      <c r="Y8" s="30" t="s">
        <v>6</v>
      </c>
      <c r="Z8" s="28"/>
      <c r="AA8" s="29"/>
      <c r="AB8" s="28"/>
      <c r="AC8" s="28"/>
      <c r="AD8" s="30" t="s">
        <v>7</v>
      </c>
      <c r="AE8" s="28"/>
      <c r="AF8" s="29"/>
      <c r="AG8" s="27"/>
      <c r="AH8" s="28"/>
      <c r="AI8" s="28" t="s">
        <v>8</v>
      </c>
      <c r="AJ8" s="28"/>
      <c r="AK8" s="31"/>
      <c r="AL8" s="27"/>
      <c r="AM8" s="28"/>
      <c r="AN8" s="28" t="s">
        <v>18</v>
      </c>
      <c r="AO8" s="28"/>
      <c r="AP8" s="29"/>
      <c r="AQ8" s="686"/>
      <c r="AR8" s="686"/>
      <c r="AS8" s="194"/>
    </row>
    <row r="9" spans="1:51" s="25" customFormat="1" ht="19.5" customHeight="1" x14ac:dyDescent="0.2">
      <c r="A9" s="232"/>
      <c r="B9" s="34"/>
      <c r="C9" s="38"/>
      <c r="D9" s="132"/>
      <c r="E9" s="39"/>
      <c r="F9" s="34"/>
      <c r="G9" s="37"/>
      <c r="H9" s="40" t="s">
        <v>9</v>
      </c>
      <c r="I9" s="41" t="s">
        <v>11</v>
      </c>
      <c r="J9" s="41" t="s">
        <v>10</v>
      </c>
      <c r="K9" s="41" t="s">
        <v>12</v>
      </c>
      <c r="L9" s="42" t="s">
        <v>13</v>
      </c>
      <c r="M9" s="40" t="s">
        <v>9</v>
      </c>
      <c r="N9" s="41" t="s">
        <v>11</v>
      </c>
      <c r="O9" s="41" t="s">
        <v>10</v>
      </c>
      <c r="P9" s="41" t="s">
        <v>12</v>
      </c>
      <c r="Q9" s="42" t="s">
        <v>13</v>
      </c>
      <c r="R9" s="40" t="s">
        <v>9</v>
      </c>
      <c r="S9" s="41" t="s">
        <v>11</v>
      </c>
      <c r="T9" s="41" t="s">
        <v>10</v>
      </c>
      <c r="U9" s="41" t="s">
        <v>12</v>
      </c>
      <c r="V9" s="42" t="s">
        <v>13</v>
      </c>
      <c r="W9" s="40" t="s">
        <v>9</v>
      </c>
      <c r="X9" s="41" t="s">
        <v>11</v>
      </c>
      <c r="Y9" s="41" t="s">
        <v>10</v>
      </c>
      <c r="Z9" s="41" t="s">
        <v>12</v>
      </c>
      <c r="AA9" s="42" t="s">
        <v>13</v>
      </c>
      <c r="AB9" s="40" t="s">
        <v>9</v>
      </c>
      <c r="AC9" s="41" t="s">
        <v>11</v>
      </c>
      <c r="AD9" s="41" t="s">
        <v>10</v>
      </c>
      <c r="AE9" s="41" t="s">
        <v>12</v>
      </c>
      <c r="AF9" s="42" t="s">
        <v>13</v>
      </c>
      <c r="AG9" s="40" t="s">
        <v>9</v>
      </c>
      <c r="AH9" s="41" t="s">
        <v>11</v>
      </c>
      <c r="AI9" s="41" t="s">
        <v>10</v>
      </c>
      <c r="AJ9" s="41" t="s">
        <v>12</v>
      </c>
      <c r="AK9" s="42" t="s">
        <v>13</v>
      </c>
      <c r="AL9" s="43" t="s">
        <v>9</v>
      </c>
      <c r="AM9" s="44" t="s">
        <v>11</v>
      </c>
      <c r="AN9" s="44" t="s">
        <v>10</v>
      </c>
      <c r="AO9" s="44" t="s">
        <v>12</v>
      </c>
      <c r="AP9" s="45" t="s">
        <v>13</v>
      </c>
      <c r="AQ9" s="284" t="s">
        <v>19</v>
      </c>
      <c r="AR9" s="284"/>
      <c r="AS9" s="194"/>
    </row>
    <row r="10" spans="1:51" s="25" customFormat="1" ht="18.75" customHeight="1" x14ac:dyDescent="0.2">
      <c r="A10" s="232"/>
      <c r="B10" s="658" t="s">
        <v>129</v>
      </c>
      <c r="C10" s="659"/>
      <c r="D10" s="659"/>
      <c r="E10" s="135" t="s">
        <v>73</v>
      </c>
      <c r="F10" s="72">
        <f>SUM(F11:F23)</f>
        <v>176</v>
      </c>
      <c r="G10" s="72">
        <f t="shared" ref="G10:AP10" si="0">SUM(G11:G23)</f>
        <v>49</v>
      </c>
      <c r="H10" s="72">
        <f t="shared" si="0"/>
        <v>48</v>
      </c>
      <c r="I10" s="72">
        <f t="shared" si="0"/>
        <v>20</v>
      </c>
      <c r="J10" s="72">
        <f t="shared" si="0"/>
        <v>16</v>
      </c>
      <c r="K10" s="72">
        <f t="shared" si="0"/>
        <v>0</v>
      </c>
      <c r="L10" s="72">
        <f t="shared" si="0"/>
        <v>24</v>
      </c>
      <c r="M10" s="72">
        <f t="shared" si="0"/>
        <v>32</v>
      </c>
      <c r="N10" s="72">
        <f t="shared" si="0"/>
        <v>20</v>
      </c>
      <c r="O10" s="72">
        <f t="shared" si="0"/>
        <v>8</v>
      </c>
      <c r="P10" s="72">
        <f t="shared" si="0"/>
        <v>0</v>
      </c>
      <c r="Q10" s="72">
        <f t="shared" si="0"/>
        <v>17</v>
      </c>
      <c r="R10" s="72">
        <f t="shared" si="0"/>
        <v>8</v>
      </c>
      <c r="S10" s="72">
        <f t="shared" si="0"/>
        <v>4</v>
      </c>
      <c r="T10" s="72">
        <f t="shared" si="0"/>
        <v>8</v>
      </c>
      <c r="U10" s="72">
        <f t="shared" si="0"/>
        <v>0</v>
      </c>
      <c r="V10" s="72">
        <f t="shared" si="0"/>
        <v>5</v>
      </c>
      <c r="W10" s="72">
        <f t="shared" si="0"/>
        <v>8</v>
      </c>
      <c r="X10" s="72">
        <f t="shared" si="0"/>
        <v>4</v>
      </c>
      <c r="Y10" s="72">
        <f t="shared" si="0"/>
        <v>0</v>
      </c>
      <c r="Z10" s="72">
        <f t="shared" si="0"/>
        <v>0</v>
      </c>
      <c r="AA10" s="72">
        <f t="shared" si="0"/>
        <v>3</v>
      </c>
      <c r="AB10" s="72">
        <f t="shared" si="0"/>
        <v>0</v>
      </c>
      <c r="AC10" s="72">
        <f t="shared" si="0"/>
        <v>0</v>
      </c>
      <c r="AD10" s="72">
        <f t="shared" si="0"/>
        <v>0</v>
      </c>
      <c r="AE10" s="72">
        <f t="shared" si="0"/>
        <v>0</v>
      </c>
      <c r="AF10" s="72">
        <f t="shared" si="0"/>
        <v>0</v>
      </c>
      <c r="AG10" s="72">
        <f t="shared" si="0"/>
        <v>0</v>
      </c>
      <c r="AH10" s="72">
        <f t="shared" si="0"/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2">
        <f t="shared" si="0"/>
        <v>0</v>
      </c>
      <c r="AM10" s="72">
        <f t="shared" si="0"/>
        <v>0</v>
      </c>
      <c r="AN10" s="72">
        <f t="shared" si="0"/>
        <v>0</v>
      </c>
      <c r="AO10" s="72">
        <f t="shared" si="0"/>
        <v>0</v>
      </c>
      <c r="AP10" s="72">
        <f t="shared" si="0"/>
        <v>0</v>
      </c>
      <c r="AQ10" s="161"/>
      <c r="AR10" s="161"/>
      <c r="AS10" s="194"/>
    </row>
    <row r="11" spans="1:51" s="25" customFormat="1" ht="15" customHeight="1" x14ac:dyDescent="0.2">
      <c r="A11" s="232"/>
      <c r="B11" s="153" t="s">
        <v>3</v>
      </c>
      <c r="C11" s="68" t="s">
        <v>316</v>
      </c>
      <c r="D11" s="699" t="s">
        <v>60</v>
      </c>
      <c r="E11" s="700"/>
      <c r="F11" s="386">
        <f>SUM(H11,I11,J11,M11,N11,O11,R11,S11,T11,W11,X11,Y11,AB11,AC11,AD11,AG11,AH11,AI11,AL11,AM11,AN11)</f>
        <v>24</v>
      </c>
      <c r="G11" s="220">
        <f>SUM(L11,Q11,V11,AA11,AF11,AK11,AP11)</f>
        <v>6</v>
      </c>
      <c r="H11" s="52">
        <v>12</v>
      </c>
      <c r="I11" s="53">
        <v>12</v>
      </c>
      <c r="J11" s="53">
        <v>0</v>
      </c>
      <c r="K11" s="53" t="s">
        <v>70</v>
      </c>
      <c r="L11" s="54">
        <v>6</v>
      </c>
      <c r="M11" s="52"/>
      <c r="N11" s="53"/>
      <c r="O11" s="53"/>
      <c r="P11" s="53"/>
      <c r="Q11" s="54"/>
      <c r="R11" s="52"/>
      <c r="S11" s="53"/>
      <c r="T11" s="53"/>
      <c r="U11" s="53"/>
      <c r="V11" s="54"/>
      <c r="W11" s="52"/>
      <c r="X11" s="53"/>
      <c r="Y11" s="53"/>
      <c r="Z11" s="53"/>
      <c r="AA11" s="54"/>
      <c r="AB11" s="52"/>
      <c r="AC11" s="53"/>
      <c r="AD11" s="53"/>
      <c r="AE11" s="53"/>
      <c r="AF11" s="54"/>
      <c r="AG11" s="52"/>
      <c r="AH11" s="53"/>
      <c r="AI11" s="53"/>
      <c r="AJ11" s="53"/>
      <c r="AK11" s="54"/>
      <c r="AL11" s="52"/>
      <c r="AM11" s="53"/>
      <c r="AN11" s="53"/>
      <c r="AO11" s="53"/>
      <c r="AP11" s="54"/>
      <c r="AQ11" s="65"/>
      <c r="AR11" s="65"/>
      <c r="AS11" s="194"/>
    </row>
    <row r="12" spans="1:51" s="25" customFormat="1" ht="15" customHeight="1" x14ac:dyDescent="0.2">
      <c r="A12" s="232"/>
      <c r="B12" s="153" t="s">
        <v>4</v>
      </c>
      <c r="C12" s="69" t="s">
        <v>238</v>
      </c>
      <c r="D12" s="652" t="s">
        <v>61</v>
      </c>
      <c r="E12" s="661"/>
      <c r="F12" s="388">
        <f t="shared" ref="F12:F23" si="1">SUM(H12,I12,J12,M12,N12,O12,R12,S12,T12,W12,X12,Y12,AB12,AC12,AD12,AG12,AH12,AI12,AL12,AM12,AN12)</f>
        <v>24</v>
      </c>
      <c r="G12" s="220">
        <f t="shared" ref="G12:G23" si="2">SUM(L12,Q12,V12,AA12,AF12,AK12,AP12)</f>
        <v>6</v>
      </c>
      <c r="H12" s="55"/>
      <c r="I12" s="56"/>
      <c r="J12" s="56"/>
      <c r="K12" s="56"/>
      <c r="L12" s="57"/>
      <c r="M12" s="55">
        <v>12</v>
      </c>
      <c r="N12" s="56">
        <v>12</v>
      </c>
      <c r="O12" s="56">
        <v>0</v>
      </c>
      <c r="P12" s="56" t="s">
        <v>14</v>
      </c>
      <c r="Q12" s="57">
        <v>6</v>
      </c>
      <c r="R12" s="55"/>
      <c r="S12" s="56"/>
      <c r="T12" s="56"/>
      <c r="U12" s="56"/>
      <c r="V12" s="57"/>
      <c r="W12" s="55"/>
      <c r="X12" s="56"/>
      <c r="Y12" s="56"/>
      <c r="Z12" s="56"/>
      <c r="AA12" s="57"/>
      <c r="AB12" s="55"/>
      <c r="AC12" s="56"/>
      <c r="AD12" s="56"/>
      <c r="AE12" s="56"/>
      <c r="AF12" s="57"/>
      <c r="AG12" s="55"/>
      <c r="AH12" s="56"/>
      <c r="AI12" s="56"/>
      <c r="AJ12" s="56"/>
      <c r="AK12" s="57"/>
      <c r="AL12" s="55"/>
      <c r="AM12" s="56"/>
      <c r="AN12" s="56"/>
      <c r="AO12" s="56"/>
      <c r="AP12" s="57"/>
      <c r="AQ12" s="65" t="s">
        <v>316</v>
      </c>
      <c r="AR12" s="65" t="s">
        <v>121</v>
      </c>
      <c r="AS12" s="194"/>
    </row>
    <row r="13" spans="1:51" s="25" customFormat="1" ht="15" customHeight="1" x14ac:dyDescent="0.2">
      <c r="A13" s="232"/>
      <c r="B13" s="153" t="s">
        <v>5</v>
      </c>
      <c r="C13" s="69" t="s">
        <v>239</v>
      </c>
      <c r="D13" s="652" t="s">
        <v>109</v>
      </c>
      <c r="E13" s="661"/>
      <c r="F13" s="389">
        <f t="shared" si="1"/>
        <v>16</v>
      </c>
      <c r="G13" s="220">
        <f t="shared" si="2"/>
        <v>5</v>
      </c>
      <c r="H13" s="55">
        <v>8</v>
      </c>
      <c r="I13" s="56">
        <v>0</v>
      </c>
      <c r="J13" s="56">
        <v>8</v>
      </c>
      <c r="K13" s="56" t="s">
        <v>14</v>
      </c>
      <c r="L13" s="57">
        <v>5</v>
      </c>
      <c r="M13" s="55"/>
      <c r="N13" s="56"/>
      <c r="O13" s="56"/>
      <c r="P13" s="56"/>
      <c r="Q13" s="57"/>
      <c r="R13" s="55"/>
      <c r="S13" s="56"/>
      <c r="T13" s="56"/>
      <c r="U13" s="56"/>
      <c r="V13" s="57"/>
      <c r="W13" s="55"/>
      <c r="X13" s="56"/>
      <c r="Y13" s="56"/>
      <c r="Z13" s="56"/>
      <c r="AA13" s="57"/>
      <c r="AB13" s="55"/>
      <c r="AC13" s="56"/>
      <c r="AD13" s="56"/>
      <c r="AE13" s="56"/>
      <c r="AF13" s="57"/>
      <c r="AG13" s="55"/>
      <c r="AH13" s="56"/>
      <c r="AI13" s="56"/>
      <c r="AJ13" s="56"/>
      <c r="AK13" s="57"/>
      <c r="AL13" s="55"/>
      <c r="AM13" s="56"/>
      <c r="AN13" s="56"/>
      <c r="AO13" s="56"/>
      <c r="AP13" s="57"/>
      <c r="AQ13" s="65"/>
      <c r="AR13" s="65" t="s">
        <v>128</v>
      </c>
      <c r="AS13" s="194"/>
    </row>
    <row r="14" spans="1:51" s="25" customFormat="1" ht="15" customHeight="1" x14ac:dyDescent="0.2">
      <c r="A14" s="232"/>
      <c r="B14" s="153" t="s">
        <v>6</v>
      </c>
      <c r="C14" s="69" t="s">
        <v>240</v>
      </c>
      <c r="D14" s="652" t="s">
        <v>110</v>
      </c>
      <c r="E14" s="661"/>
      <c r="F14" s="390">
        <f t="shared" si="1"/>
        <v>16</v>
      </c>
      <c r="G14" s="220">
        <f t="shared" si="2"/>
        <v>5</v>
      </c>
      <c r="H14" s="55"/>
      <c r="I14" s="56"/>
      <c r="J14" s="56"/>
      <c r="K14" s="56"/>
      <c r="L14" s="57"/>
      <c r="M14" s="55">
        <v>8</v>
      </c>
      <c r="N14" s="56">
        <v>0</v>
      </c>
      <c r="O14" s="56">
        <v>8</v>
      </c>
      <c r="P14" s="56" t="s">
        <v>14</v>
      </c>
      <c r="Q14" s="57">
        <v>5</v>
      </c>
      <c r="R14" s="55"/>
      <c r="S14" s="56"/>
      <c r="T14" s="56"/>
      <c r="U14" s="56"/>
      <c r="V14" s="57"/>
      <c r="W14" s="55"/>
      <c r="X14" s="56"/>
      <c r="Y14" s="56"/>
      <c r="Z14" s="56"/>
      <c r="AA14" s="57"/>
      <c r="AB14" s="55"/>
      <c r="AC14" s="56"/>
      <c r="AD14" s="56"/>
      <c r="AE14" s="56"/>
      <c r="AF14" s="57"/>
      <c r="AG14" s="55"/>
      <c r="AH14" s="56"/>
      <c r="AI14" s="56"/>
      <c r="AJ14" s="56"/>
      <c r="AK14" s="57"/>
      <c r="AL14" s="55"/>
      <c r="AM14" s="56"/>
      <c r="AN14" s="56"/>
      <c r="AO14" s="56"/>
      <c r="AP14" s="57"/>
      <c r="AQ14" s="69" t="s">
        <v>239</v>
      </c>
      <c r="AR14" s="65" t="s">
        <v>128</v>
      </c>
      <c r="AS14" s="194"/>
    </row>
    <row r="15" spans="1:51" s="25" customFormat="1" ht="15" customHeight="1" x14ac:dyDescent="0.2">
      <c r="A15" s="232"/>
      <c r="B15" s="153" t="s">
        <v>7</v>
      </c>
      <c r="C15" s="69" t="s">
        <v>241</v>
      </c>
      <c r="D15" s="652" t="s">
        <v>97</v>
      </c>
      <c r="E15" s="661"/>
      <c r="F15" s="389">
        <f t="shared" si="1"/>
        <v>12</v>
      </c>
      <c r="G15" s="220">
        <f t="shared" si="2"/>
        <v>3</v>
      </c>
      <c r="H15" s="55"/>
      <c r="I15" s="56"/>
      <c r="J15" s="56"/>
      <c r="K15" s="56"/>
      <c r="L15" s="57"/>
      <c r="M15" s="55"/>
      <c r="N15" s="56"/>
      <c r="O15" s="56"/>
      <c r="P15" s="56"/>
      <c r="Q15" s="57"/>
      <c r="R15" s="55">
        <v>4</v>
      </c>
      <c r="S15" s="56">
        <v>0</v>
      </c>
      <c r="T15" s="56">
        <v>8</v>
      </c>
      <c r="U15" s="56" t="s">
        <v>70</v>
      </c>
      <c r="V15" s="57">
        <v>3</v>
      </c>
      <c r="W15" s="55"/>
      <c r="X15" s="56"/>
      <c r="Y15" s="56"/>
      <c r="Z15" s="56"/>
      <c r="AA15" s="57"/>
      <c r="AB15" s="55"/>
      <c r="AC15" s="56"/>
      <c r="AD15" s="56"/>
      <c r="AE15" s="56"/>
      <c r="AF15" s="57"/>
      <c r="AG15" s="55"/>
      <c r="AH15" s="56"/>
      <c r="AI15" s="56"/>
      <c r="AJ15" s="56"/>
      <c r="AK15" s="57"/>
      <c r="AL15" s="55"/>
      <c r="AM15" s="56"/>
      <c r="AN15" s="56"/>
      <c r="AO15" s="56"/>
      <c r="AP15" s="57"/>
      <c r="AQ15" s="69" t="s">
        <v>240</v>
      </c>
      <c r="AR15" s="65" t="s">
        <v>125</v>
      </c>
      <c r="AS15" s="194"/>
    </row>
    <row r="16" spans="1:51" s="25" customFormat="1" ht="15" customHeight="1" x14ac:dyDescent="0.2">
      <c r="A16" s="232"/>
      <c r="B16" s="153" t="s">
        <v>8</v>
      </c>
      <c r="C16" s="69" t="s">
        <v>242</v>
      </c>
      <c r="D16" s="652" t="s">
        <v>145</v>
      </c>
      <c r="E16" s="661"/>
      <c r="F16" s="389">
        <f t="shared" si="1"/>
        <v>8</v>
      </c>
      <c r="G16" s="220">
        <f t="shared" si="2"/>
        <v>3</v>
      </c>
      <c r="H16" s="55">
        <v>4</v>
      </c>
      <c r="I16" s="56">
        <v>4</v>
      </c>
      <c r="J16" s="56">
        <v>0</v>
      </c>
      <c r="K16" s="56" t="s">
        <v>70</v>
      </c>
      <c r="L16" s="57">
        <v>3</v>
      </c>
      <c r="M16" s="55"/>
      <c r="N16" s="56"/>
      <c r="O16" s="56"/>
      <c r="P16" s="56"/>
      <c r="Q16" s="57"/>
      <c r="R16" s="55"/>
      <c r="S16" s="56"/>
      <c r="T16" s="56"/>
      <c r="U16" s="56"/>
      <c r="V16" s="57"/>
      <c r="W16" s="55"/>
      <c r="X16" s="56"/>
      <c r="Y16" s="56"/>
      <c r="Z16" s="56"/>
      <c r="AA16" s="57"/>
      <c r="AB16" s="55"/>
      <c r="AC16" s="56"/>
      <c r="AD16" s="56"/>
      <c r="AE16" s="56"/>
      <c r="AF16" s="57"/>
      <c r="AG16" s="55"/>
      <c r="AH16" s="56"/>
      <c r="AI16" s="56"/>
      <c r="AJ16" s="56"/>
      <c r="AK16" s="57"/>
      <c r="AL16" s="55"/>
      <c r="AM16" s="56"/>
      <c r="AN16" s="56"/>
      <c r="AO16" s="56"/>
      <c r="AP16" s="57"/>
      <c r="AQ16" s="65"/>
      <c r="AR16" s="65" t="s">
        <v>155</v>
      </c>
      <c r="AS16" s="194"/>
    </row>
    <row r="17" spans="1:45" s="25" customFormat="1" ht="15" customHeight="1" x14ac:dyDescent="0.2">
      <c r="A17" s="232"/>
      <c r="B17" s="153" t="s">
        <v>18</v>
      </c>
      <c r="C17" s="69" t="s">
        <v>243</v>
      </c>
      <c r="D17" s="652" t="s">
        <v>62</v>
      </c>
      <c r="E17" s="661"/>
      <c r="F17" s="389">
        <f t="shared" si="1"/>
        <v>8</v>
      </c>
      <c r="G17" s="220">
        <f t="shared" si="2"/>
        <v>3</v>
      </c>
      <c r="H17" s="55"/>
      <c r="I17" s="56"/>
      <c r="J17" s="56"/>
      <c r="K17" s="56"/>
      <c r="L17" s="57"/>
      <c r="M17" s="55">
        <v>4</v>
      </c>
      <c r="N17" s="56">
        <v>4</v>
      </c>
      <c r="O17" s="56">
        <v>0</v>
      </c>
      <c r="P17" s="56" t="s">
        <v>14</v>
      </c>
      <c r="Q17" s="57">
        <v>3</v>
      </c>
      <c r="R17" s="55"/>
      <c r="S17" s="56"/>
      <c r="T17" s="56"/>
      <c r="U17" s="56"/>
      <c r="V17" s="57"/>
      <c r="W17" s="55"/>
      <c r="X17" s="56"/>
      <c r="Y17" s="56"/>
      <c r="Z17" s="56"/>
      <c r="AA17" s="57"/>
      <c r="AB17" s="55"/>
      <c r="AC17" s="56"/>
      <c r="AD17" s="56"/>
      <c r="AE17" s="56"/>
      <c r="AF17" s="57"/>
      <c r="AG17" s="55"/>
      <c r="AH17" s="56"/>
      <c r="AI17" s="56"/>
      <c r="AJ17" s="56"/>
      <c r="AK17" s="57"/>
      <c r="AL17" s="55"/>
      <c r="AM17" s="56"/>
      <c r="AN17" s="56"/>
      <c r="AO17" s="56"/>
      <c r="AP17" s="57"/>
      <c r="AQ17" s="69" t="s">
        <v>242</v>
      </c>
      <c r="AR17" s="65" t="s">
        <v>155</v>
      </c>
      <c r="AS17" s="194"/>
    </row>
    <row r="18" spans="1:45" s="185" customFormat="1" ht="15" customHeight="1" x14ac:dyDescent="0.2">
      <c r="B18" s="153" t="s">
        <v>22</v>
      </c>
      <c r="C18" s="69" t="s">
        <v>244</v>
      </c>
      <c r="D18" s="652" t="s">
        <v>101</v>
      </c>
      <c r="E18" s="661"/>
      <c r="F18" s="390">
        <f t="shared" si="1"/>
        <v>12</v>
      </c>
      <c r="G18" s="220">
        <f t="shared" si="2"/>
        <v>3</v>
      </c>
      <c r="H18" s="55">
        <v>8</v>
      </c>
      <c r="I18" s="56">
        <v>4</v>
      </c>
      <c r="J18" s="56">
        <v>0</v>
      </c>
      <c r="K18" s="56" t="s">
        <v>70</v>
      </c>
      <c r="L18" s="57">
        <v>3</v>
      </c>
      <c r="M18" s="55"/>
      <c r="N18" s="56"/>
      <c r="O18" s="56"/>
      <c r="P18" s="56"/>
      <c r="Q18" s="57"/>
      <c r="R18" s="55"/>
      <c r="S18" s="56"/>
      <c r="T18" s="56"/>
      <c r="U18" s="56"/>
      <c r="V18" s="57"/>
      <c r="W18" s="55"/>
      <c r="X18" s="56"/>
      <c r="Y18" s="56"/>
      <c r="Z18" s="56"/>
      <c r="AA18" s="57"/>
      <c r="AB18" s="55"/>
      <c r="AC18" s="56"/>
      <c r="AD18" s="56"/>
      <c r="AE18" s="56"/>
      <c r="AF18" s="57"/>
      <c r="AG18" s="55"/>
      <c r="AH18" s="56"/>
      <c r="AI18" s="56"/>
      <c r="AJ18" s="56"/>
      <c r="AK18" s="57"/>
      <c r="AL18" s="55"/>
      <c r="AM18" s="56"/>
      <c r="AN18" s="56"/>
      <c r="AO18" s="56"/>
      <c r="AP18" s="57"/>
      <c r="AQ18" s="65"/>
      <c r="AR18" s="65" t="s">
        <v>164</v>
      </c>
      <c r="AS18" s="194"/>
    </row>
    <row r="19" spans="1:45" s="185" customFormat="1" ht="15" customHeight="1" x14ac:dyDescent="0.2">
      <c r="B19" s="153" t="s">
        <v>24</v>
      </c>
      <c r="C19" s="69" t="s">
        <v>245</v>
      </c>
      <c r="D19" s="652" t="s">
        <v>102</v>
      </c>
      <c r="E19" s="653"/>
      <c r="F19" s="388">
        <f t="shared" si="1"/>
        <v>12</v>
      </c>
      <c r="G19" s="220">
        <f t="shared" si="2"/>
        <v>3</v>
      </c>
      <c r="H19" s="61"/>
      <c r="I19" s="62"/>
      <c r="J19" s="62"/>
      <c r="K19" s="62"/>
      <c r="L19" s="63"/>
      <c r="M19" s="61">
        <v>8</v>
      </c>
      <c r="N19" s="62">
        <v>4</v>
      </c>
      <c r="O19" s="62">
        <v>0</v>
      </c>
      <c r="P19" s="62" t="s">
        <v>14</v>
      </c>
      <c r="Q19" s="63">
        <v>3</v>
      </c>
      <c r="R19" s="61"/>
      <c r="S19" s="62"/>
      <c r="T19" s="62"/>
      <c r="U19" s="62"/>
      <c r="V19" s="63"/>
      <c r="W19" s="61"/>
      <c r="X19" s="62"/>
      <c r="Y19" s="62"/>
      <c r="Z19" s="62"/>
      <c r="AA19" s="63"/>
      <c r="AB19" s="61"/>
      <c r="AC19" s="62"/>
      <c r="AD19" s="62"/>
      <c r="AE19" s="62"/>
      <c r="AF19" s="63"/>
      <c r="AG19" s="61"/>
      <c r="AH19" s="62"/>
      <c r="AI19" s="62"/>
      <c r="AJ19" s="62"/>
      <c r="AK19" s="63"/>
      <c r="AL19" s="61"/>
      <c r="AM19" s="62"/>
      <c r="AN19" s="62"/>
      <c r="AO19" s="62"/>
      <c r="AP19" s="63"/>
      <c r="AQ19" s="69" t="s">
        <v>244</v>
      </c>
      <c r="AR19" s="65" t="s">
        <v>164</v>
      </c>
      <c r="AS19" s="194"/>
    </row>
    <row r="20" spans="1:45" s="185" customFormat="1" ht="15" customHeight="1" x14ac:dyDescent="0.2">
      <c r="B20" s="153" t="s">
        <v>25</v>
      </c>
      <c r="C20" s="69" t="s">
        <v>246</v>
      </c>
      <c r="D20" s="652" t="s">
        <v>120</v>
      </c>
      <c r="E20" s="653"/>
      <c r="F20" s="389">
        <f t="shared" si="1"/>
        <v>8</v>
      </c>
      <c r="G20" s="220">
        <f t="shared" si="2"/>
        <v>2</v>
      </c>
      <c r="H20" s="61"/>
      <c r="I20" s="62"/>
      <c r="J20" s="62"/>
      <c r="K20" s="62"/>
      <c r="L20" s="63"/>
      <c r="M20" s="61"/>
      <c r="N20" s="62"/>
      <c r="O20" s="62"/>
      <c r="P20" s="62"/>
      <c r="Q20" s="63"/>
      <c r="R20" s="61">
        <v>4</v>
      </c>
      <c r="S20" s="62">
        <v>4</v>
      </c>
      <c r="T20" s="62">
        <v>0</v>
      </c>
      <c r="U20" s="62" t="s">
        <v>70</v>
      </c>
      <c r="V20" s="63">
        <v>2</v>
      </c>
      <c r="W20" s="61"/>
      <c r="X20" s="62"/>
      <c r="Y20" s="62"/>
      <c r="Z20" s="62"/>
      <c r="AA20" s="63"/>
      <c r="AB20" s="61"/>
      <c r="AC20" s="62"/>
      <c r="AD20" s="62"/>
      <c r="AE20" s="62"/>
      <c r="AF20" s="63"/>
      <c r="AG20" s="61"/>
      <c r="AH20" s="62"/>
      <c r="AI20" s="62"/>
      <c r="AJ20" s="62"/>
      <c r="AK20" s="63"/>
      <c r="AL20" s="61"/>
      <c r="AM20" s="62"/>
      <c r="AN20" s="62"/>
      <c r="AO20" s="62"/>
      <c r="AP20" s="63"/>
      <c r="AQ20" s="65" t="s">
        <v>243</v>
      </c>
      <c r="AR20" s="65" t="s">
        <v>155</v>
      </c>
      <c r="AS20" s="194"/>
    </row>
    <row r="21" spans="1:45" s="25" customFormat="1" ht="15" customHeight="1" x14ac:dyDescent="0.2">
      <c r="A21" s="232"/>
      <c r="B21" s="153" t="s">
        <v>26</v>
      </c>
      <c r="C21" s="69" t="s">
        <v>247</v>
      </c>
      <c r="D21" s="652" t="s">
        <v>94</v>
      </c>
      <c r="E21" s="661"/>
      <c r="F21" s="390">
        <f t="shared" si="1"/>
        <v>12</v>
      </c>
      <c r="G21" s="220">
        <f t="shared" si="2"/>
        <v>3</v>
      </c>
      <c r="H21" s="148"/>
      <c r="I21" s="149"/>
      <c r="J21" s="149"/>
      <c r="K21" s="149"/>
      <c r="L21" s="150"/>
      <c r="M21" s="148"/>
      <c r="N21" s="149"/>
      <c r="O21" s="149"/>
      <c r="P21" s="149"/>
      <c r="Q21" s="150"/>
      <c r="R21" s="148"/>
      <c r="S21" s="149"/>
      <c r="T21" s="149"/>
      <c r="U21" s="149"/>
      <c r="V21" s="150"/>
      <c r="W21" s="148">
        <v>8</v>
      </c>
      <c r="X21" s="149">
        <v>4</v>
      </c>
      <c r="Y21" s="149">
        <v>0</v>
      </c>
      <c r="Z21" s="149" t="s">
        <v>14</v>
      </c>
      <c r="AA21" s="150">
        <v>3</v>
      </c>
      <c r="AB21" s="148"/>
      <c r="AC21" s="149"/>
      <c r="AD21" s="149"/>
      <c r="AE21" s="149"/>
      <c r="AF21" s="150"/>
      <c r="AG21" s="148"/>
      <c r="AH21" s="149"/>
      <c r="AI21" s="149"/>
      <c r="AJ21" s="149"/>
      <c r="AK21" s="150"/>
      <c r="AL21" s="148"/>
      <c r="AM21" s="149"/>
      <c r="AN21" s="149"/>
      <c r="AO21" s="149"/>
      <c r="AP21" s="150"/>
      <c r="AQ21" s="66" t="s">
        <v>245</v>
      </c>
      <c r="AR21" s="66" t="s">
        <v>164</v>
      </c>
      <c r="AS21" s="194"/>
    </row>
    <row r="22" spans="1:45" s="25" customFormat="1" ht="18.75" customHeight="1" x14ac:dyDescent="0.2">
      <c r="A22" s="232"/>
      <c r="B22" s="153" t="s">
        <v>66</v>
      </c>
      <c r="C22" s="298" t="s">
        <v>248</v>
      </c>
      <c r="D22" s="662" t="s">
        <v>119</v>
      </c>
      <c r="E22" s="663"/>
      <c r="F22" s="388">
        <f t="shared" si="1"/>
        <v>16</v>
      </c>
      <c r="G22" s="220">
        <f t="shared" si="2"/>
        <v>4</v>
      </c>
      <c r="H22" s="221">
        <v>8</v>
      </c>
      <c r="I22" s="222">
        <v>0</v>
      </c>
      <c r="J22" s="222">
        <v>8</v>
      </c>
      <c r="K22" s="222" t="s">
        <v>70</v>
      </c>
      <c r="L22" s="223">
        <v>4</v>
      </c>
      <c r="M22" s="221"/>
      <c r="N22" s="222"/>
      <c r="O22" s="222"/>
      <c r="P22" s="222"/>
      <c r="Q22" s="223"/>
      <c r="R22" s="221"/>
      <c r="S22" s="222"/>
      <c r="T22" s="222"/>
      <c r="U22" s="222"/>
      <c r="V22" s="223"/>
      <c r="W22" s="221"/>
      <c r="X22" s="222"/>
      <c r="Y22" s="222"/>
      <c r="Z22" s="222"/>
      <c r="AA22" s="223"/>
      <c r="AB22" s="221"/>
      <c r="AC22" s="222"/>
      <c r="AD22" s="222"/>
      <c r="AE22" s="222"/>
      <c r="AF22" s="223"/>
      <c r="AG22" s="221"/>
      <c r="AH22" s="222"/>
      <c r="AI22" s="222"/>
      <c r="AJ22" s="222"/>
      <c r="AK22" s="224"/>
      <c r="AL22" s="221"/>
      <c r="AM22" s="222"/>
      <c r="AN22" s="222"/>
      <c r="AO22" s="222"/>
      <c r="AP22" s="223"/>
      <c r="AQ22" s="66"/>
      <c r="AR22" s="67" t="s">
        <v>122</v>
      </c>
      <c r="AS22" s="194"/>
    </row>
    <row r="23" spans="1:45" s="232" customFormat="1" ht="15" customHeight="1" x14ac:dyDescent="0.2">
      <c r="B23" s="153" t="s">
        <v>27</v>
      </c>
      <c r="C23" s="297" t="s">
        <v>249</v>
      </c>
      <c r="D23" s="673" t="s">
        <v>204</v>
      </c>
      <c r="E23" s="674"/>
      <c r="F23" s="387">
        <f t="shared" si="1"/>
        <v>8</v>
      </c>
      <c r="G23" s="220">
        <f t="shared" si="2"/>
        <v>3</v>
      </c>
      <c r="H23" s="291">
        <v>8</v>
      </c>
      <c r="I23" s="292">
        <v>0</v>
      </c>
      <c r="J23" s="292">
        <v>0</v>
      </c>
      <c r="K23" s="292" t="s">
        <v>14</v>
      </c>
      <c r="L23" s="293">
        <v>3</v>
      </c>
      <c r="M23" s="291"/>
      <c r="N23" s="292"/>
      <c r="O23" s="292"/>
      <c r="P23" s="292"/>
      <c r="Q23" s="293"/>
      <c r="R23" s="291"/>
      <c r="S23" s="292"/>
      <c r="T23" s="292"/>
      <c r="U23" s="292"/>
      <c r="V23" s="293"/>
      <c r="W23" s="291"/>
      <c r="X23" s="292"/>
      <c r="Y23" s="292"/>
      <c r="Z23" s="292"/>
      <c r="AA23" s="293"/>
      <c r="AB23" s="291"/>
      <c r="AC23" s="292"/>
      <c r="AD23" s="292"/>
      <c r="AE23" s="292"/>
      <c r="AF23" s="293"/>
      <c r="AG23" s="291"/>
      <c r="AH23" s="292"/>
      <c r="AI23" s="292"/>
      <c r="AJ23" s="292"/>
      <c r="AK23" s="294"/>
      <c r="AL23" s="291"/>
      <c r="AM23" s="292"/>
      <c r="AN23" s="292"/>
      <c r="AO23" s="292"/>
      <c r="AP23" s="293"/>
      <c r="AQ23" s="203"/>
      <c r="AR23" s="299" t="s">
        <v>122</v>
      </c>
      <c r="AS23" s="194"/>
    </row>
    <row r="24" spans="1:45" s="25" customFormat="1" ht="18.75" customHeight="1" x14ac:dyDescent="0.2">
      <c r="A24" s="232"/>
      <c r="B24" s="656" t="s">
        <v>130</v>
      </c>
      <c r="C24" s="657"/>
      <c r="D24" s="657"/>
      <c r="E24" s="226" t="s">
        <v>73</v>
      </c>
      <c r="F24" s="227">
        <f t="shared" ref="F24:AP24" si="3">SUM(F25:F30)</f>
        <v>48</v>
      </c>
      <c r="G24" s="228">
        <f t="shared" si="3"/>
        <v>13</v>
      </c>
      <c r="H24" s="228">
        <f t="shared" si="3"/>
        <v>8</v>
      </c>
      <c r="I24" s="228">
        <f t="shared" si="3"/>
        <v>0</v>
      </c>
      <c r="J24" s="228">
        <f t="shared" si="3"/>
        <v>0</v>
      </c>
      <c r="K24" s="228">
        <f t="shared" si="3"/>
        <v>0</v>
      </c>
      <c r="L24" s="228">
        <f t="shared" si="3"/>
        <v>2</v>
      </c>
      <c r="M24" s="228">
        <f t="shared" si="3"/>
        <v>4</v>
      </c>
      <c r="N24" s="228">
        <f t="shared" si="3"/>
        <v>4</v>
      </c>
      <c r="O24" s="228">
        <f t="shared" si="3"/>
        <v>0</v>
      </c>
      <c r="P24" s="228">
        <f t="shared" si="3"/>
        <v>0</v>
      </c>
      <c r="Q24" s="228">
        <f t="shared" si="3"/>
        <v>2</v>
      </c>
      <c r="R24" s="228">
        <f t="shared" si="3"/>
        <v>8</v>
      </c>
      <c r="S24" s="228">
        <f t="shared" si="3"/>
        <v>0</v>
      </c>
      <c r="T24" s="228">
        <f t="shared" si="3"/>
        <v>0</v>
      </c>
      <c r="U24" s="228">
        <f t="shared" si="3"/>
        <v>0</v>
      </c>
      <c r="V24" s="228">
        <f t="shared" si="3"/>
        <v>2</v>
      </c>
      <c r="W24" s="228">
        <f t="shared" si="3"/>
        <v>4</v>
      </c>
      <c r="X24" s="228">
        <f t="shared" si="3"/>
        <v>4</v>
      </c>
      <c r="Y24" s="228">
        <f t="shared" si="3"/>
        <v>0</v>
      </c>
      <c r="Z24" s="228">
        <f t="shared" si="3"/>
        <v>0</v>
      </c>
      <c r="AA24" s="228">
        <f t="shared" si="3"/>
        <v>2</v>
      </c>
      <c r="AB24" s="228">
        <f t="shared" si="3"/>
        <v>4</v>
      </c>
      <c r="AC24" s="228">
        <f t="shared" si="3"/>
        <v>4</v>
      </c>
      <c r="AD24" s="228">
        <f t="shared" si="3"/>
        <v>0</v>
      </c>
      <c r="AE24" s="228">
        <f t="shared" si="3"/>
        <v>0</v>
      </c>
      <c r="AF24" s="228">
        <f t="shared" si="3"/>
        <v>3</v>
      </c>
      <c r="AG24" s="228">
        <f t="shared" si="3"/>
        <v>4</v>
      </c>
      <c r="AH24" s="228">
        <f t="shared" si="3"/>
        <v>4</v>
      </c>
      <c r="AI24" s="228">
        <f t="shared" si="3"/>
        <v>0</v>
      </c>
      <c r="AJ24" s="228">
        <f t="shared" si="3"/>
        <v>0</v>
      </c>
      <c r="AK24" s="228">
        <f t="shared" si="3"/>
        <v>2</v>
      </c>
      <c r="AL24" s="228">
        <f t="shared" si="3"/>
        <v>0</v>
      </c>
      <c r="AM24" s="228">
        <f t="shared" si="3"/>
        <v>0</v>
      </c>
      <c r="AN24" s="228">
        <f t="shared" si="3"/>
        <v>0</v>
      </c>
      <c r="AO24" s="228">
        <f t="shared" si="3"/>
        <v>0</v>
      </c>
      <c r="AP24" s="228">
        <f t="shared" si="3"/>
        <v>0</v>
      </c>
      <c r="AQ24" s="229"/>
      <c r="AR24" s="229"/>
      <c r="AS24" s="194"/>
    </row>
    <row r="25" spans="1:45" s="25" customFormat="1" ht="15" customHeight="1" x14ac:dyDescent="0.2">
      <c r="A25" s="232"/>
      <c r="B25" s="152" t="s">
        <v>28</v>
      </c>
      <c r="C25" s="69" t="s">
        <v>307</v>
      </c>
      <c r="D25" s="664" t="s">
        <v>83</v>
      </c>
      <c r="E25" s="665"/>
      <c r="F25" s="219">
        <f t="shared" ref="F25:F60" si="4">SUM(H25,I25,J25,M25,N25,O25,R25,S25,T25,W25,X25,Y25,AB25,AC25,AD25,AG25,AH25,AI25,AL25,AM25,AN25)</f>
        <v>8</v>
      </c>
      <c r="G25" s="178">
        <f t="shared" ref="G25:G30" si="5">SUM(L25,Q25,V25,AA25,AF25,AK25,AP25)</f>
        <v>2</v>
      </c>
      <c r="H25" s="55">
        <v>8</v>
      </c>
      <c r="I25" s="56">
        <v>0</v>
      </c>
      <c r="J25" s="56">
        <v>0</v>
      </c>
      <c r="K25" s="56" t="s">
        <v>70</v>
      </c>
      <c r="L25" s="57">
        <v>2</v>
      </c>
      <c r="M25" s="55"/>
      <c r="N25" s="58"/>
      <c r="O25" s="59"/>
      <c r="P25" s="60"/>
      <c r="Q25" s="57"/>
      <c r="R25" s="55"/>
      <c r="S25" s="56"/>
      <c r="T25" s="56"/>
      <c r="U25" s="56"/>
      <c r="V25" s="57"/>
      <c r="W25" s="55"/>
      <c r="X25" s="56"/>
      <c r="Y25" s="56"/>
      <c r="Z25" s="56"/>
      <c r="AA25" s="57"/>
      <c r="AB25" s="55"/>
      <c r="AC25" s="56"/>
      <c r="AD25" s="56"/>
      <c r="AE25" s="56"/>
      <c r="AF25" s="57"/>
      <c r="AG25" s="55"/>
      <c r="AH25" s="56"/>
      <c r="AI25" s="56"/>
      <c r="AJ25" s="56"/>
      <c r="AK25" s="57"/>
      <c r="AL25" s="55"/>
      <c r="AM25" s="56"/>
      <c r="AN25" s="56"/>
      <c r="AO25" s="56"/>
      <c r="AP25" s="57"/>
      <c r="AQ25" s="66"/>
      <c r="AR25" s="66" t="s">
        <v>218</v>
      </c>
      <c r="AS25" s="307"/>
    </row>
    <row r="26" spans="1:45" s="25" customFormat="1" ht="15" customHeight="1" x14ac:dyDescent="0.2">
      <c r="A26" s="232"/>
      <c r="B26" s="153" t="s">
        <v>29</v>
      </c>
      <c r="C26" s="69" t="s">
        <v>308</v>
      </c>
      <c r="D26" s="664" t="s">
        <v>84</v>
      </c>
      <c r="E26" s="665"/>
      <c r="F26" s="219">
        <f t="shared" si="4"/>
        <v>8</v>
      </c>
      <c r="G26" s="178">
        <f t="shared" si="5"/>
        <v>2</v>
      </c>
      <c r="H26" s="55"/>
      <c r="I26" s="56"/>
      <c r="J26" s="56"/>
      <c r="K26" s="56"/>
      <c r="L26" s="57"/>
      <c r="M26" s="55">
        <v>4</v>
      </c>
      <c r="N26" s="56">
        <v>4</v>
      </c>
      <c r="O26" s="56">
        <v>0</v>
      </c>
      <c r="P26" s="56" t="s">
        <v>70</v>
      </c>
      <c r="Q26" s="57">
        <v>2</v>
      </c>
      <c r="R26" s="55"/>
      <c r="S26" s="56"/>
      <c r="T26" s="56"/>
      <c r="U26" s="56"/>
      <c r="V26" s="57"/>
      <c r="W26" s="55"/>
      <c r="X26" s="56"/>
      <c r="Y26" s="56"/>
      <c r="Z26" s="56"/>
      <c r="AA26" s="57"/>
      <c r="AB26" s="55"/>
      <c r="AC26" s="56"/>
      <c r="AD26" s="56"/>
      <c r="AE26" s="56"/>
      <c r="AF26" s="57"/>
      <c r="AG26" s="55"/>
      <c r="AH26" s="56"/>
      <c r="AI26" s="56"/>
      <c r="AJ26" s="56"/>
      <c r="AK26" s="57"/>
      <c r="AL26" s="55"/>
      <c r="AM26" s="56"/>
      <c r="AN26" s="56"/>
      <c r="AO26" s="56"/>
      <c r="AP26" s="57"/>
      <c r="AQ26" s="69" t="s">
        <v>307</v>
      </c>
      <c r="AR26" s="66" t="s">
        <v>218</v>
      </c>
      <c r="AS26" s="194"/>
    </row>
    <row r="27" spans="1:45" s="25" customFormat="1" ht="15" customHeight="1" x14ac:dyDescent="0.2">
      <c r="A27" s="232"/>
      <c r="B27" s="152" t="s">
        <v>30</v>
      </c>
      <c r="C27" s="71" t="s">
        <v>309</v>
      </c>
      <c r="D27" s="664" t="s">
        <v>216</v>
      </c>
      <c r="E27" s="665"/>
      <c r="F27" s="219">
        <f t="shared" si="4"/>
        <v>8</v>
      </c>
      <c r="G27" s="178">
        <f t="shared" si="5"/>
        <v>2</v>
      </c>
      <c r="H27" s="55"/>
      <c r="I27" s="56"/>
      <c r="J27" s="56"/>
      <c r="K27" s="56"/>
      <c r="L27" s="57"/>
      <c r="M27" s="55"/>
      <c r="N27" s="56"/>
      <c r="O27" s="56"/>
      <c r="P27" s="56"/>
      <c r="Q27" s="57"/>
      <c r="R27" s="55">
        <v>8</v>
      </c>
      <c r="S27" s="56">
        <v>0</v>
      </c>
      <c r="T27" s="56">
        <v>0</v>
      </c>
      <c r="U27" s="56" t="s">
        <v>70</v>
      </c>
      <c r="V27" s="57">
        <v>2</v>
      </c>
      <c r="W27" s="55"/>
      <c r="X27" s="56"/>
      <c r="Y27" s="56"/>
      <c r="Z27" s="56"/>
      <c r="AA27" s="57"/>
      <c r="AB27" s="55"/>
      <c r="AC27" s="56"/>
      <c r="AD27" s="56"/>
      <c r="AE27" s="56"/>
      <c r="AF27" s="57"/>
      <c r="AG27" s="55"/>
      <c r="AH27" s="56"/>
      <c r="AI27" s="56"/>
      <c r="AJ27" s="56"/>
      <c r="AK27" s="57"/>
      <c r="AL27" s="55"/>
      <c r="AM27" s="56"/>
      <c r="AN27" s="56"/>
      <c r="AO27" s="56"/>
      <c r="AP27" s="57"/>
      <c r="AQ27" s="66"/>
      <c r="AR27" s="66" t="s">
        <v>219</v>
      </c>
      <c r="AS27" s="194"/>
    </row>
    <row r="28" spans="1:45" s="25" customFormat="1" ht="15" customHeight="1" x14ac:dyDescent="0.2">
      <c r="A28" s="232"/>
      <c r="B28" s="153" t="s">
        <v>31</v>
      </c>
      <c r="C28" s="71" t="s">
        <v>310</v>
      </c>
      <c r="D28" s="324" t="s">
        <v>217</v>
      </c>
      <c r="E28" s="325"/>
      <c r="F28" s="219">
        <f t="shared" si="4"/>
        <v>8</v>
      </c>
      <c r="G28" s="178">
        <f t="shared" si="5"/>
        <v>2</v>
      </c>
      <c r="H28" s="55"/>
      <c r="I28" s="56"/>
      <c r="J28" s="56"/>
      <c r="K28" s="56"/>
      <c r="L28" s="57"/>
      <c r="M28" s="55"/>
      <c r="N28" s="56"/>
      <c r="O28" s="56"/>
      <c r="P28" s="56"/>
      <c r="Q28" s="57"/>
      <c r="R28" s="55"/>
      <c r="S28" s="56"/>
      <c r="T28" s="56"/>
      <c r="U28" s="56"/>
      <c r="V28" s="57"/>
      <c r="W28" s="55">
        <v>4</v>
      </c>
      <c r="X28" s="56">
        <v>4</v>
      </c>
      <c r="Y28" s="56">
        <v>0</v>
      </c>
      <c r="Z28" s="56" t="s">
        <v>70</v>
      </c>
      <c r="AA28" s="57">
        <v>2</v>
      </c>
      <c r="AB28" s="55"/>
      <c r="AC28" s="56"/>
      <c r="AD28" s="56"/>
      <c r="AE28" s="56"/>
      <c r="AF28" s="57"/>
      <c r="AG28" s="55"/>
      <c r="AH28" s="56"/>
      <c r="AI28" s="56"/>
      <c r="AJ28" s="56"/>
      <c r="AK28" s="57"/>
      <c r="AL28" s="55"/>
      <c r="AM28" s="56"/>
      <c r="AN28" s="56"/>
      <c r="AO28" s="56"/>
      <c r="AP28" s="57"/>
      <c r="AQ28" s="71" t="s">
        <v>309</v>
      </c>
      <c r="AR28" s="66" t="s">
        <v>219</v>
      </c>
      <c r="AS28" s="194"/>
    </row>
    <row r="29" spans="1:45" s="25" customFormat="1" ht="15" customHeight="1" x14ac:dyDescent="0.2">
      <c r="A29" s="232"/>
      <c r="B29" s="152" t="s">
        <v>32</v>
      </c>
      <c r="C29" s="124" t="s">
        <v>311</v>
      </c>
      <c r="D29" s="664" t="s">
        <v>136</v>
      </c>
      <c r="E29" s="665"/>
      <c r="F29" s="219">
        <f t="shared" si="4"/>
        <v>8</v>
      </c>
      <c r="G29" s="178">
        <f t="shared" si="5"/>
        <v>3</v>
      </c>
      <c r="H29" s="55"/>
      <c r="I29" s="56"/>
      <c r="J29" s="56"/>
      <c r="K29" s="56"/>
      <c r="L29" s="57"/>
      <c r="M29" s="55"/>
      <c r="N29" s="56"/>
      <c r="O29" s="56"/>
      <c r="P29" s="56"/>
      <c r="Q29" s="57"/>
      <c r="R29" s="55"/>
      <c r="S29" s="56"/>
      <c r="T29" s="56"/>
      <c r="U29" s="56"/>
      <c r="V29" s="57"/>
      <c r="W29" s="55"/>
      <c r="X29" s="56"/>
      <c r="Y29" s="56"/>
      <c r="Z29" s="56"/>
      <c r="AA29" s="57"/>
      <c r="AB29" s="55">
        <v>4</v>
      </c>
      <c r="AC29" s="56">
        <v>4</v>
      </c>
      <c r="AD29" s="56">
        <v>0</v>
      </c>
      <c r="AE29" s="56" t="s">
        <v>70</v>
      </c>
      <c r="AF29" s="57">
        <v>3</v>
      </c>
      <c r="AG29" s="55"/>
      <c r="AH29" s="56"/>
      <c r="AI29" s="56"/>
      <c r="AJ29" s="56"/>
      <c r="AK29" s="57"/>
      <c r="AL29" s="55"/>
      <c r="AM29" s="56"/>
      <c r="AN29" s="56"/>
      <c r="AO29" s="56"/>
      <c r="AP29" s="57"/>
      <c r="AQ29" s="65"/>
      <c r="AR29" s="65" t="s">
        <v>220</v>
      </c>
      <c r="AS29" s="194"/>
    </row>
    <row r="30" spans="1:45" s="25" customFormat="1" ht="15.75" x14ac:dyDescent="0.2">
      <c r="A30" s="232"/>
      <c r="B30" s="153" t="s">
        <v>33</v>
      </c>
      <c r="C30" s="70" t="s">
        <v>250</v>
      </c>
      <c r="D30" s="701" t="s">
        <v>144</v>
      </c>
      <c r="E30" s="702"/>
      <c r="F30" s="219">
        <f t="shared" si="4"/>
        <v>8</v>
      </c>
      <c r="G30" s="178">
        <f t="shared" si="5"/>
        <v>2</v>
      </c>
      <c r="H30" s="61"/>
      <c r="I30" s="62"/>
      <c r="J30" s="62"/>
      <c r="K30" s="62"/>
      <c r="L30" s="63"/>
      <c r="M30" s="61"/>
      <c r="N30" s="62"/>
      <c r="O30" s="62"/>
      <c r="P30" s="62"/>
      <c r="Q30" s="63"/>
      <c r="R30" s="61"/>
      <c r="S30" s="62"/>
      <c r="T30" s="62"/>
      <c r="U30" s="62"/>
      <c r="V30" s="63"/>
      <c r="W30" s="61"/>
      <c r="X30" s="62"/>
      <c r="Y30" s="62"/>
      <c r="Z30" s="62"/>
      <c r="AA30" s="63"/>
      <c r="AB30" s="55"/>
      <c r="AC30" s="56"/>
      <c r="AD30" s="56"/>
      <c r="AE30" s="56"/>
      <c r="AF30" s="57"/>
      <c r="AG30" s="55">
        <v>4</v>
      </c>
      <c r="AH30" s="56">
        <v>4</v>
      </c>
      <c r="AI30" s="56">
        <v>0</v>
      </c>
      <c r="AJ30" s="56" t="s">
        <v>14</v>
      </c>
      <c r="AK30" s="154">
        <v>2</v>
      </c>
      <c r="AL30" s="55"/>
      <c r="AM30" s="56"/>
      <c r="AN30" s="56"/>
      <c r="AO30" s="56"/>
      <c r="AP30" s="57"/>
      <c r="AQ30" s="67"/>
      <c r="AR30" s="67" t="s">
        <v>221</v>
      </c>
      <c r="AS30" s="194"/>
    </row>
    <row r="31" spans="1:45" s="232" customFormat="1" ht="18.75" customHeight="1" x14ac:dyDescent="0.2">
      <c r="B31" s="656" t="s">
        <v>131</v>
      </c>
      <c r="C31" s="657"/>
      <c r="D31" s="657"/>
      <c r="E31" s="226" t="s">
        <v>73</v>
      </c>
      <c r="F31" s="227">
        <f t="shared" ref="F31:AP31" si="6">SUM(F32:F43)</f>
        <v>124</v>
      </c>
      <c r="G31" s="227">
        <f t="shared" si="6"/>
        <v>33</v>
      </c>
      <c r="H31" s="227">
        <f t="shared" si="6"/>
        <v>0</v>
      </c>
      <c r="I31" s="227">
        <f t="shared" si="6"/>
        <v>0</v>
      </c>
      <c r="J31" s="227">
        <f t="shared" si="6"/>
        <v>0</v>
      </c>
      <c r="K31" s="227">
        <f t="shared" si="6"/>
        <v>0</v>
      </c>
      <c r="L31" s="227">
        <f t="shared" si="6"/>
        <v>0</v>
      </c>
      <c r="M31" s="227">
        <f t="shared" si="6"/>
        <v>0</v>
      </c>
      <c r="N31" s="227">
        <f t="shared" si="6"/>
        <v>0</v>
      </c>
      <c r="O31" s="227">
        <f t="shared" si="6"/>
        <v>0</v>
      </c>
      <c r="P31" s="227">
        <f t="shared" si="6"/>
        <v>0</v>
      </c>
      <c r="Q31" s="227">
        <f t="shared" si="6"/>
        <v>0</v>
      </c>
      <c r="R31" s="227">
        <f t="shared" si="6"/>
        <v>28</v>
      </c>
      <c r="S31" s="227">
        <f t="shared" si="6"/>
        <v>24</v>
      </c>
      <c r="T31" s="227">
        <f t="shared" si="6"/>
        <v>0</v>
      </c>
      <c r="U31" s="227">
        <f t="shared" si="6"/>
        <v>0</v>
      </c>
      <c r="V31" s="227">
        <f t="shared" si="6"/>
        <v>13</v>
      </c>
      <c r="W31" s="227">
        <f t="shared" si="6"/>
        <v>24</v>
      </c>
      <c r="X31" s="227">
        <f t="shared" si="6"/>
        <v>16</v>
      </c>
      <c r="Y31" s="227">
        <f t="shared" si="6"/>
        <v>16</v>
      </c>
      <c r="Z31" s="227">
        <f t="shared" si="6"/>
        <v>0</v>
      </c>
      <c r="AA31" s="227">
        <f t="shared" si="6"/>
        <v>16</v>
      </c>
      <c r="AB31" s="227">
        <f t="shared" si="6"/>
        <v>12</v>
      </c>
      <c r="AC31" s="227">
        <f t="shared" si="6"/>
        <v>4</v>
      </c>
      <c r="AD31" s="227">
        <f t="shared" si="6"/>
        <v>0</v>
      </c>
      <c r="AE31" s="227">
        <f t="shared" si="6"/>
        <v>0</v>
      </c>
      <c r="AF31" s="227">
        <f t="shared" si="6"/>
        <v>4</v>
      </c>
      <c r="AG31" s="227">
        <f t="shared" si="6"/>
        <v>0</v>
      </c>
      <c r="AH31" s="227">
        <f t="shared" si="6"/>
        <v>0</v>
      </c>
      <c r="AI31" s="227">
        <f t="shared" si="6"/>
        <v>0</v>
      </c>
      <c r="AJ31" s="227">
        <f t="shared" si="6"/>
        <v>0</v>
      </c>
      <c r="AK31" s="227">
        <f t="shared" si="6"/>
        <v>0</v>
      </c>
      <c r="AL31" s="227">
        <f t="shared" si="6"/>
        <v>0</v>
      </c>
      <c r="AM31" s="227">
        <f t="shared" si="6"/>
        <v>0</v>
      </c>
      <c r="AN31" s="227">
        <f t="shared" si="6"/>
        <v>0</v>
      </c>
      <c r="AO31" s="227">
        <f t="shared" si="6"/>
        <v>0</v>
      </c>
      <c r="AP31" s="227">
        <f t="shared" si="6"/>
        <v>0</v>
      </c>
      <c r="AQ31" s="230"/>
      <c r="AR31" s="230"/>
      <c r="AS31" s="194"/>
    </row>
    <row r="32" spans="1:45" s="185" customFormat="1" ht="15.75" x14ac:dyDescent="0.2">
      <c r="B32" s="463" t="s">
        <v>34</v>
      </c>
      <c r="C32" s="71" t="s">
        <v>251</v>
      </c>
      <c r="D32" s="654" t="s">
        <v>107</v>
      </c>
      <c r="E32" s="655"/>
      <c r="F32" s="464">
        <f t="shared" si="4"/>
        <v>12</v>
      </c>
      <c r="G32" s="465">
        <f>SUM(L32,Q32,V32,AA32,AF32,AK32,AP32)</f>
        <v>3</v>
      </c>
      <c r="H32" s="285"/>
      <c r="I32" s="286"/>
      <c r="J32" s="286"/>
      <c r="K32" s="286"/>
      <c r="L32" s="287"/>
      <c r="M32" s="285"/>
      <c r="N32" s="286"/>
      <c r="O32" s="286"/>
      <c r="P32" s="286"/>
      <c r="Q32" s="287"/>
      <c r="R32" s="285">
        <v>4</v>
      </c>
      <c r="S32" s="286">
        <v>8</v>
      </c>
      <c r="T32" s="286">
        <v>0</v>
      </c>
      <c r="U32" s="286" t="s">
        <v>70</v>
      </c>
      <c r="V32" s="287">
        <v>3</v>
      </c>
      <c r="W32" s="285"/>
      <c r="X32" s="286"/>
      <c r="Y32" s="286"/>
      <c r="Z32" s="286"/>
      <c r="AA32" s="287"/>
      <c r="AB32" s="285"/>
      <c r="AC32" s="286"/>
      <c r="AD32" s="286"/>
      <c r="AE32" s="286"/>
      <c r="AF32" s="287"/>
      <c r="AG32" s="285"/>
      <c r="AH32" s="286"/>
      <c r="AI32" s="286"/>
      <c r="AJ32" s="286"/>
      <c r="AK32" s="288"/>
      <c r="AL32" s="285"/>
      <c r="AM32" s="286"/>
      <c r="AN32" s="286"/>
      <c r="AO32" s="286"/>
      <c r="AP32" s="287"/>
      <c r="AQ32" s="65"/>
      <c r="AR32" s="467" t="s">
        <v>123</v>
      </c>
      <c r="AS32" s="468"/>
    </row>
    <row r="33" spans="1:50" s="185" customFormat="1" ht="15.75" x14ac:dyDescent="0.2">
      <c r="B33" s="463" t="s">
        <v>35</v>
      </c>
      <c r="C33" s="71" t="s">
        <v>252</v>
      </c>
      <c r="D33" s="646" t="s">
        <v>100</v>
      </c>
      <c r="E33" s="647"/>
      <c r="F33" s="464">
        <f t="shared" si="4"/>
        <v>12</v>
      </c>
      <c r="G33" s="465">
        <f t="shared" ref="G33:G43" si="7">SUM(L33,Q33,V33,AA33,AF33,AK33,AP33)</f>
        <v>3</v>
      </c>
      <c r="H33" s="285"/>
      <c r="I33" s="286"/>
      <c r="J33" s="286"/>
      <c r="K33" s="286"/>
      <c r="L33" s="287"/>
      <c r="M33" s="285"/>
      <c r="N33" s="286"/>
      <c r="O33" s="286"/>
      <c r="P33" s="286"/>
      <c r="Q33" s="287"/>
      <c r="R33" s="285">
        <v>4</v>
      </c>
      <c r="S33" s="286">
        <v>8</v>
      </c>
      <c r="T33" s="286">
        <v>0</v>
      </c>
      <c r="U33" s="286" t="s">
        <v>70</v>
      </c>
      <c r="V33" s="287">
        <v>3</v>
      </c>
      <c r="W33" s="285"/>
      <c r="X33" s="286"/>
      <c r="Y33" s="286"/>
      <c r="Z33" s="286"/>
      <c r="AA33" s="287"/>
      <c r="AB33" s="285"/>
      <c r="AC33" s="286"/>
      <c r="AD33" s="286"/>
      <c r="AE33" s="286"/>
      <c r="AF33" s="287"/>
      <c r="AG33" s="285"/>
      <c r="AH33" s="286"/>
      <c r="AI33" s="286"/>
      <c r="AJ33" s="286"/>
      <c r="AK33" s="288"/>
      <c r="AL33" s="285"/>
      <c r="AM33" s="286"/>
      <c r="AN33" s="286"/>
      <c r="AO33" s="286"/>
      <c r="AP33" s="287"/>
      <c r="AQ33" s="65"/>
      <c r="AR33" s="469" t="s">
        <v>123</v>
      </c>
      <c r="AS33" s="468"/>
    </row>
    <row r="34" spans="1:50" s="185" customFormat="1" ht="15.75" x14ac:dyDescent="0.2">
      <c r="B34" s="463" t="s">
        <v>36</v>
      </c>
      <c r="C34" s="71" t="s">
        <v>253</v>
      </c>
      <c r="D34" s="646" t="s">
        <v>106</v>
      </c>
      <c r="E34" s="647"/>
      <c r="F34" s="464">
        <f t="shared" si="4"/>
        <v>16</v>
      </c>
      <c r="G34" s="465">
        <f t="shared" si="7"/>
        <v>4</v>
      </c>
      <c r="H34" s="285"/>
      <c r="I34" s="286"/>
      <c r="J34" s="286"/>
      <c r="K34" s="286"/>
      <c r="L34" s="287"/>
      <c r="M34" s="285"/>
      <c r="N34" s="286"/>
      <c r="O34" s="286"/>
      <c r="P34" s="286"/>
      <c r="Q34" s="287"/>
      <c r="R34" s="285"/>
      <c r="S34" s="286"/>
      <c r="T34" s="286"/>
      <c r="U34" s="286"/>
      <c r="V34" s="287"/>
      <c r="W34" s="285">
        <v>8</v>
      </c>
      <c r="X34" s="286">
        <v>0</v>
      </c>
      <c r="Y34" s="286">
        <v>8</v>
      </c>
      <c r="Z34" s="286" t="s">
        <v>70</v>
      </c>
      <c r="AA34" s="287">
        <v>4</v>
      </c>
      <c r="AB34" s="285"/>
      <c r="AC34" s="286"/>
      <c r="AD34" s="286"/>
      <c r="AE34" s="286"/>
      <c r="AF34" s="287"/>
      <c r="AG34" s="285"/>
      <c r="AH34" s="286"/>
      <c r="AI34" s="286"/>
      <c r="AJ34" s="286"/>
      <c r="AK34" s="288"/>
      <c r="AL34" s="285"/>
      <c r="AM34" s="286"/>
      <c r="AN34" s="286"/>
      <c r="AO34" s="286"/>
      <c r="AP34" s="287"/>
      <c r="AQ34" s="298" t="s">
        <v>248</v>
      </c>
      <c r="AR34" s="469" t="s">
        <v>123</v>
      </c>
      <c r="AS34" s="470"/>
    </row>
    <row r="35" spans="1:50" s="185" customFormat="1" ht="15.75" x14ac:dyDescent="0.2">
      <c r="B35" s="463" t="s">
        <v>37</v>
      </c>
      <c r="C35" s="71" t="s">
        <v>254</v>
      </c>
      <c r="D35" s="646" t="s">
        <v>111</v>
      </c>
      <c r="E35" s="647"/>
      <c r="F35" s="464">
        <f t="shared" si="4"/>
        <v>12</v>
      </c>
      <c r="G35" s="465">
        <f t="shared" si="7"/>
        <v>3</v>
      </c>
      <c r="H35" s="285"/>
      <c r="I35" s="286"/>
      <c r="J35" s="286"/>
      <c r="K35" s="286"/>
      <c r="L35" s="287"/>
      <c r="M35" s="285"/>
      <c r="N35" s="286"/>
      <c r="O35" s="286"/>
      <c r="P35" s="286"/>
      <c r="Q35" s="287"/>
      <c r="R35" s="285">
        <v>8</v>
      </c>
      <c r="S35" s="286">
        <v>4</v>
      </c>
      <c r="T35" s="286">
        <v>0</v>
      </c>
      <c r="U35" s="286" t="s">
        <v>70</v>
      </c>
      <c r="V35" s="289">
        <v>3</v>
      </c>
      <c r="W35" s="285"/>
      <c r="X35" s="286"/>
      <c r="Y35" s="286"/>
      <c r="Z35" s="286"/>
      <c r="AA35" s="287"/>
      <c r="AB35" s="285"/>
      <c r="AC35" s="286"/>
      <c r="AD35" s="286"/>
      <c r="AE35" s="286"/>
      <c r="AF35" s="287"/>
      <c r="AG35" s="285"/>
      <c r="AH35" s="286"/>
      <c r="AI35" s="286"/>
      <c r="AJ35" s="286"/>
      <c r="AK35" s="288"/>
      <c r="AL35" s="285"/>
      <c r="AM35" s="286"/>
      <c r="AN35" s="286"/>
      <c r="AO35" s="286"/>
      <c r="AP35" s="287"/>
      <c r="AQ35" s="495"/>
      <c r="AR35" s="466" t="s">
        <v>122</v>
      </c>
      <c r="AS35" s="470"/>
    </row>
    <row r="36" spans="1:50" s="185" customFormat="1" ht="15.75" x14ac:dyDescent="0.2">
      <c r="B36" s="463" t="s">
        <v>38</v>
      </c>
      <c r="C36" s="71" t="s">
        <v>255</v>
      </c>
      <c r="D36" s="646" t="s">
        <v>112</v>
      </c>
      <c r="E36" s="647"/>
      <c r="F36" s="464">
        <f t="shared" si="4"/>
        <v>8</v>
      </c>
      <c r="G36" s="465">
        <f t="shared" si="7"/>
        <v>2</v>
      </c>
      <c r="H36" s="285"/>
      <c r="I36" s="286"/>
      <c r="J36" s="286"/>
      <c r="K36" s="286"/>
      <c r="L36" s="287"/>
      <c r="M36" s="285"/>
      <c r="N36" s="286"/>
      <c r="O36" s="286"/>
      <c r="P36" s="286"/>
      <c r="Q36" s="287"/>
      <c r="R36" s="285">
        <v>4</v>
      </c>
      <c r="S36" s="286">
        <v>4</v>
      </c>
      <c r="T36" s="286">
        <v>0</v>
      </c>
      <c r="U36" s="286" t="s">
        <v>70</v>
      </c>
      <c r="V36" s="287">
        <v>2</v>
      </c>
      <c r="W36" s="285"/>
      <c r="X36" s="286"/>
      <c r="Y36" s="286"/>
      <c r="Z36" s="286"/>
      <c r="AA36" s="287"/>
      <c r="AB36" s="285"/>
      <c r="AC36" s="286"/>
      <c r="AD36" s="286"/>
      <c r="AE36" s="286"/>
      <c r="AF36" s="287"/>
      <c r="AG36" s="285"/>
      <c r="AH36" s="286"/>
      <c r="AI36" s="286"/>
      <c r="AJ36" s="286"/>
      <c r="AK36" s="288"/>
      <c r="AL36" s="285"/>
      <c r="AM36" s="286"/>
      <c r="AN36" s="286"/>
      <c r="AO36" s="286"/>
      <c r="AP36" s="287"/>
      <c r="AQ36" s="298" t="s">
        <v>248</v>
      </c>
      <c r="AR36" s="466" t="s">
        <v>122</v>
      </c>
      <c r="AS36" s="468"/>
    </row>
    <row r="37" spans="1:50" s="185" customFormat="1" ht="15.75" x14ac:dyDescent="0.2">
      <c r="B37" s="463" t="s">
        <v>39</v>
      </c>
      <c r="C37" s="71" t="s">
        <v>256</v>
      </c>
      <c r="D37" s="646" t="s">
        <v>113</v>
      </c>
      <c r="E37" s="647"/>
      <c r="F37" s="464">
        <f t="shared" si="4"/>
        <v>8</v>
      </c>
      <c r="G37" s="465">
        <v>2</v>
      </c>
      <c r="H37" s="285"/>
      <c r="I37" s="286"/>
      <c r="J37" s="286"/>
      <c r="K37" s="286"/>
      <c r="L37" s="287"/>
      <c r="M37" s="285"/>
      <c r="N37" s="286"/>
      <c r="O37" s="286"/>
      <c r="P37" s="286"/>
      <c r="Q37" s="287"/>
      <c r="R37" s="285"/>
      <c r="S37" s="286"/>
      <c r="T37" s="286"/>
      <c r="U37" s="286"/>
      <c r="V37" s="287"/>
      <c r="W37" s="285">
        <v>8</v>
      </c>
      <c r="X37" s="286">
        <v>0</v>
      </c>
      <c r="Y37" s="286">
        <v>0</v>
      </c>
      <c r="Z37" s="286" t="s">
        <v>14</v>
      </c>
      <c r="AA37" s="287">
        <v>2</v>
      </c>
      <c r="AB37" s="285"/>
      <c r="AC37" s="286"/>
      <c r="AD37" s="286"/>
      <c r="AE37" s="286"/>
      <c r="AF37" s="287"/>
      <c r="AG37" s="285"/>
      <c r="AH37" s="286"/>
      <c r="AI37" s="286"/>
      <c r="AJ37" s="286"/>
      <c r="AK37" s="288"/>
      <c r="AL37" s="285"/>
      <c r="AM37" s="286"/>
      <c r="AN37" s="286"/>
      <c r="AO37" s="286"/>
      <c r="AP37" s="287"/>
      <c r="AQ37" s="203"/>
      <c r="AR37" s="466" t="s">
        <v>122</v>
      </c>
      <c r="AS37" s="468"/>
    </row>
    <row r="38" spans="1:50" s="185" customFormat="1" ht="15.75" x14ac:dyDescent="0.2">
      <c r="B38" s="463" t="s">
        <v>40</v>
      </c>
      <c r="C38" s="71" t="s">
        <v>257</v>
      </c>
      <c r="D38" s="646" t="s">
        <v>167</v>
      </c>
      <c r="E38" s="647"/>
      <c r="F38" s="464">
        <f t="shared" si="4"/>
        <v>12</v>
      </c>
      <c r="G38" s="465">
        <f t="shared" si="7"/>
        <v>3</v>
      </c>
      <c r="H38" s="285"/>
      <c r="I38" s="286"/>
      <c r="J38" s="286"/>
      <c r="K38" s="286"/>
      <c r="L38" s="287"/>
      <c r="M38" s="285"/>
      <c r="N38" s="286"/>
      <c r="O38" s="286"/>
      <c r="P38" s="286"/>
      <c r="Q38" s="287"/>
      <c r="R38" s="285"/>
      <c r="S38" s="286"/>
      <c r="T38" s="286"/>
      <c r="U38" s="286"/>
      <c r="V38" s="287"/>
      <c r="W38" s="285">
        <v>4</v>
      </c>
      <c r="X38" s="286">
        <v>8</v>
      </c>
      <c r="Y38" s="286">
        <v>0</v>
      </c>
      <c r="Z38" s="286" t="s">
        <v>14</v>
      </c>
      <c r="AA38" s="287">
        <v>3</v>
      </c>
      <c r="AB38" s="285"/>
      <c r="AC38" s="286"/>
      <c r="AD38" s="286"/>
      <c r="AE38" s="286"/>
      <c r="AF38" s="287"/>
      <c r="AG38" s="285"/>
      <c r="AH38" s="286"/>
      <c r="AI38" s="286"/>
      <c r="AJ38" s="286"/>
      <c r="AK38" s="288"/>
      <c r="AL38" s="285"/>
      <c r="AM38" s="286"/>
      <c r="AN38" s="286"/>
      <c r="AO38" s="286"/>
      <c r="AP38" s="287"/>
      <c r="AQ38" s="71" t="s">
        <v>251</v>
      </c>
      <c r="AR38" s="466" t="s">
        <v>123</v>
      </c>
      <c r="AS38" s="468"/>
    </row>
    <row r="39" spans="1:50" s="185" customFormat="1" ht="15.75" x14ac:dyDescent="0.2">
      <c r="B39" s="463" t="s">
        <v>41</v>
      </c>
      <c r="C39" s="71" t="s">
        <v>258</v>
      </c>
      <c r="D39" s="646" t="s">
        <v>105</v>
      </c>
      <c r="E39" s="647"/>
      <c r="F39" s="464">
        <f t="shared" si="4"/>
        <v>8</v>
      </c>
      <c r="G39" s="465">
        <f t="shared" si="7"/>
        <v>2</v>
      </c>
      <c r="H39" s="285"/>
      <c r="I39" s="286"/>
      <c r="J39" s="286"/>
      <c r="K39" s="286"/>
      <c r="L39" s="287"/>
      <c r="M39" s="285"/>
      <c r="N39" s="286"/>
      <c r="O39" s="286"/>
      <c r="P39" s="286"/>
      <c r="Q39" s="287"/>
      <c r="R39" s="285"/>
      <c r="S39" s="286"/>
      <c r="T39" s="286"/>
      <c r="U39" s="286"/>
      <c r="V39" s="287"/>
      <c r="W39" s="285"/>
      <c r="X39" s="286"/>
      <c r="Y39" s="286"/>
      <c r="Z39" s="286"/>
      <c r="AA39" s="287"/>
      <c r="AB39" s="285">
        <v>8</v>
      </c>
      <c r="AC39" s="286">
        <v>0</v>
      </c>
      <c r="AD39" s="286">
        <v>0</v>
      </c>
      <c r="AE39" s="286" t="s">
        <v>70</v>
      </c>
      <c r="AF39" s="287">
        <v>2</v>
      </c>
      <c r="AG39" s="285"/>
      <c r="AH39" s="286"/>
      <c r="AI39" s="286"/>
      <c r="AJ39" s="286"/>
      <c r="AK39" s="288"/>
      <c r="AL39" s="285"/>
      <c r="AM39" s="286"/>
      <c r="AN39" s="286"/>
      <c r="AO39" s="286"/>
      <c r="AP39" s="287"/>
      <c r="AQ39" s="66"/>
      <c r="AR39" s="466" t="s">
        <v>123</v>
      </c>
      <c r="AS39" s="468"/>
    </row>
    <row r="40" spans="1:50" s="185" customFormat="1" ht="15.75" x14ac:dyDescent="0.2">
      <c r="B40" s="463" t="s">
        <v>42</v>
      </c>
      <c r="C40" s="71" t="s">
        <v>259</v>
      </c>
      <c r="D40" s="650" t="s">
        <v>99</v>
      </c>
      <c r="E40" s="651"/>
      <c r="F40" s="464">
        <f t="shared" si="4"/>
        <v>8</v>
      </c>
      <c r="G40" s="465">
        <f t="shared" si="7"/>
        <v>2</v>
      </c>
      <c r="H40" s="285"/>
      <c r="I40" s="286"/>
      <c r="J40" s="286"/>
      <c r="K40" s="286"/>
      <c r="L40" s="287"/>
      <c r="M40" s="301"/>
      <c r="N40" s="286"/>
      <c r="O40" s="286"/>
      <c r="P40" s="286"/>
      <c r="Q40" s="287"/>
      <c r="R40" s="285">
        <v>8</v>
      </c>
      <c r="S40" s="286">
        <v>0</v>
      </c>
      <c r="T40" s="286">
        <v>0</v>
      </c>
      <c r="U40" s="286" t="s">
        <v>14</v>
      </c>
      <c r="V40" s="287">
        <v>2</v>
      </c>
      <c r="W40" s="285"/>
      <c r="X40" s="286"/>
      <c r="Y40" s="286"/>
      <c r="Z40" s="286"/>
      <c r="AA40" s="287"/>
      <c r="AB40" s="285"/>
      <c r="AC40" s="286"/>
      <c r="AD40" s="286"/>
      <c r="AE40" s="286"/>
      <c r="AF40" s="287"/>
      <c r="AG40" s="285"/>
      <c r="AH40" s="286"/>
      <c r="AI40" s="286"/>
      <c r="AJ40" s="286"/>
      <c r="AK40" s="288"/>
      <c r="AL40" s="285"/>
      <c r="AM40" s="286"/>
      <c r="AN40" s="286"/>
      <c r="AO40" s="286"/>
      <c r="AP40" s="288"/>
      <c r="AQ40" s="69" t="s">
        <v>244</v>
      </c>
      <c r="AR40" s="471" t="s">
        <v>164</v>
      </c>
      <c r="AS40" s="468"/>
    </row>
    <row r="41" spans="1:50" s="185" customFormat="1" ht="15.75" x14ac:dyDescent="0.2">
      <c r="B41" s="463" t="s">
        <v>43</v>
      </c>
      <c r="C41" s="71" t="s">
        <v>260</v>
      </c>
      <c r="D41" s="646" t="s">
        <v>104</v>
      </c>
      <c r="E41" s="647"/>
      <c r="F41" s="464">
        <f t="shared" si="4"/>
        <v>12</v>
      </c>
      <c r="G41" s="465">
        <f t="shared" si="7"/>
        <v>3</v>
      </c>
      <c r="H41" s="285"/>
      <c r="I41" s="286"/>
      <c r="J41" s="286"/>
      <c r="K41" s="286"/>
      <c r="L41" s="287"/>
      <c r="M41" s="302"/>
      <c r="N41" s="286"/>
      <c r="O41" s="286"/>
      <c r="P41" s="286"/>
      <c r="Q41" s="287"/>
      <c r="R41" s="285"/>
      <c r="S41" s="286"/>
      <c r="T41" s="286"/>
      <c r="U41" s="286"/>
      <c r="V41" s="287"/>
      <c r="W41" s="285">
        <v>4</v>
      </c>
      <c r="X41" s="286">
        <v>8</v>
      </c>
      <c r="Y41" s="286">
        <v>0</v>
      </c>
      <c r="Z41" s="286" t="s">
        <v>14</v>
      </c>
      <c r="AA41" s="287">
        <v>3</v>
      </c>
      <c r="AB41" s="285"/>
      <c r="AC41" s="286"/>
      <c r="AD41" s="286"/>
      <c r="AE41" s="286"/>
      <c r="AF41" s="287"/>
      <c r="AG41" s="285"/>
      <c r="AH41" s="286"/>
      <c r="AI41" s="286"/>
      <c r="AJ41" s="286"/>
      <c r="AK41" s="288"/>
      <c r="AL41" s="285"/>
      <c r="AM41" s="286"/>
      <c r="AN41" s="286"/>
      <c r="AO41" s="286"/>
      <c r="AP41" s="288"/>
      <c r="AQ41" s="496"/>
      <c r="AR41" s="472" t="s">
        <v>122</v>
      </c>
      <c r="AS41" s="468"/>
    </row>
    <row r="42" spans="1:50" s="185" customFormat="1" ht="42.75" x14ac:dyDescent="0.2">
      <c r="B42" s="463" t="s">
        <v>44</v>
      </c>
      <c r="C42" s="71" t="s">
        <v>261</v>
      </c>
      <c r="D42" s="648" t="s">
        <v>154</v>
      </c>
      <c r="E42" s="649"/>
      <c r="F42" s="464">
        <f t="shared" si="4"/>
        <v>8</v>
      </c>
      <c r="G42" s="465">
        <f t="shared" si="7"/>
        <v>4</v>
      </c>
      <c r="H42" s="285"/>
      <c r="I42" s="286"/>
      <c r="J42" s="286"/>
      <c r="K42" s="286"/>
      <c r="L42" s="287"/>
      <c r="M42" s="296"/>
      <c r="N42" s="286"/>
      <c r="O42" s="286"/>
      <c r="P42" s="286"/>
      <c r="Q42" s="287"/>
      <c r="R42" s="285"/>
      <c r="S42" s="286"/>
      <c r="T42" s="286"/>
      <c r="U42" s="286"/>
      <c r="V42" s="287"/>
      <c r="W42" s="285">
        <v>0</v>
      </c>
      <c r="X42" s="286">
        <v>0</v>
      </c>
      <c r="Y42" s="286">
        <v>8</v>
      </c>
      <c r="Z42" s="286" t="s">
        <v>70</v>
      </c>
      <c r="AA42" s="287">
        <v>4</v>
      </c>
      <c r="AB42" s="285"/>
      <c r="AC42" s="286"/>
      <c r="AD42" s="286"/>
      <c r="AE42" s="286"/>
      <c r="AF42" s="287"/>
      <c r="AG42" s="285"/>
      <c r="AH42" s="286"/>
      <c r="AI42" s="286"/>
      <c r="AJ42" s="286"/>
      <c r="AK42" s="288"/>
      <c r="AL42" s="285"/>
      <c r="AM42" s="286"/>
      <c r="AN42" s="286"/>
      <c r="AO42" s="286"/>
      <c r="AP42" s="288"/>
      <c r="AQ42" s="497" t="s">
        <v>274</v>
      </c>
      <c r="AR42" s="473" t="s">
        <v>123</v>
      </c>
      <c r="AS42" s="470"/>
      <c r="AV42" s="468"/>
      <c r="AW42" s="468"/>
      <c r="AX42" s="468"/>
    </row>
    <row r="43" spans="1:50" s="185" customFormat="1" ht="15.75" x14ac:dyDescent="0.2">
      <c r="B43" s="463" t="s">
        <v>45</v>
      </c>
      <c r="C43" s="297" t="s">
        <v>262</v>
      </c>
      <c r="D43" s="669" t="s">
        <v>117</v>
      </c>
      <c r="E43" s="670"/>
      <c r="F43" s="464">
        <f t="shared" si="4"/>
        <v>8</v>
      </c>
      <c r="G43" s="465">
        <f t="shared" si="7"/>
        <v>2</v>
      </c>
      <c r="H43" s="285"/>
      <c r="I43" s="286"/>
      <c r="J43" s="286"/>
      <c r="K43" s="286"/>
      <c r="L43" s="287"/>
      <c r="M43" s="463"/>
      <c r="N43" s="286"/>
      <c r="O43" s="286"/>
      <c r="P43" s="286"/>
      <c r="Q43" s="287"/>
      <c r="R43" s="285"/>
      <c r="S43" s="286"/>
      <c r="T43" s="286"/>
      <c r="U43" s="286"/>
      <c r="V43" s="287"/>
      <c r="W43" s="285"/>
      <c r="X43" s="286"/>
      <c r="Y43" s="286"/>
      <c r="Z43" s="286"/>
      <c r="AA43" s="287"/>
      <c r="AB43" s="285">
        <v>4</v>
      </c>
      <c r="AC43" s="286">
        <v>4</v>
      </c>
      <c r="AD43" s="286">
        <v>0</v>
      </c>
      <c r="AE43" s="286" t="s">
        <v>70</v>
      </c>
      <c r="AF43" s="287">
        <v>2</v>
      </c>
      <c r="AG43" s="285"/>
      <c r="AH43" s="286"/>
      <c r="AI43" s="286"/>
      <c r="AJ43" s="286"/>
      <c r="AK43" s="287"/>
      <c r="AL43" s="285"/>
      <c r="AM43" s="286"/>
      <c r="AN43" s="286"/>
      <c r="AO43" s="286"/>
      <c r="AP43" s="288"/>
      <c r="AQ43" s="498"/>
      <c r="AR43" s="474" t="s">
        <v>126</v>
      </c>
      <c r="AS43" s="296"/>
      <c r="AT43" s="475"/>
      <c r="AU43" s="288"/>
      <c r="AV43" s="489"/>
      <c r="AW43" s="489"/>
      <c r="AX43" s="468"/>
    </row>
    <row r="44" spans="1:50" s="25" customFormat="1" ht="18.75" customHeight="1" x14ac:dyDescent="0.2">
      <c r="A44" s="401"/>
      <c r="B44" s="656" t="s">
        <v>132</v>
      </c>
      <c r="C44" s="657"/>
      <c r="D44" s="657"/>
      <c r="E44" s="226" t="s">
        <v>73</v>
      </c>
      <c r="F44" s="227">
        <f t="shared" ref="F44:AP44" si="8">SUM(F45:F52)</f>
        <v>112</v>
      </c>
      <c r="G44" s="227">
        <f t="shared" si="8"/>
        <v>29</v>
      </c>
      <c r="H44" s="227">
        <f t="shared" si="8"/>
        <v>4</v>
      </c>
      <c r="I44" s="227">
        <f t="shared" si="8"/>
        <v>0</v>
      </c>
      <c r="J44" s="227">
        <f t="shared" si="8"/>
        <v>8</v>
      </c>
      <c r="K44" s="227">
        <f t="shared" si="8"/>
        <v>0</v>
      </c>
      <c r="L44" s="227">
        <f t="shared" si="8"/>
        <v>3</v>
      </c>
      <c r="M44" s="227">
        <f t="shared" si="8"/>
        <v>8</v>
      </c>
      <c r="N44" s="227">
        <f t="shared" si="8"/>
        <v>8</v>
      </c>
      <c r="O44" s="227">
        <f t="shared" si="8"/>
        <v>0</v>
      </c>
      <c r="P44" s="227">
        <f t="shared" si="8"/>
        <v>0</v>
      </c>
      <c r="Q44" s="227">
        <f t="shared" si="8"/>
        <v>4</v>
      </c>
      <c r="R44" s="227">
        <f t="shared" si="8"/>
        <v>4</v>
      </c>
      <c r="S44" s="227">
        <f t="shared" si="8"/>
        <v>8</v>
      </c>
      <c r="T44" s="227">
        <f t="shared" si="8"/>
        <v>0</v>
      </c>
      <c r="U44" s="227">
        <f t="shared" si="8"/>
        <v>0</v>
      </c>
      <c r="V44" s="227">
        <f t="shared" si="8"/>
        <v>3</v>
      </c>
      <c r="W44" s="227">
        <f t="shared" si="8"/>
        <v>12</v>
      </c>
      <c r="X44" s="227">
        <f t="shared" si="8"/>
        <v>0</v>
      </c>
      <c r="Y44" s="227">
        <f t="shared" si="8"/>
        <v>20</v>
      </c>
      <c r="Z44" s="227">
        <f t="shared" si="8"/>
        <v>0</v>
      </c>
      <c r="AA44" s="227">
        <f t="shared" si="8"/>
        <v>9</v>
      </c>
      <c r="AB44" s="227">
        <f t="shared" si="8"/>
        <v>16</v>
      </c>
      <c r="AC44" s="227">
        <f t="shared" si="8"/>
        <v>4</v>
      </c>
      <c r="AD44" s="227">
        <f t="shared" si="8"/>
        <v>20</v>
      </c>
      <c r="AE44" s="227">
        <f t="shared" si="8"/>
        <v>0</v>
      </c>
      <c r="AF44" s="227">
        <f t="shared" si="8"/>
        <v>10</v>
      </c>
      <c r="AG44" s="227">
        <f t="shared" si="8"/>
        <v>0</v>
      </c>
      <c r="AH44" s="227">
        <f t="shared" si="8"/>
        <v>0</v>
      </c>
      <c r="AI44" s="227">
        <f t="shared" si="8"/>
        <v>0</v>
      </c>
      <c r="AJ44" s="227">
        <f t="shared" si="8"/>
        <v>0</v>
      </c>
      <c r="AK44" s="227">
        <f t="shared" si="8"/>
        <v>0</v>
      </c>
      <c r="AL44" s="227">
        <f t="shared" si="8"/>
        <v>0</v>
      </c>
      <c r="AM44" s="227">
        <f t="shared" si="8"/>
        <v>0</v>
      </c>
      <c r="AN44" s="227">
        <f t="shared" si="8"/>
        <v>0</v>
      </c>
      <c r="AO44" s="227">
        <f t="shared" si="8"/>
        <v>0</v>
      </c>
      <c r="AP44" s="227">
        <f t="shared" si="8"/>
        <v>0</v>
      </c>
      <c r="AQ44" s="230"/>
      <c r="AR44" s="230"/>
      <c r="AS44" s="194"/>
      <c r="AV44" s="457"/>
      <c r="AW44" s="457"/>
      <c r="AX44" s="457"/>
    </row>
    <row r="45" spans="1:50" s="185" customFormat="1" ht="15" customHeight="1" x14ac:dyDescent="0.2">
      <c r="B45" s="476" t="s">
        <v>79</v>
      </c>
      <c r="C45" s="68" t="s">
        <v>317</v>
      </c>
      <c r="D45" s="654" t="s">
        <v>114</v>
      </c>
      <c r="E45" s="668"/>
      <c r="F45" s="464">
        <f t="shared" si="4"/>
        <v>16</v>
      </c>
      <c r="G45" s="465">
        <f>SUM(L45,Q45,V45,AA45,AF45,AK45,AP45)</f>
        <v>4</v>
      </c>
      <c r="H45" s="477"/>
      <c r="I45" s="478"/>
      <c r="J45" s="478"/>
      <c r="K45" s="478"/>
      <c r="L45" s="479"/>
      <c r="M45" s="480">
        <v>8</v>
      </c>
      <c r="N45" s="481">
        <v>8</v>
      </c>
      <c r="O45" s="481">
        <v>0</v>
      </c>
      <c r="P45" s="481" t="s">
        <v>70</v>
      </c>
      <c r="Q45" s="482">
        <v>4</v>
      </c>
      <c r="R45" s="480"/>
      <c r="S45" s="481"/>
      <c r="T45" s="481"/>
      <c r="U45" s="481"/>
      <c r="V45" s="482"/>
      <c r="W45" s="477"/>
      <c r="X45" s="478"/>
      <c r="Y45" s="478"/>
      <c r="Z45" s="478"/>
      <c r="AA45" s="479"/>
      <c r="AB45" s="480"/>
      <c r="AC45" s="481"/>
      <c r="AD45" s="481"/>
      <c r="AE45" s="481"/>
      <c r="AF45" s="482"/>
      <c r="AG45" s="480"/>
      <c r="AH45" s="481"/>
      <c r="AI45" s="481"/>
      <c r="AJ45" s="481"/>
      <c r="AK45" s="483"/>
      <c r="AL45" s="480"/>
      <c r="AM45" s="481"/>
      <c r="AN45" s="481"/>
      <c r="AO45" s="481"/>
      <c r="AP45" s="482"/>
      <c r="AQ45" s="66"/>
      <c r="AR45" s="469" t="s">
        <v>127</v>
      </c>
      <c r="AS45" s="468"/>
    </row>
    <row r="46" spans="1:50" s="185" customFormat="1" ht="15" customHeight="1" x14ac:dyDescent="0.2">
      <c r="B46" s="463" t="s">
        <v>46</v>
      </c>
      <c r="C46" s="71" t="s">
        <v>312</v>
      </c>
      <c r="D46" s="646" t="s">
        <v>98</v>
      </c>
      <c r="E46" s="647"/>
      <c r="F46" s="464">
        <f t="shared" si="4"/>
        <v>12</v>
      </c>
      <c r="G46" s="465">
        <f t="shared" ref="G46:G56" si="9">SUM(L46,Q46,V46,AA46,AF46,AK46,AP46)</f>
        <v>3</v>
      </c>
      <c r="H46" s="285">
        <v>4</v>
      </c>
      <c r="I46" s="286">
        <v>0</v>
      </c>
      <c r="J46" s="286">
        <v>8</v>
      </c>
      <c r="K46" s="286" t="s">
        <v>70</v>
      </c>
      <c r="L46" s="287">
        <v>3</v>
      </c>
      <c r="M46" s="285"/>
      <c r="N46" s="286"/>
      <c r="O46" s="286"/>
      <c r="P46" s="286"/>
      <c r="Q46" s="287"/>
      <c r="R46" s="285"/>
      <c r="S46" s="286"/>
      <c r="T46" s="286"/>
      <c r="U46" s="286"/>
      <c r="V46" s="287"/>
      <c r="W46" s="285"/>
      <c r="X46" s="286"/>
      <c r="Y46" s="286"/>
      <c r="Z46" s="286"/>
      <c r="AA46" s="287"/>
      <c r="AB46" s="285"/>
      <c r="AC46" s="286"/>
      <c r="AD46" s="286"/>
      <c r="AE46" s="286"/>
      <c r="AF46" s="287"/>
      <c r="AG46" s="285"/>
      <c r="AH46" s="286"/>
      <c r="AI46" s="286"/>
      <c r="AJ46" s="286"/>
      <c r="AK46" s="288"/>
      <c r="AL46" s="285"/>
      <c r="AM46" s="286"/>
      <c r="AN46" s="286"/>
      <c r="AO46" s="286"/>
      <c r="AP46" s="287"/>
      <c r="AQ46" s="65"/>
      <c r="AR46" s="466" t="s">
        <v>123</v>
      </c>
      <c r="AS46" s="468"/>
    </row>
    <row r="47" spans="1:50" s="185" customFormat="1" ht="15" customHeight="1" x14ac:dyDescent="0.2">
      <c r="B47" s="476" t="s">
        <v>47</v>
      </c>
      <c r="C47" s="69" t="s">
        <v>264</v>
      </c>
      <c r="D47" s="646" t="s">
        <v>203</v>
      </c>
      <c r="E47" s="647"/>
      <c r="F47" s="464">
        <f t="shared" si="4"/>
        <v>12</v>
      </c>
      <c r="G47" s="465">
        <f t="shared" si="9"/>
        <v>3</v>
      </c>
      <c r="H47" s="285"/>
      <c r="I47" s="286"/>
      <c r="J47" s="286"/>
      <c r="K47" s="286"/>
      <c r="L47" s="287"/>
      <c r="M47" s="285"/>
      <c r="N47" s="286"/>
      <c r="O47" s="286"/>
      <c r="P47" s="286"/>
      <c r="Q47" s="287"/>
      <c r="R47" s="285">
        <v>4</v>
      </c>
      <c r="S47" s="286">
        <v>8</v>
      </c>
      <c r="T47" s="286">
        <v>0</v>
      </c>
      <c r="U47" s="286" t="s">
        <v>14</v>
      </c>
      <c r="V47" s="287">
        <v>3</v>
      </c>
      <c r="W47" s="285"/>
      <c r="X47" s="286"/>
      <c r="Y47" s="286"/>
      <c r="Z47" s="286"/>
      <c r="AA47" s="287"/>
      <c r="AB47" s="285"/>
      <c r="AC47" s="286"/>
      <c r="AD47" s="286"/>
      <c r="AE47" s="286"/>
      <c r="AF47" s="287"/>
      <c r="AG47" s="285"/>
      <c r="AH47" s="286"/>
      <c r="AI47" s="286"/>
      <c r="AJ47" s="286"/>
      <c r="AK47" s="287"/>
      <c r="AL47" s="285"/>
      <c r="AM47" s="286"/>
      <c r="AN47" s="286"/>
      <c r="AO47" s="286"/>
      <c r="AP47" s="287"/>
      <c r="AQ47" s="71" t="s">
        <v>263</v>
      </c>
      <c r="AR47" s="466" t="s">
        <v>127</v>
      </c>
      <c r="AS47" s="468"/>
    </row>
    <row r="48" spans="1:50" s="185" customFormat="1" ht="15" customHeight="1" x14ac:dyDescent="0.2">
      <c r="B48" s="463" t="s">
        <v>48</v>
      </c>
      <c r="C48" s="69" t="s">
        <v>265</v>
      </c>
      <c r="D48" s="484" t="s">
        <v>165</v>
      </c>
      <c r="E48" s="485"/>
      <c r="F48" s="464">
        <f t="shared" si="4"/>
        <v>16</v>
      </c>
      <c r="G48" s="465">
        <f t="shared" si="9"/>
        <v>5</v>
      </c>
      <c r="H48" s="285"/>
      <c r="I48" s="286"/>
      <c r="J48" s="286"/>
      <c r="K48" s="286"/>
      <c r="L48" s="287"/>
      <c r="M48" s="285"/>
      <c r="N48" s="286"/>
      <c r="O48" s="286"/>
      <c r="P48" s="286"/>
      <c r="Q48" s="287"/>
      <c r="R48" s="285"/>
      <c r="S48" s="286"/>
      <c r="T48" s="286"/>
      <c r="U48" s="286"/>
      <c r="V48" s="287"/>
      <c r="W48" s="285">
        <v>4</v>
      </c>
      <c r="X48" s="286">
        <v>0</v>
      </c>
      <c r="Y48" s="286">
        <v>12</v>
      </c>
      <c r="Z48" s="286" t="s">
        <v>70</v>
      </c>
      <c r="AA48" s="287">
        <v>5</v>
      </c>
      <c r="AB48" s="285"/>
      <c r="AC48" s="286"/>
      <c r="AD48" s="286"/>
      <c r="AE48" s="286"/>
      <c r="AF48" s="287"/>
      <c r="AG48" s="285"/>
      <c r="AH48" s="286"/>
      <c r="AI48" s="286"/>
      <c r="AJ48" s="286"/>
      <c r="AK48" s="287"/>
      <c r="AL48" s="285"/>
      <c r="AM48" s="286"/>
      <c r="AN48" s="286"/>
      <c r="AO48" s="286"/>
      <c r="AP48" s="287"/>
      <c r="AQ48" s="69" t="s">
        <v>241</v>
      </c>
      <c r="AR48" s="466" t="s">
        <v>126</v>
      </c>
      <c r="AS48" s="470"/>
    </row>
    <row r="49" spans="1:74" s="185" customFormat="1" ht="15" customHeight="1" x14ac:dyDescent="0.2">
      <c r="B49" s="463" t="s">
        <v>49</v>
      </c>
      <c r="C49" s="493" t="s">
        <v>237</v>
      </c>
      <c r="D49" s="646" t="s">
        <v>115</v>
      </c>
      <c r="E49" s="647"/>
      <c r="F49" s="464">
        <f t="shared" si="4"/>
        <v>20</v>
      </c>
      <c r="G49" s="465">
        <f t="shared" si="9"/>
        <v>5</v>
      </c>
      <c r="H49" s="285"/>
      <c r="I49" s="286"/>
      <c r="J49" s="286"/>
      <c r="K49" s="286"/>
      <c r="L49" s="287"/>
      <c r="M49" s="285"/>
      <c r="N49" s="286"/>
      <c r="O49" s="286"/>
      <c r="P49" s="286"/>
      <c r="Q49" s="287"/>
      <c r="R49" s="285"/>
      <c r="S49" s="286"/>
      <c r="T49" s="286"/>
      <c r="U49" s="286"/>
      <c r="V49" s="486"/>
      <c r="W49" s="285"/>
      <c r="X49" s="286"/>
      <c r="Y49" s="286"/>
      <c r="Z49" s="286"/>
      <c r="AA49" s="287"/>
      <c r="AB49" s="285">
        <v>8</v>
      </c>
      <c r="AC49" s="286">
        <v>0</v>
      </c>
      <c r="AD49" s="286">
        <v>12</v>
      </c>
      <c r="AE49" s="286" t="s">
        <v>14</v>
      </c>
      <c r="AF49" s="287">
        <v>5</v>
      </c>
      <c r="AG49" s="285"/>
      <c r="AH49" s="286"/>
      <c r="AI49" s="286"/>
      <c r="AJ49" s="286"/>
      <c r="AK49" s="287"/>
      <c r="AL49" s="285"/>
      <c r="AM49" s="286"/>
      <c r="AN49" s="286"/>
      <c r="AO49" s="286"/>
      <c r="AP49" s="287"/>
      <c r="AQ49" s="66" t="s">
        <v>241</v>
      </c>
      <c r="AR49" s="466" t="s">
        <v>125</v>
      </c>
      <c r="AS49" s="468"/>
    </row>
    <row r="50" spans="1:74" s="185" customFormat="1" ht="15" customHeight="1" x14ac:dyDescent="0.2">
      <c r="B50" s="476" t="s">
        <v>195</v>
      </c>
      <c r="C50" s="69" t="s">
        <v>266</v>
      </c>
      <c r="D50" s="484" t="s">
        <v>116</v>
      </c>
      <c r="E50" s="485"/>
      <c r="F50" s="464">
        <f t="shared" si="4"/>
        <v>12</v>
      </c>
      <c r="G50" s="465">
        <f t="shared" si="9"/>
        <v>3</v>
      </c>
      <c r="H50" s="285"/>
      <c r="I50" s="286"/>
      <c r="J50" s="286"/>
      <c r="K50" s="286"/>
      <c r="L50" s="287"/>
      <c r="M50" s="285"/>
      <c r="N50" s="286"/>
      <c r="O50" s="286"/>
      <c r="P50" s="286"/>
      <c r="Q50" s="287"/>
      <c r="R50" s="285"/>
      <c r="S50" s="286"/>
      <c r="T50" s="286"/>
      <c r="U50" s="286"/>
      <c r="V50" s="486"/>
      <c r="W50" s="285"/>
      <c r="X50" s="286"/>
      <c r="Y50" s="286"/>
      <c r="Z50" s="286"/>
      <c r="AA50" s="287"/>
      <c r="AB50" s="285">
        <v>4</v>
      </c>
      <c r="AC50" s="286">
        <v>0</v>
      </c>
      <c r="AD50" s="286">
        <v>8</v>
      </c>
      <c r="AE50" s="286" t="s">
        <v>70</v>
      </c>
      <c r="AF50" s="287">
        <v>3</v>
      </c>
      <c r="AG50" s="285"/>
      <c r="AH50" s="286"/>
      <c r="AI50" s="286"/>
      <c r="AJ50" s="286"/>
      <c r="AK50" s="288"/>
      <c r="AL50" s="285"/>
      <c r="AM50" s="286"/>
      <c r="AN50" s="286"/>
      <c r="AO50" s="286"/>
      <c r="AP50" s="287"/>
      <c r="AQ50" s="69" t="s">
        <v>238</v>
      </c>
      <c r="AR50" s="466" t="s">
        <v>156</v>
      </c>
      <c r="AS50" s="468"/>
    </row>
    <row r="51" spans="1:74" s="185" customFormat="1" ht="15" customHeight="1" x14ac:dyDescent="0.2">
      <c r="B51" s="463" t="s">
        <v>50</v>
      </c>
      <c r="C51" s="297" t="s">
        <v>313</v>
      </c>
      <c r="D51" s="666" t="s">
        <v>202</v>
      </c>
      <c r="E51" s="667"/>
      <c r="F51" s="464">
        <f t="shared" si="4"/>
        <v>16</v>
      </c>
      <c r="G51" s="465">
        <f t="shared" si="9"/>
        <v>4</v>
      </c>
      <c r="H51" s="285"/>
      <c r="I51" s="286"/>
      <c r="J51" s="286"/>
      <c r="K51" s="286"/>
      <c r="L51" s="287"/>
      <c r="M51" s="285"/>
      <c r="N51" s="286"/>
      <c r="O51" s="286"/>
      <c r="P51" s="286"/>
      <c r="Q51" s="287"/>
      <c r="R51" s="285"/>
      <c r="S51" s="286"/>
      <c r="T51" s="286"/>
      <c r="U51" s="286"/>
      <c r="V51" s="486"/>
      <c r="W51" s="285">
        <v>8</v>
      </c>
      <c r="X51" s="286">
        <v>0</v>
      </c>
      <c r="Y51" s="286">
        <v>8</v>
      </c>
      <c r="Z51" s="286" t="s">
        <v>70</v>
      </c>
      <c r="AA51" s="287">
        <v>4</v>
      </c>
      <c r="AB51" s="285"/>
      <c r="AC51" s="286"/>
      <c r="AD51" s="286"/>
      <c r="AE51" s="286"/>
      <c r="AF51" s="287"/>
      <c r="AG51" s="285"/>
      <c r="AH51" s="286"/>
      <c r="AI51" s="286"/>
      <c r="AJ51" s="286"/>
      <c r="AK51" s="288"/>
      <c r="AL51" s="285"/>
      <c r="AM51" s="286"/>
      <c r="AN51" s="286"/>
      <c r="AO51" s="286"/>
      <c r="AP51" s="287"/>
      <c r="AQ51" s="67" t="s">
        <v>316</v>
      </c>
      <c r="AR51" s="469" t="s">
        <v>127</v>
      </c>
      <c r="AS51" s="468"/>
    </row>
    <row r="52" spans="1:74" s="25" customFormat="1" ht="15" customHeight="1" x14ac:dyDescent="0.2">
      <c r="A52" s="401"/>
      <c r="B52" s="177" t="s">
        <v>51</v>
      </c>
      <c r="C52" s="305" t="s">
        <v>267</v>
      </c>
      <c r="D52" s="652" t="s">
        <v>304</v>
      </c>
      <c r="E52" s="661"/>
      <c r="F52" s="219">
        <f t="shared" si="4"/>
        <v>8</v>
      </c>
      <c r="G52" s="178">
        <f t="shared" si="9"/>
        <v>2</v>
      </c>
      <c r="H52" s="55"/>
      <c r="I52" s="56"/>
      <c r="J52" s="56"/>
      <c r="K52" s="56"/>
      <c r="L52" s="57"/>
      <c r="M52" s="55"/>
      <c r="N52" s="56"/>
      <c r="O52" s="56"/>
      <c r="P52" s="56"/>
      <c r="Q52" s="57"/>
      <c r="R52" s="55"/>
      <c r="S52" s="56"/>
      <c r="T52" s="56"/>
      <c r="U52" s="56"/>
      <c r="V52" s="57"/>
      <c r="W52" s="55"/>
      <c r="X52" s="56"/>
      <c r="Y52" s="56"/>
      <c r="Z52" s="56"/>
      <c r="AA52" s="57"/>
      <c r="AB52" s="55">
        <v>4</v>
      </c>
      <c r="AC52" s="56">
        <v>4</v>
      </c>
      <c r="AD52" s="56">
        <v>0</v>
      </c>
      <c r="AE52" s="56" t="s">
        <v>70</v>
      </c>
      <c r="AF52" s="57">
        <v>2</v>
      </c>
      <c r="AG52" s="55"/>
      <c r="AH52" s="56"/>
      <c r="AI52" s="56"/>
      <c r="AJ52" s="56"/>
      <c r="AK52" s="179"/>
      <c r="AL52" s="55"/>
      <c r="AM52" s="56"/>
      <c r="AN52" s="56"/>
      <c r="AO52" s="56"/>
      <c r="AP52" s="57"/>
      <c r="AQ52" s="299"/>
      <c r="AR52" s="203" t="s">
        <v>127</v>
      </c>
      <c r="AS52" s="194"/>
    </row>
    <row r="53" spans="1:74" s="232" customFormat="1" ht="15" customHeight="1" x14ac:dyDescent="0.2">
      <c r="A53" s="401"/>
      <c r="B53" s="300" t="s">
        <v>133</v>
      </c>
      <c r="C53" s="304"/>
      <c r="D53" s="303"/>
      <c r="E53" s="226" t="s">
        <v>73</v>
      </c>
      <c r="F53" s="227">
        <f t="shared" ref="F53:AP53" si="10">SUM(F54:F56)</f>
        <v>44</v>
      </c>
      <c r="G53" s="227">
        <f t="shared" si="10"/>
        <v>11</v>
      </c>
      <c r="H53" s="227">
        <f t="shared" si="10"/>
        <v>0</v>
      </c>
      <c r="I53" s="227">
        <f t="shared" si="10"/>
        <v>0</v>
      </c>
      <c r="J53" s="227">
        <f t="shared" si="10"/>
        <v>0</v>
      </c>
      <c r="K53" s="227">
        <f t="shared" si="10"/>
        <v>0</v>
      </c>
      <c r="L53" s="227">
        <f t="shared" si="10"/>
        <v>0</v>
      </c>
      <c r="M53" s="227">
        <f t="shared" si="10"/>
        <v>4</v>
      </c>
      <c r="N53" s="227">
        <f t="shared" si="10"/>
        <v>0</v>
      </c>
      <c r="O53" s="227">
        <f t="shared" si="10"/>
        <v>12</v>
      </c>
      <c r="P53" s="227">
        <f t="shared" si="10"/>
        <v>0</v>
      </c>
      <c r="Q53" s="227">
        <f t="shared" si="10"/>
        <v>4</v>
      </c>
      <c r="R53" s="227">
        <f t="shared" si="10"/>
        <v>4</v>
      </c>
      <c r="S53" s="227">
        <f t="shared" si="10"/>
        <v>0</v>
      </c>
      <c r="T53" s="227">
        <f t="shared" si="10"/>
        <v>12</v>
      </c>
      <c r="U53" s="227">
        <f t="shared" si="10"/>
        <v>0</v>
      </c>
      <c r="V53" s="227">
        <f t="shared" si="10"/>
        <v>4</v>
      </c>
      <c r="W53" s="227">
        <f t="shared" si="10"/>
        <v>4</v>
      </c>
      <c r="X53" s="227">
        <f t="shared" si="10"/>
        <v>0</v>
      </c>
      <c r="Y53" s="227">
        <f t="shared" si="10"/>
        <v>8</v>
      </c>
      <c r="Z53" s="227">
        <f t="shared" si="10"/>
        <v>0</v>
      </c>
      <c r="AA53" s="227">
        <f t="shared" si="10"/>
        <v>3</v>
      </c>
      <c r="AB53" s="227">
        <f t="shared" si="10"/>
        <v>0</v>
      </c>
      <c r="AC53" s="227">
        <f t="shared" si="10"/>
        <v>0</v>
      </c>
      <c r="AD53" s="227">
        <f t="shared" si="10"/>
        <v>0</v>
      </c>
      <c r="AE53" s="227">
        <f t="shared" si="10"/>
        <v>0</v>
      </c>
      <c r="AF53" s="227">
        <f t="shared" si="10"/>
        <v>0</v>
      </c>
      <c r="AG53" s="227">
        <f t="shared" si="10"/>
        <v>0</v>
      </c>
      <c r="AH53" s="227">
        <f t="shared" si="10"/>
        <v>0</v>
      </c>
      <c r="AI53" s="227">
        <f t="shared" si="10"/>
        <v>0</v>
      </c>
      <c r="AJ53" s="227">
        <f t="shared" si="10"/>
        <v>0</v>
      </c>
      <c r="AK53" s="227">
        <f t="shared" si="10"/>
        <v>0</v>
      </c>
      <c r="AL53" s="227">
        <f t="shared" si="10"/>
        <v>0</v>
      </c>
      <c r="AM53" s="227">
        <f t="shared" si="10"/>
        <v>0</v>
      </c>
      <c r="AN53" s="227">
        <f t="shared" si="10"/>
        <v>0</v>
      </c>
      <c r="AO53" s="227">
        <f t="shared" si="10"/>
        <v>0</v>
      </c>
      <c r="AP53" s="227">
        <f t="shared" si="10"/>
        <v>0</v>
      </c>
      <c r="AQ53" s="306"/>
      <c r="AR53" s="306"/>
      <c r="AS53" s="194"/>
    </row>
    <row r="54" spans="1:74" s="185" customFormat="1" ht="15.75" customHeight="1" x14ac:dyDescent="0.2">
      <c r="B54" s="463" t="s">
        <v>52</v>
      </c>
      <c r="C54" s="71" t="s">
        <v>268</v>
      </c>
      <c r="D54" s="646" t="s">
        <v>200</v>
      </c>
      <c r="E54" s="647"/>
      <c r="F54" s="464">
        <f t="shared" si="4"/>
        <v>16</v>
      </c>
      <c r="G54" s="465">
        <f t="shared" si="9"/>
        <v>4</v>
      </c>
      <c r="H54" s="285"/>
      <c r="I54" s="286"/>
      <c r="J54" s="286"/>
      <c r="K54" s="286"/>
      <c r="L54" s="287"/>
      <c r="M54" s="285">
        <v>4</v>
      </c>
      <c r="N54" s="286">
        <v>0</v>
      </c>
      <c r="O54" s="286">
        <v>12</v>
      </c>
      <c r="P54" s="286" t="s">
        <v>70</v>
      </c>
      <c r="Q54" s="289">
        <v>4</v>
      </c>
      <c r="R54" s="285"/>
      <c r="S54" s="286"/>
      <c r="T54" s="286"/>
      <c r="U54" s="286"/>
      <c r="V54" s="287"/>
      <c r="W54" s="285"/>
      <c r="X54" s="286"/>
      <c r="Y54" s="286"/>
      <c r="Z54" s="286"/>
      <c r="AA54" s="287"/>
      <c r="AB54" s="285"/>
      <c r="AC54" s="286"/>
      <c r="AD54" s="286"/>
      <c r="AE54" s="286"/>
      <c r="AF54" s="287"/>
      <c r="AG54" s="285"/>
      <c r="AH54" s="286"/>
      <c r="AI54" s="286"/>
      <c r="AJ54" s="286"/>
      <c r="AK54" s="288"/>
      <c r="AL54" s="285"/>
      <c r="AM54" s="286"/>
      <c r="AN54" s="286"/>
      <c r="AO54" s="286"/>
      <c r="AP54" s="287"/>
      <c r="AQ54" s="499"/>
      <c r="AR54" s="487" t="s">
        <v>135</v>
      </c>
      <c r="AS54" s="468"/>
    </row>
    <row r="55" spans="1:74" s="185" customFormat="1" ht="15" customHeight="1" x14ac:dyDescent="0.2">
      <c r="B55" s="463" t="s">
        <v>80</v>
      </c>
      <c r="C55" s="71" t="s">
        <v>269</v>
      </c>
      <c r="D55" s="646" t="s">
        <v>63</v>
      </c>
      <c r="E55" s="647"/>
      <c r="F55" s="464">
        <f t="shared" si="4"/>
        <v>16</v>
      </c>
      <c r="G55" s="465">
        <f t="shared" si="9"/>
        <v>4</v>
      </c>
      <c r="H55" s="285"/>
      <c r="I55" s="286"/>
      <c r="J55" s="286"/>
      <c r="K55" s="286"/>
      <c r="L55" s="287"/>
      <c r="M55" s="285"/>
      <c r="N55" s="286"/>
      <c r="O55" s="286"/>
      <c r="P55" s="286"/>
      <c r="Q55" s="287"/>
      <c r="R55" s="285">
        <v>4</v>
      </c>
      <c r="S55" s="286">
        <v>0</v>
      </c>
      <c r="T55" s="286">
        <v>12</v>
      </c>
      <c r="U55" s="286" t="s">
        <v>14</v>
      </c>
      <c r="V55" s="287">
        <v>4</v>
      </c>
      <c r="W55" s="285"/>
      <c r="X55" s="286"/>
      <c r="Y55" s="286"/>
      <c r="Z55" s="286"/>
      <c r="AA55" s="287"/>
      <c r="AB55" s="285"/>
      <c r="AC55" s="286"/>
      <c r="AD55" s="286"/>
      <c r="AE55" s="286"/>
      <c r="AF55" s="287"/>
      <c r="AG55" s="285"/>
      <c r="AH55" s="286"/>
      <c r="AI55" s="286"/>
      <c r="AJ55" s="286"/>
      <c r="AK55" s="288"/>
      <c r="AL55" s="285"/>
      <c r="AM55" s="286"/>
      <c r="AN55" s="286"/>
      <c r="AO55" s="286"/>
      <c r="AP55" s="287"/>
      <c r="AQ55" s="71" t="s">
        <v>268</v>
      </c>
      <c r="AR55" s="466" t="s">
        <v>135</v>
      </c>
      <c r="AS55" s="468"/>
    </row>
    <row r="56" spans="1:74" s="185" customFormat="1" ht="15" customHeight="1" x14ac:dyDescent="0.2">
      <c r="B56" s="463" t="s">
        <v>78</v>
      </c>
      <c r="C56" s="71" t="s">
        <v>270</v>
      </c>
      <c r="D56" s="646" t="s">
        <v>103</v>
      </c>
      <c r="E56" s="651"/>
      <c r="F56" s="464">
        <f t="shared" si="4"/>
        <v>12</v>
      </c>
      <c r="G56" s="465">
        <f t="shared" si="9"/>
        <v>3</v>
      </c>
      <c r="H56" s="285"/>
      <c r="I56" s="286"/>
      <c r="J56" s="286"/>
      <c r="K56" s="286"/>
      <c r="L56" s="287"/>
      <c r="M56" s="285"/>
      <c r="N56" s="286"/>
      <c r="O56" s="286"/>
      <c r="P56" s="286"/>
      <c r="Q56" s="287"/>
      <c r="R56" s="285"/>
      <c r="S56" s="286"/>
      <c r="T56" s="286"/>
      <c r="U56" s="286"/>
      <c r="V56" s="287"/>
      <c r="W56" s="285">
        <v>4</v>
      </c>
      <c r="X56" s="286">
        <v>0</v>
      </c>
      <c r="Y56" s="286">
        <v>8</v>
      </c>
      <c r="Z56" s="286" t="s">
        <v>70</v>
      </c>
      <c r="AA56" s="287">
        <v>3</v>
      </c>
      <c r="AB56" s="285"/>
      <c r="AC56" s="286"/>
      <c r="AD56" s="286"/>
      <c r="AE56" s="286"/>
      <c r="AF56" s="287"/>
      <c r="AG56" s="285"/>
      <c r="AH56" s="286"/>
      <c r="AI56" s="286"/>
      <c r="AJ56" s="286"/>
      <c r="AK56" s="288"/>
      <c r="AL56" s="285"/>
      <c r="AM56" s="286"/>
      <c r="AN56" s="286"/>
      <c r="AO56" s="286"/>
      <c r="AP56" s="287"/>
      <c r="AQ56" s="65"/>
      <c r="AR56" s="466" t="s">
        <v>156</v>
      </c>
      <c r="AS56" s="468"/>
    </row>
    <row r="57" spans="1:74" s="180" customFormat="1" ht="15" customHeight="1" x14ac:dyDescent="0.2">
      <c r="A57" s="401"/>
      <c r="B57" s="656" t="s">
        <v>134</v>
      </c>
      <c r="C57" s="657"/>
      <c r="D57" s="657"/>
      <c r="E57" s="226" t="s">
        <v>73</v>
      </c>
      <c r="F57" s="227">
        <f t="shared" ref="F57:AP57" si="11">SUM(F58:F61)</f>
        <v>32</v>
      </c>
      <c r="G57" s="227">
        <f t="shared" si="11"/>
        <v>10</v>
      </c>
      <c r="H57" s="227">
        <f t="shared" si="11"/>
        <v>0</v>
      </c>
      <c r="I57" s="227">
        <f t="shared" si="11"/>
        <v>0</v>
      </c>
      <c r="J57" s="227">
        <f t="shared" si="11"/>
        <v>0</v>
      </c>
      <c r="K57" s="227">
        <f t="shared" si="11"/>
        <v>0</v>
      </c>
      <c r="L57" s="227">
        <f t="shared" si="11"/>
        <v>0</v>
      </c>
      <c r="M57" s="227">
        <f t="shared" si="11"/>
        <v>0</v>
      </c>
      <c r="N57" s="227">
        <f t="shared" si="11"/>
        <v>0</v>
      </c>
      <c r="O57" s="227">
        <f t="shared" si="11"/>
        <v>0</v>
      </c>
      <c r="P57" s="227">
        <f t="shared" si="11"/>
        <v>0</v>
      </c>
      <c r="Q57" s="227">
        <f t="shared" si="11"/>
        <v>0</v>
      </c>
      <c r="R57" s="227">
        <f t="shared" si="11"/>
        <v>0</v>
      </c>
      <c r="S57" s="227">
        <f t="shared" si="11"/>
        <v>0</v>
      </c>
      <c r="T57" s="227">
        <f t="shared" si="11"/>
        <v>0</v>
      </c>
      <c r="U57" s="227">
        <f t="shared" si="11"/>
        <v>0</v>
      </c>
      <c r="V57" s="227">
        <f t="shared" si="11"/>
        <v>0</v>
      </c>
      <c r="W57" s="227">
        <f t="shared" si="11"/>
        <v>0</v>
      </c>
      <c r="X57" s="227">
        <f t="shared" si="11"/>
        <v>0</v>
      </c>
      <c r="Y57" s="227">
        <f t="shared" si="11"/>
        <v>0</v>
      </c>
      <c r="Z57" s="227">
        <f t="shared" si="11"/>
        <v>0</v>
      </c>
      <c r="AA57" s="227">
        <f t="shared" si="11"/>
        <v>0</v>
      </c>
      <c r="AB57" s="227">
        <f t="shared" si="11"/>
        <v>20</v>
      </c>
      <c r="AC57" s="227">
        <f t="shared" si="11"/>
        <v>12</v>
      </c>
      <c r="AD57" s="227">
        <f t="shared" si="11"/>
        <v>0</v>
      </c>
      <c r="AE57" s="227">
        <f t="shared" si="11"/>
        <v>0</v>
      </c>
      <c r="AF57" s="227">
        <f t="shared" si="11"/>
        <v>10</v>
      </c>
      <c r="AG57" s="227">
        <f t="shared" si="11"/>
        <v>0</v>
      </c>
      <c r="AH57" s="227">
        <f t="shared" si="11"/>
        <v>0</v>
      </c>
      <c r="AI57" s="227">
        <f t="shared" si="11"/>
        <v>0</v>
      </c>
      <c r="AJ57" s="227">
        <f t="shared" si="11"/>
        <v>0</v>
      </c>
      <c r="AK57" s="227">
        <f t="shared" si="11"/>
        <v>0</v>
      </c>
      <c r="AL57" s="227">
        <f t="shared" si="11"/>
        <v>0</v>
      </c>
      <c r="AM57" s="227">
        <f t="shared" si="11"/>
        <v>0</v>
      </c>
      <c r="AN57" s="227">
        <f t="shared" si="11"/>
        <v>0</v>
      </c>
      <c r="AO57" s="227">
        <f t="shared" si="11"/>
        <v>0</v>
      </c>
      <c r="AP57" s="227">
        <f t="shared" si="11"/>
        <v>0</v>
      </c>
      <c r="AQ57" s="306"/>
      <c r="AR57" s="306"/>
      <c r="AS57" s="194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</row>
    <row r="58" spans="1:74" s="185" customFormat="1" ht="15" customHeight="1" x14ac:dyDescent="0.2">
      <c r="B58" s="488" t="s">
        <v>74</v>
      </c>
      <c r="C58" s="71" t="s">
        <v>271</v>
      </c>
      <c r="D58" s="666" t="s">
        <v>108</v>
      </c>
      <c r="E58" s="667"/>
      <c r="F58" s="464">
        <f t="shared" si="4"/>
        <v>12</v>
      </c>
      <c r="G58" s="465">
        <f>SUM(L58,Q58,V58,AA58,AF58,AK58,AP58)</f>
        <v>4</v>
      </c>
      <c r="H58" s="285"/>
      <c r="I58" s="286"/>
      <c r="J58" s="286"/>
      <c r="K58" s="286"/>
      <c r="L58" s="287"/>
      <c r="M58" s="285"/>
      <c r="N58" s="286"/>
      <c r="O58" s="286"/>
      <c r="P58" s="286"/>
      <c r="Q58" s="287"/>
      <c r="R58" s="285"/>
      <c r="S58" s="286"/>
      <c r="T58" s="286"/>
      <c r="U58" s="286"/>
      <c r="V58" s="287"/>
      <c r="W58" s="285"/>
      <c r="X58" s="286"/>
      <c r="Y58" s="286"/>
      <c r="Z58" s="286"/>
      <c r="AA58" s="287"/>
      <c r="AB58" s="285">
        <v>4</v>
      </c>
      <c r="AC58" s="286">
        <v>8</v>
      </c>
      <c r="AD58" s="286">
        <v>0</v>
      </c>
      <c r="AE58" s="286" t="s">
        <v>70</v>
      </c>
      <c r="AF58" s="287">
        <v>4</v>
      </c>
      <c r="AG58" s="285"/>
      <c r="AH58" s="286"/>
      <c r="AI58" s="286"/>
      <c r="AJ58" s="286"/>
      <c r="AK58" s="287"/>
      <c r="AL58" s="285"/>
      <c r="AM58" s="286"/>
      <c r="AN58" s="286"/>
      <c r="AO58" s="286"/>
      <c r="AP58" s="287"/>
      <c r="AQ58" s="69" t="s">
        <v>308</v>
      </c>
      <c r="AR58" s="466" t="s">
        <v>124</v>
      </c>
      <c r="AS58" s="468"/>
    </row>
    <row r="59" spans="1:74" s="185" customFormat="1" ht="15" customHeight="1" x14ac:dyDescent="0.2">
      <c r="B59" s="488" t="s">
        <v>68</v>
      </c>
      <c r="C59" s="71" t="s">
        <v>273</v>
      </c>
      <c r="D59" s="646" t="s">
        <v>201</v>
      </c>
      <c r="E59" s="651"/>
      <c r="F59" s="464">
        <f t="shared" si="4"/>
        <v>8</v>
      </c>
      <c r="G59" s="465">
        <v>3</v>
      </c>
      <c r="H59" s="285"/>
      <c r="I59" s="286"/>
      <c r="J59" s="286"/>
      <c r="K59" s="286"/>
      <c r="L59" s="287"/>
      <c r="M59" s="285"/>
      <c r="N59" s="286"/>
      <c r="O59" s="286"/>
      <c r="P59" s="286"/>
      <c r="Q59" s="287"/>
      <c r="R59" s="285"/>
      <c r="S59" s="286"/>
      <c r="T59" s="286"/>
      <c r="U59" s="286"/>
      <c r="V59" s="287"/>
      <c r="W59" s="285"/>
      <c r="X59" s="286"/>
      <c r="Y59" s="286"/>
      <c r="Z59" s="286"/>
      <c r="AA59" s="287"/>
      <c r="AB59" s="285">
        <v>8</v>
      </c>
      <c r="AC59" s="286">
        <v>0</v>
      </c>
      <c r="AD59" s="286">
        <v>0</v>
      </c>
      <c r="AE59" s="286" t="s">
        <v>70</v>
      </c>
      <c r="AF59" s="287">
        <v>3</v>
      </c>
      <c r="AG59" s="285"/>
      <c r="AH59" s="286"/>
      <c r="AI59" s="286"/>
      <c r="AJ59" s="286"/>
      <c r="AK59" s="288"/>
      <c r="AL59" s="285"/>
      <c r="AM59" s="286"/>
      <c r="AN59" s="286"/>
      <c r="AO59" s="286"/>
      <c r="AP59" s="287"/>
      <c r="AQ59" s="65"/>
      <c r="AR59" s="466"/>
      <c r="AS59" s="468"/>
    </row>
    <row r="60" spans="1:74" s="185" customFormat="1" ht="15" customHeight="1" thickBot="1" x14ac:dyDescent="0.25">
      <c r="B60" s="488" t="s">
        <v>53</v>
      </c>
      <c r="C60" s="494" t="s">
        <v>272</v>
      </c>
      <c r="D60" s="484" t="s">
        <v>118</v>
      </c>
      <c r="E60" s="485"/>
      <c r="F60" s="464">
        <f t="shared" si="4"/>
        <v>12</v>
      </c>
      <c r="G60" s="465">
        <f t="shared" ref="G60" si="12">SUM(L60,Q60,V60,AA60,AF60,AK60,AP60)</f>
        <v>3</v>
      </c>
      <c r="H60" s="285"/>
      <c r="I60" s="286"/>
      <c r="J60" s="286"/>
      <c r="K60" s="286"/>
      <c r="L60" s="287"/>
      <c r="M60" s="285"/>
      <c r="N60" s="286"/>
      <c r="O60" s="286"/>
      <c r="P60" s="286"/>
      <c r="Q60" s="287"/>
      <c r="R60" s="285"/>
      <c r="S60" s="286"/>
      <c r="T60" s="286"/>
      <c r="U60" s="286"/>
      <c r="V60" s="287"/>
      <c r="W60" s="285"/>
      <c r="X60" s="286"/>
      <c r="Y60" s="286"/>
      <c r="Z60" s="286"/>
      <c r="AA60" s="287"/>
      <c r="AB60" s="285">
        <v>8</v>
      </c>
      <c r="AC60" s="286">
        <v>4</v>
      </c>
      <c r="AD60" s="286">
        <v>0</v>
      </c>
      <c r="AE60" s="286" t="s">
        <v>14</v>
      </c>
      <c r="AF60" s="287">
        <v>3</v>
      </c>
      <c r="AG60" s="285"/>
      <c r="AH60" s="286"/>
      <c r="AI60" s="286"/>
      <c r="AJ60" s="286"/>
      <c r="AK60" s="288"/>
      <c r="AL60" s="285"/>
      <c r="AM60" s="286"/>
      <c r="AN60" s="286"/>
      <c r="AO60" s="286"/>
      <c r="AP60" s="287"/>
      <c r="AQ60" s="500"/>
      <c r="AR60" s="466" t="s">
        <v>156</v>
      </c>
      <c r="AS60" s="468"/>
    </row>
    <row r="61" spans="1:74" s="25" customFormat="1" ht="15" customHeight="1" x14ac:dyDescent="0.2">
      <c r="A61" s="401"/>
      <c r="B61" s="345"/>
      <c r="C61" s="297"/>
      <c r="D61" s="671"/>
      <c r="E61" s="672"/>
      <c r="F61" s="56"/>
      <c r="G61" s="56"/>
      <c r="H61" s="55"/>
      <c r="I61" s="56"/>
      <c r="J61" s="56"/>
      <c r="K61" s="56"/>
      <c r="L61" s="57"/>
      <c r="M61" s="55"/>
      <c r="N61" s="56"/>
      <c r="O61" s="56"/>
      <c r="P61" s="56"/>
      <c r="Q61" s="57"/>
      <c r="R61" s="55"/>
      <c r="S61" s="56"/>
      <c r="T61" s="56"/>
      <c r="U61" s="56"/>
      <c r="V61" s="57"/>
      <c r="W61" s="55"/>
      <c r="X61" s="56"/>
      <c r="Y61" s="56"/>
      <c r="Z61" s="56"/>
      <c r="AA61" s="57"/>
      <c r="AB61" s="55"/>
      <c r="AC61" s="56"/>
      <c r="AD61" s="56"/>
      <c r="AE61" s="56"/>
      <c r="AF61" s="57"/>
      <c r="AG61" s="55"/>
      <c r="AH61" s="56"/>
      <c r="AI61" s="56"/>
      <c r="AJ61" s="56"/>
      <c r="AK61" s="179"/>
      <c r="AL61" s="55"/>
      <c r="AM61" s="56"/>
      <c r="AN61" s="56"/>
      <c r="AO61" s="56"/>
      <c r="AP61" s="57"/>
      <c r="AQ61" s="299"/>
      <c r="AR61" s="299"/>
      <c r="AS61" s="194"/>
    </row>
    <row r="62" spans="1:74" s="25" customFormat="1" ht="15" customHeight="1" x14ac:dyDescent="0.2">
      <c r="A62" s="401"/>
      <c r="B62" s="703" t="s">
        <v>170</v>
      </c>
      <c r="C62" s="703"/>
      <c r="D62" s="703"/>
      <c r="E62" s="703"/>
      <c r="F62" s="346">
        <f t="shared" ref="F62:AP62" si="13">F10+F24+F31+F44+F53+F57</f>
        <v>536</v>
      </c>
      <c r="G62" s="346">
        <f t="shared" si="13"/>
        <v>145</v>
      </c>
      <c r="H62" s="170">
        <f t="shared" si="13"/>
        <v>60</v>
      </c>
      <c r="I62" s="170">
        <f t="shared" si="13"/>
        <v>20</v>
      </c>
      <c r="J62" s="170">
        <f t="shared" si="13"/>
        <v>24</v>
      </c>
      <c r="K62" s="170">
        <f t="shared" si="13"/>
        <v>0</v>
      </c>
      <c r="L62" s="170">
        <f t="shared" si="13"/>
        <v>29</v>
      </c>
      <c r="M62" s="170">
        <f t="shared" si="13"/>
        <v>48</v>
      </c>
      <c r="N62" s="170">
        <f t="shared" si="13"/>
        <v>32</v>
      </c>
      <c r="O62" s="170">
        <f t="shared" si="13"/>
        <v>20</v>
      </c>
      <c r="P62" s="170">
        <f t="shared" si="13"/>
        <v>0</v>
      </c>
      <c r="Q62" s="170">
        <f t="shared" si="13"/>
        <v>27</v>
      </c>
      <c r="R62" s="170">
        <f t="shared" si="13"/>
        <v>52</v>
      </c>
      <c r="S62" s="170">
        <f t="shared" si="13"/>
        <v>36</v>
      </c>
      <c r="T62" s="170">
        <f t="shared" si="13"/>
        <v>20</v>
      </c>
      <c r="U62" s="170">
        <f t="shared" si="13"/>
        <v>0</v>
      </c>
      <c r="V62" s="170">
        <f t="shared" si="13"/>
        <v>27</v>
      </c>
      <c r="W62" s="170">
        <f t="shared" si="13"/>
        <v>52</v>
      </c>
      <c r="X62" s="170">
        <f t="shared" si="13"/>
        <v>24</v>
      </c>
      <c r="Y62" s="170">
        <f t="shared" si="13"/>
        <v>44</v>
      </c>
      <c r="Z62" s="170">
        <f t="shared" si="13"/>
        <v>0</v>
      </c>
      <c r="AA62" s="170">
        <f t="shared" si="13"/>
        <v>33</v>
      </c>
      <c r="AB62" s="170">
        <f t="shared" si="13"/>
        <v>52</v>
      </c>
      <c r="AC62" s="170">
        <f t="shared" si="13"/>
        <v>24</v>
      </c>
      <c r="AD62" s="170">
        <f t="shared" si="13"/>
        <v>20</v>
      </c>
      <c r="AE62" s="170">
        <f t="shared" si="13"/>
        <v>0</v>
      </c>
      <c r="AF62" s="170">
        <f t="shared" si="13"/>
        <v>27</v>
      </c>
      <c r="AG62" s="170">
        <f t="shared" si="13"/>
        <v>4</v>
      </c>
      <c r="AH62" s="170">
        <f t="shared" si="13"/>
        <v>4</v>
      </c>
      <c r="AI62" s="170">
        <f t="shared" si="13"/>
        <v>0</v>
      </c>
      <c r="AJ62" s="170">
        <f t="shared" si="13"/>
        <v>0</v>
      </c>
      <c r="AK62" s="170">
        <f t="shared" si="13"/>
        <v>2</v>
      </c>
      <c r="AL62" s="170">
        <f t="shared" si="13"/>
        <v>0</v>
      </c>
      <c r="AM62" s="170">
        <f t="shared" si="13"/>
        <v>0</v>
      </c>
      <c r="AN62" s="170">
        <f t="shared" si="13"/>
        <v>0</v>
      </c>
      <c r="AO62" s="170">
        <f t="shared" si="13"/>
        <v>0</v>
      </c>
      <c r="AP62" s="170">
        <f t="shared" si="13"/>
        <v>0</v>
      </c>
      <c r="AQ62" s="184"/>
      <c r="AR62" s="184"/>
      <c r="AS62" s="156"/>
      <c r="AT62" s="125"/>
    </row>
    <row r="63" spans="1:74" s="25" customFormat="1" ht="15" customHeight="1" x14ac:dyDescent="0.2">
      <c r="A63" s="232"/>
      <c r="B63" s="131"/>
      <c r="C63" s="155"/>
      <c r="D63" s="193"/>
      <c r="E63" s="127"/>
      <c r="F63" s="165"/>
      <c r="G63" s="166" t="s">
        <v>15</v>
      </c>
      <c r="H63" s="167"/>
      <c r="I63" s="167"/>
      <c r="J63" s="168"/>
      <c r="K63" s="113">
        <f>COUNTIF(K11:K61,"v")</f>
        <v>2</v>
      </c>
      <c r="L63" s="169"/>
      <c r="M63" s="167"/>
      <c r="N63" s="167"/>
      <c r="O63" s="168"/>
      <c r="P63" s="113">
        <f>COUNTIF(P11:P61,"v")</f>
        <v>4</v>
      </c>
      <c r="Q63" s="169"/>
      <c r="R63" s="167"/>
      <c r="S63" s="167"/>
      <c r="T63" s="168"/>
      <c r="U63" s="113">
        <f>COUNTIF(U11:U61,"v")</f>
        <v>3</v>
      </c>
      <c r="V63" s="169"/>
      <c r="W63" s="167"/>
      <c r="X63" s="167"/>
      <c r="Y63" s="168"/>
      <c r="Z63" s="113">
        <f>COUNTIF(Z11:Z61,"v")</f>
        <v>4</v>
      </c>
      <c r="AA63" s="169"/>
      <c r="AB63" s="167"/>
      <c r="AC63" s="167"/>
      <c r="AD63" s="168"/>
      <c r="AE63" s="113">
        <f>COUNTIF(AE11:AE61,"v")</f>
        <v>2</v>
      </c>
      <c r="AF63" s="169"/>
      <c r="AG63" s="167"/>
      <c r="AH63" s="167"/>
      <c r="AI63" s="168"/>
      <c r="AJ63" s="113">
        <f>COUNTIF(AJ11:AJ61,"v")</f>
        <v>1</v>
      </c>
      <c r="AK63" s="169"/>
      <c r="AL63" s="167"/>
      <c r="AM63" s="167"/>
      <c r="AN63" s="168"/>
      <c r="AO63" s="113">
        <f>COUNTIF(AO11:AO61,"v")</f>
        <v>0</v>
      </c>
      <c r="AP63" s="169"/>
      <c r="AQ63" s="12"/>
      <c r="AR63" s="12"/>
      <c r="AS63" s="156"/>
      <c r="AT63" s="125"/>
    </row>
    <row r="64" spans="1:74" s="25" customFormat="1" ht="15" customHeight="1" x14ac:dyDescent="0.2">
      <c r="A64" s="232"/>
      <c r="B64" s="131"/>
      <c r="C64" s="155"/>
      <c r="D64" s="225"/>
      <c r="E64" s="127"/>
      <c r="F64" s="163"/>
      <c r="G64" s="164" t="s">
        <v>71</v>
      </c>
      <c r="H64" s="163"/>
      <c r="I64" s="163"/>
      <c r="J64" s="8"/>
      <c r="K64" s="339">
        <f>COUNTIF(K11:K61,"é")</f>
        <v>6</v>
      </c>
      <c r="L64" s="163"/>
      <c r="M64" s="163"/>
      <c r="N64" s="163"/>
      <c r="O64" s="8"/>
      <c r="P64" s="339">
        <f>COUNTIF(P11:P61,"é")</f>
        <v>3</v>
      </c>
      <c r="Q64" s="163"/>
      <c r="R64" s="163"/>
      <c r="S64" s="163"/>
      <c r="T64" s="8"/>
      <c r="U64" s="339">
        <f>COUNTIF(U11:U61,"é")</f>
        <v>7</v>
      </c>
      <c r="V64" s="163"/>
      <c r="W64" s="163"/>
      <c r="X64" s="163"/>
      <c r="Y64" s="8"/>
      <c r="Z64" s="339">
        <f>COUNTIF(Z11:Z61,"é")</f>
        <v>6</v>
      </c>
      <c r="AA64" s="163"/>
      <c r="AB64" s="163"/>
      <c r="AC64" s="163"/>
      <c r="AD64" s="8"/>
      <c r="AE64" s="339">
        <f>COUNTIF(AE11:AE61,"é")</f>
        <v>7</v>
      </c>
      <c r="AF64" s="163"/>
      <c r="AG64" s="163"/>
      <c r="AH64" s="163"/>
      <c r="AI64" s="8"/>
      <c r="AJ64" s="339">
        <f>COUNTIF(AJ11:AJ61,"é")</f>
        <v>0</v>
      </c>
      <c r="AK64" s="163"/>
      <c r="AL64" s="163"/>
      <c r="AM64" s="163"/>
      <c r="AN64" s="8"/>
      <c r="AO64" s="339">
        <f>COUNTIF(AO11:AO61,"é")</f>
        <v>0</v>
      </c>
      <c r="AP64" s="163"/>
      <c r="AQ64" s="163"/>
      <c r="AR64" s="163"/>
      <c r="AS64" s="156"/>
      <c r="AT64" s="125"/>
    </row>
    <row r="65" spans="1:46" s="25" customFormat="1" ht="15" customHeight="1" x14ac:dyDescent="0.2">
      <c r="A65" s="232"/>
      <c r="B65" s="131"/>
      <c r="C65" s="155"/>
      <c r="D65" s="194"/>
      <c r="E65" s="127"/>
      <c r="F65" s="340"/>
      <c r="G65" s="341" t="s">
        <v>168</v>
      </c>
      <c r="H65" s="342"/>
      <c r="I65" s="343">
        <f>I62+J62</f>
        <v>44</v>
      </c>
      <c r="J65" s="342"/>
      <c r="K65" s="340"/>
      <c r="L65" s="344"/>
      <c r="M65" s="340"/>
      <c r="N65" s="343">
        <f>N62+O62</f>
        <v>52</v>
      </c>
      <c r="O65" s="340"/>
      <c r="P65" s="340"/>
      <c r="Q65" s="344"/>
      <c r="R65" s="340"/>
      <c r="S65" s="343">
        <f>S62+T62</f>
        <v>56</v>
      </c>
      <c r="T65" s="340"/>
      <c r="U65" s="340"/>
      <c r="V65" s="344"/>
      <c r="W65" s="340"/>
      <c r="X65" s="343">
        <f>X62+Y62</f>
        <v>68</v>
      </c>
      <c r="Y65" s="340"/>
      <c r="Z65" s="340"/>
      <c r="AA65" s="344"/>
      <c r="AB65" s="340"/>
      <c r="AC65" s="343">
        <f>AC62+AD62</f>
        <v>44</v>
      </c>
      <c r="AD65" s="340"/>
      <c r="AE65" s="340"/>
      <c r="AF65" s="344"/>
      <c r="AG65" s="340"/>
      <c r="AH65" s="343">
        <f>AH62+AI62</f>
        <v>4</v>
      </c>
      <c r="AI65" s="340"/>
      <c r="AJ65" s="340"/>
      <c r="AK65" s="344"/>
      <c r="AL65" s="340"/>
      <c r="AM65" s="343">
        <f>AM62+AN62</f>
        <v>0</v>
      </c>
      <c r="AN65" s="340"/>
      <c r="AO65" s="340"/>
      <c r="AP65" s="344"/>
      <c r="AQ65" s="129"/>
      <c r="AR65" s="129"/>
      <c r="AS65" s="156"/>
      <c r="AT65" s="125"/>
    </row>
    <row r="66" spans="1:46" s="232" customFormat="1" ht="15" customHeight="1" x14ac:dyDescent="0.2">
      <c r="B66" s="337"/>
      <c r="C66" s="155"/>
      <c r="D66" s="194"/>
      <c r="E66" s="127"/>
      <c r="F66" s="340"/>
      <c r="G66" s="341" t="s">
        <v>169</v>
      </c>
      <c r="H66" s="342"/>
      <c r="I66" s="343">
        <f>H62+I62+J62</f>
        <v>104</v>
      </c>
      <c r="J66" s="342"/>
      <c r="K66" s="340"/>
      <c r="L66" s="344"/>
      <c r="M66" s="340"/>
      <c r="N66" s="343">
        <f>M62+N62+O62</f>
        <v>100</v>
      </c>
      <c r="O66" s="340"/>
      <c r="P66" s="340"/>
      <c r="Q66" s="344"/>
      <c r="R66" s="340"/>
      <c r="S66" s="343">
        <f>R62+S62+T62</f>
        <v>108</v>
      </c>
      <c r="T66" s="340"/>
      <c r="U66" s="340"/>
      <c r="V66" s="344"/>
      <c r="W66" s="340"/>
      <c r="X66" s="343">
        <f>W62+X62+Y62</f>
        <v>120</v>
      </c>
      <c r="Y66" s="340"/>
      <c r="Z66" s="340"/>
      <c r="AA66" s="344"/>
      <c r="AB66" s="340"/>
      <c r="AC66" s="343">
        <f>AB62+AC62+AD62</f>
        <v>96</v>
      </c>
      <c r="AD66" s="340"/>
      <c r="AE66" s="340"/>
      <c r="AF66" s="344"/>
      <c r="AG66" s="340"/>
      <c r="AH66" s="343">
        <f>AG62+AH62+AI62</f>
        <v>8</v>
      </c>
      <c r="AI66" s="340"/>
      <c r="AJ66" s="340"/>
      <c r="AK66" s="344"/>
      <c r="AL66" s="340"/>
      <c r="AM66" s="343">
        <f>AL62+AM62+AN62</f>
        <v>0</v>
      </c>
      <c r="AN66" s="340"/>
      <c r="AO66" s="340"/>
      <c r="AP66" s="344"/>
      <c r="AQ66" s="129"/>
      <c r="AR66" s="129"/>
      <c r="AS66" s="156"/>
      <c r="AT66" s="125"/>
    </row>
    <row r="67" spans="1:46" s="25" customFormat="1" ht="15" customHeight="1" x14ac:dyDescent="0.2">
      <c r="A67" s="232"/>
      <c r="B67" s="131"/>
      <c r="C67" s="155"/>
      <c r="D67" s="194"/>
      <c r="E67" s="127"/>
      <c r="F67" s="295"/>
      <c r="G67" s="129"/>
      <c r="H67" s="660"/>
      <c r="I67" s="660"/>
      <c r="J67" s="660"/>
      <c r="K67" s="128"/>
      <c r="L67" s="129"/>
      <c r="M67" s="660"/>
      <c r="N67" s="660"/>
      <c r="O67" s="660"/>
      <c r="P67" s="128"/>
      <c r="Q67" s="129"/>
      <c r="R67" s="660"/>
      <c r="S67" s="660"/>
      <c r="T67" s="660"/>
      <c r="U67" s="128"/>
      <c r="V67" s="129"/>
      <c r="W67" s="660"/>
      <c r="X67" s="660"/>
      <c r="Y67" s="660"/>
      <c r="Z67" s="128"/>
      <c r="AA67" s="129"/>
      <c r="AB67" s="128"/>
      <c r="AC67" s="128"/>
      <c r="AD67" s="128"/>
      <c r="AE67" s="128"/>
      <c r="AF67" s="129"/>
      <c r="AG67" s="128"/>
      <c r="AH67" s="128"/>
      <c r="AI67" s="128"/>
      <c r="AJ67" s="128"/>
      <c r="AK67" s="129"/>
      <c r="AL67" s="128"/>
      <c r="AM67" s="128"/>
      <c r="AN67" s="128"/>
      <c r="AO67" s="128"/>
      <c r="AP67" s="129"/>
      <c r="AQ67" s="129"/>
      <c r="AR67" s="129"/>
      <c r="AS67" s="156"/>
      <c r="AT67" s="125"/>
    </row>
    <row r="68" spans="1:46" s="25" customFormat="1" ht="15" customHeight="1" thickBot="1" x14ac:dyDescent="0.25">
      <c r="A68" s="232"/>
      <c r="B68" s="2"/>
      <c r="C68" s="10"/>
      <c r="D68" s="18"/>
      <c r="E68" s="18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AP68" s="129"/>
      <c r="AQ68" s="129"/>
      <c r="AR68" s="129"/>
      <c r="AS68" s="130"/>
      <c r="AT68" s="125"/>
    </row>
    <row r="69" spans="1:46" s="8" customFormat="1" ht="15" customHeight="1" thickTop="1" x14ac:dyDescent="0.25">
      <c r="B69" s="696" t="s">
        <v>222</v>
      </c>
      <c r="C69" s="697"/>
      <c r="D69" s="698"/>
      <c r="E69" s="235" t="s">
        <v>192</v>
      </c>
      <c r="F69" s="236" t="s">
        <v>21</v>
      </c>
      <c r="G69" s="237"/>
      <c r="H69" s="238"/>
      <c r="I69" s="692" t="s">
        <v>87</v>
      </c>
      <c r="J69" s="692"/>
      <c r="K69" s="692"/>
      <c r="L69" s="692"/>
      <c r="M69" s="692"/>
      <c r="N69" s="238"/>
      <c r="O69" s="238"/>
      <c r="P69" s="239"/>
      <c r="Q69" s="232"/>
      <c r="R69" s="25"/>
      <c r="S69" s="25"/>
      <c r="T69" s="25"/>
      <c r="U69" s="25"/>
      <c r="V69" s="25"/>
      <c r="W69" s="25"/>
      <c r="X69" s="25"/>
      <c r="Y69" s="25"/>
      <c r="AS69" s="19"/>
    </row>
    <row r="70" spans="1:46" s="8" customFormat="1" ht="15" customHeight="1" x14ac:dyDescent="0.25">
      <c r="B70" s="240"/>
      <c r="C70" s="241" t="s">
        <v>19</v>
      </c>
      <c r="D70" s="242" t="s">
        <v>1</v>
      </c>
      <c r="E70" s="243"/>
      <c r="F70" s="244"/>
      <c r="G70" s="695" t="s">
        <v>22</v>
      </c>
      <c r="H70" s="690"/>
      <c r="I70" s="690"/>
      <c r="J70" s="690"/>
      <c r="K70" s="691"/>
      <c r="L70" s="689" t="s">
        <v>24</v>
      </c>
      <c r="M70" s="690"/>
      <c r="N70" s="690"/>
      <c r="O70" s="690"/>
      <c r="P70" s="691"/>
      <c r="R70" s="25"/>
      <c r="S70" s="25"/>
      <c r="T70" s="25"/>
      <c r="U70" s="25"/>
      <c r="V70" s="25"/>
      <c r="W70" s="25"/>
      <c r="X70" s="25"/>
      <c r="Y70" s="25"/>
      <c r="AS70" s="19"/>
    </row>
    <row r="71" spans="1:46" s="8" customFormat="1" ht="15" customHeight="1" x14ac:dyDescent="0.2">
      <c r="B71" s="245"/>
      <c r="C71" s="246"/>
      <c r="D71" s="247"/>
      <c r="E71" s="248"/>
      <c r="F71" s="249"/>
      <c r="G71" s="250" t="s">
        <v>9</v>
      </c>
      <c r="H71" s="251" t="s">
        <v>11</v>
      </c>
      <c r="I71" s="251" t="s">
        <v>10</v>
      </c>
      <c r="J71" s="251" t="s">
        <v>12</v>
      </c>
      <c r="K71" s="252" t="s">
        <v>13</v>
      </c>
      <c r="L71" s="250" t="s">
        <v>9</v>
      </c>
      <c r="M71" s="251" t="s">
        <v>11</v>
      </c>
      <c r="N71" s="251" t="s">
        <v>10</v>
      </c>
      <c r="O71" s="251" t="s">
        <v>12</v>
      </c>
      <c r="P71" s="252" t="s">
        <v>13</v>
      </c>
      <c r="R71" s="25"/>
      <c r="S71" s="25"/>
      <c r="T71" s="25"/>
      <c r="U71" s="25"/>
      <c r="V71" s="25"/>
      <c r="W71" s="25"/>
      <c r="X71" s="25"/>
      <c r="Y71" s="25"/>
      <c r="AS71" s="19"/>
    </row>
    <row r="72" spans="1:46" s="8" customFormat="1" ht="15" customHeight="1" x14ac:dyDescent="0.2">
      <c r="B72" s="240"/>
      <c r="C72" s="253"/>
      <c r="D72" s="254" t="s">
        <v>77</v>
      </c>
      <c r="E72" s="255"/>
      <c r="F72" s="256"/>
      <c r="G72" s="257"/>
      <c r="H72" s="258"/>
      <c r="I72" s="258"/>
      <c r="J72" s="258"/>
      <c r="K72" s="259">
        <v>20</v>
      </c>
      <c r="L72" s="260"/>
      <c r="M72" s="261"/>
      <c r="N72" s="261"/>
      <c r="O72" s="261"/>
      <c r="P72" s="259">
        <v>20</v>
      </c>
      <c r="Q72" s="5"/>
      <c r="R72" s="25"/>
      <c r="S72" s="25"/>
      <c r="T72" s="25"/>
      <c r="U72" s="25"/>
      <c r="V72" s="25"/>
      <c r="W72" s="25"/>
      <c r="X72" s="25"/>
      <c r="Y72" s="2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12"/>
      <c r="AR72" s="12"/>
      <c r="AS72" s="19"/>
    </row>
    <row r="73" spans="1:46" s="8" customFormat="1" ht="15" customHeight="1" x14ac:dyDescent="0.2">
      <c r="B73" s="240"/>
      <c r="C73" s="253"/>
      <c r="D73" s="254" t="s">
        <v>88</v>
      </c>
      <c r="E73" s="255"/>
      <c r="F73" s="256"/>
      <c r="G73" s="257"/>
      <c r="H73" s="258"/>
      <c r="I73" s="258"/>
      <c r="J73" s="258"/>
      <c r="K73" s="259">
        <v>3</v>
      </c>
      <c r="L73" s="260"/>
      <c r="M73" s="261"/>
      <c r="N73" s="261"/>
      <c r="O73" s="261"/>
      <c r="P73" s="259">
        <v>3</v>
      </c>
      <c r="Q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383" t="s">
        <v>92</v>
      </c>
      <c r="AR73" s="12"/>
      <c r="AS73" s="19"/>
    </row>
    <row r="74" spans="1:46" s="8" customFormat="1" ht="15" x14ac:dyDescent="0.2">
      <c r="B74" s="240"/>
      <c r="C74" s="253"/>
      <c r="D74" s="254" t="s">
        <v>89</v>
      </c>
      <c r="E74" s="255"/>
      <c r="F74" s="256"/>
      <c r="G74" s="257"/>
      <c r="H74" s="258"/>
      <c r="I74" s="258"/>
      <c r="J74" s="258"/>
      <c r="K74" s="259">
        <v>3</v>
      </c>
      <c r="L74" s="260"/>
      <c r="M74" s="261"/>
      <c r="N74" s="261"/>
      <c r="O74" s="261"/>
      <c r="P74" s="259">
        <v>3</v>
      </c>
      <c r="Q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"/>
      <c r="AO74" s="1"/>
      <c r="AP74" s="12"/>
      <c r="AQ74" s="383" t="s">
        <v>75</v>
      </c>
      <c r="AR74" s="12"/>
    </row>
    <row r="75" spans="1:46" ht="15" x14ac:dyDescent="0.2">
      <c r="B75" s="240"/>
      <c r="C75" s="253"/>
      <c r="D75" s="254" t="s">
        <v>90</v>
      </c>
      <c r="E75" s="255"/>
      <c r="F75" s="256"/>
      <c r="G75" s="257"/>
      <c r="H75" s="258"/>
      <c r="I75" s="258"/>
      <c r="J75" s="258"/>
      <c r="K75" s="259">
        <v>2</v>
      </c>
      <c r="L75" s="260"/>
      <c r="M75" s="261"/>
      <c r="N75" s="261"/>
      <c r="O75" s="261"/>
      <c r="P75" s="259">
        <v>2</v>
      </c>
    </row>
    <row r="76" spans="1:46" ht="15.75" thickBot="1" x14ac:dyDescent="0.25">
      <c r="B76" s="262"/>
      <c r="C76" s="263"/>
      <c r="D76" s="264" t="s">
        <v>91</v>
      </c>
      <c r="E76" s="265"/>
      <c r="F76" s="266"/>
      <c r="G76" s="267"/>
      <c r="H76" s="268"/>
      <c r="I76" s="268"/>
      <c r="J76" s="268"/>
      <c r="K76" s="269">
        <v>2</v>
      </c>
      <c r="L76" s="270"/>
      <c r="M76" s="271"/>
      <c r="N76" s="271"/>
      <c r="O76" s="271"/>
      <c r="P76" s="269">
        <v>2</v>
      </c>
    </row>
    <row r="77" spans="1:46" ht="16.5" thickBot="1" x14ac:dyDescent="0.3">
      <c r="B77" s="272"/>
      <c r="C77" s="273"/>
      <c r="D77" s="274" t="s">
        <v>85</v>
      </c>
      <c r="E77" s="275"/>
      <c r="F77" s="276"/>
      <c r="G77" s="277"/>
      <c r="H77" s="278"/>
      <c r="I77" s="278"/>
      <c r="J77" s="278"/>
      <c r="K77" s="279">
        <v>30</v>
      </c>
      <c r="L77" s="280"/>
      <c r="M77" s="281"/>
      <c r="N77" s="281"/>
      <c r="O77" s="281"/>
      <c r="P77" s="279">
        <v>30</v>
      </c>
    </row>
    <row r="78" spans="1:46" ht="17.25" thickTop="1" thickBot="1" x14ac:dyDescent="0.25">
      <c r="B78" s="234"/>
      <c r="C78" s="282"/>
      <c r="D78" s="283"/>
      <c r="E78" s="283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</row>
    <row r="79" spans="1:46" ht="16.5" thickTop="1" x14ac:dyDescent="0.2">
      <c r="B79" s="693" t="s">
        <v>223</v>
      </c>
      <c r="C79" s="693"/>
      <c r="D79" s="693"/>
      <c r="E79" s="693"/>
      <c r="F79" s="693"/>
      <c r="G79" s="693"/>
      <c r="H79" s="693"/>
      <c r="I79" s="693"/>
      <c r="J79" s="693"/>
      <c r="K79" s="693"/>
      <c r="L79" s="232"/>
      <c r="M79" s="232"/>
      <c r="N79" s="232"/>
      <c r="O79" s="232"/>
      <c r="P79" s="232"/>
    </row>
  </sheetData>
  <mergeCells count="67">
    <mergeCell ref="D59:E59"/>
    <mergeCell ref="D51:E51"/>
    <mergeCell ref="D47:E47"/>
    <mergeCell ref="D49:E49"/>
    <mergeCell ref="D52:E52"/>
    <mergeCell ref="B57:D57"/>
    <mergeCell ref="D54:E54"/>
    <mergeCell ref="D55:E55"/>
    <mergeCell ref="D56:E56"/>
    <mergeCell ref="B79:K79"/>
    <mergeCell ref="R67:T67"/>
    <mergeCell ref="L2:R2"/>
    <mergeCell ref="G70:K70"/>
    <mergeCell ref="B69:D69"/>
    <mergeCell ref="D11:E11"/>
    <mergeCell ref="D12:E12"/>
    <mergeCell ref="D13:E13"/>
    <mergeCell ref="D14:E14"/>
    <mergeCell ref="D16:E16"/>
    <mergeCell ref="D17:E17"/>
    <mergeCell ref="D15:E15"/>
    <mergeCell ref="D18:E18"/>
    <mergeCell ref="D30:E30"/>
    <mergeCell ref="B62:E62"/>
    <mergeCell ref="D46:E46"/>
    <mergeCell ref="AR7:AR8"/>
    <mergeCell ref="L3:R3"/>
    <mergeCell ref="I5:W5"/>
    <mergeCell ref="L70:P70"/>
    <mergeCell ref="I69:M69"/>
    <mergeCell ref="AQ7:AQ8"/>
    <mergeCell ref="W67:Y67"/>
    <mergeCell ref="B7:B8"/>
    <mergeCell ref="C7:C8"/>
    <mergeCell ref="D7:D8"/>
    <mergeCell ref="G7:G8"/>
    <mergeCell ref="H7:AK7"/>
    <mergeCell ref="B10:D10"/>
    <mergeCell ref="B24:D24"/>
    <mergeCell ref="B44:D44"/>
    <mergeCell ref="H67:J67"/>
    <mergeCell ref="M67:O67"/>
    <mergeCell ref="D21:E21"/>
    <mergeCell ref="D22:E22"/>
    <mergeCell ref="D25:E25"/>
    <mergeCell ref="D26:E26"/>
    <mergeCell ref="D27:E27"/>
    <mergeCell ref="D29:E29"/>
    <mergeCell ref="D58:E58"/>
    <mergeCell ref="D45:E45"/>
    <mergeCell ref="D43:E43"/>
    <mergeCell ref="D61:E61"/>
    <mergeCell ref="D23:E23"/>
    <mergeCell ref="D19:E19"/>
    <mergeCell ref="D20:E20"/>
    <mergeCell ref="D32:E32"/>
    <mergeCell ref="B31:D31"/>
    <mergeCell ref="D33:E33"/>
    <mergeCell ref="D34:E34"/>
    <mergeCell ref="D35:E35"/>
    <mergeCell ref="D36:E36"/>
    <mergeCell ref="D42:E42"/>
    <mergeCell ref="D40:E40"/>
    <mergeCell ref="D37:E37"/>
    <mergeCell ref="D38:E38"/>
    <mergeCell ref="D39:E39"/>
    <mergeCell ref="D41:E4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A82"/>
  <sheetViews>
    <sheetView showGridLines="0" topLeftCell="H4" zoomScale="85" zoomScaleNormal="85" zoomScaleSheetLayoutView="90" workbookViewId="0">
      <selection activeCell="AP8" sqref="AP8:AP22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.7109375" style="5" customWidth="1"/>
    <col min="13" max="15" width="4.14062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4.85546875" style="5" customWidth="1"/>
    <col min="28" max="28" width="4.28515625" style="5" customWidth="1"/>
    <col min="29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6" style="5" customWidth="1"/>
    <col min="38" max="38" width="5.140625" style="5" customWidth="1"/>
    <col min="39" max="39" width="4" style="5" customWidth="1"/>
    <col min="40" max="40" width="4.28515625" style="5" customWidth="1"/>
    <col min="41" max="42" width="21" style="5" customWidth="1"/>
    <col min="43" max="43" width="6.28515625" style="14" customWidth="1"/>
    <col min="44" max="45" width="9.140625" style="5" hidden="1" customWidth="1"/>
    <col min="46" max="46" width="29.42578125" style="5" bestFit="1" customWidth="1"/>
    <col min="47" max="16384" width="9.140625" style="5"/>
  </cols>
  <sheetData>
    <row r="1" spans="1:151" s="35" customFormat="1" ht="18" x14ac:dyDescent="0.2">
      <c r="A1" s="46" t="s">
        <v>76</v>
      </c>
      <c r="B1" s="47"/>
      <c r="C1" s="48"/>
      <c r="F1" s="49"/>
      <c r="G1" s="49"/>
      <c r="H1" s="49"/>
      <c r="I1" s="49"/>
      <c r="J1" s="49"/>
      <c r="K1" s="49"/>
      <c r="L1" s="35" t="s">
        <v>82</v>
      </c>
      <c r="S1" s="49"/>
      <c r="T1" s="49"/>
      <c r="U1" s="49"/>
      <c r="V1" s="49"/>
      <c r="W1" s="49"/>
      <c r="X1" s="49"/>
      <c r="Y1" s="49"/>
      <c r="Z1" s="49"/>
      <c r="AA1" s="331" t="s">
        <v>171</v>
      </c>
      <c r="AB1" s="49"/>
      <c r="AC1" s="49"/>
      <c r="AH1" s="710" t="s">
        <v>209</v>
      </c>
      <c r="AI1" s="710"/>
      <c r="AJ1" s="710"/>
      <c r="AK1" s="710"/>
      <c r="AL1" s="710"/>
      <c r="AM1" s="710"/>
      <c r="AN1" s="710"/>
      <c r="AO1" s="710"/>
      <c r="AP1" s="710"/>
      <c r="AQ1" s="710"/>
      <c r="AR1" s="710"/>
    </row>
    <row r="2" spans="1:151" s="35" customFormat="1" ht="18" x14ac:dyDescent="0.2">
      <c r="A2" s="46" t="s">
        <v>69</v>
      </c>
      <c r="B2" s="47"/>
      <c r="C2" s="48"/>
      <c r="F2" s="49"/>
      <c r="G2" s="49"/>
      <c r="H2" s="49"/>
      <c r="I2" s="49"/>
      <c r="J2" s="49"/>
      <c r="K2" s="49"/>
      <c r="L2" s="49"/>
      <c r="N2" s="49"/>
      <c r="O2" s="49" t="s">
        <v>65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331" t="s">
        <v>190</v>
      </c>
      <c r="AB2" s="50"/>
      <c r="AC2" s="50"/>
      <c r="AD2" s="50"/>
      <c r="AE2" s="50"/>
      <c r="AF2" s="50"/>
      <c r="AH2" s="711" t="s">
        <v>210</v>
      </c>
      <c r="AI2" s="711"/>
      <c r="AJ2" s="711"/>
      <c r="AK2" s="711"/>
      <c r="AL2" s="711"/>
      <c r="AM2" s="711"/>
      <c r="AN2" s="711"/>
      <c r="AO2" s="711"/>
      <c r="AP2" s="711"/>
      <c r="AQ2" s="711"/>
      <c r="AR2" s="711"/>
    </row>
    <row r="3" spans="1:151" s="35" customFormat="1" ht="18" x14ac:dyDescent="0.2">
      <c r="A3" s="332"/>
      <c r="B3" s="47"/>
      <c r="C3" s="48"/>
      <c r="F3" s="331"/>
      <c r="G3" s="331"/>
      <c r="H3" s="331"/>
      <c r="I3" s="331"/>
      <c r="J3" s="331"/>
      <c r="K3" s="331"/>
      <c r="L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 t="s">
        <v>96</v>
      </c>
      <c r="AB3" s="231"/>
      <c r="AC3" s="231"/>
      <c r="AD3" s="231"/>
      <c r="AE3" s="231"/>
      <c r="AF3" s="231"/>
      <c r="AH3" s="711" t="s">
        <v>93</v>
      </c>
      <c r="AI3" s="711"/>
      <c r="AJ3" s="711"/>
      <c r="AK3" s="711"/>
      <c r="AL3" s="711"/>
      <c r="AM3" s="711"/>
      <c r="AN3" s="711"/>
      <c r="AO3" s="711"/>
      <c r="AP3" s="711"/>
      <c r="AQ3" s="711"/>
      <c r="AR3" s="711"/>
    </row>
    <row r="4" spans="1:151" s="35" customFormat="1" ht="18" x14ac:dyDescent="0.2">
      <c r="A4" s="332"/>
      <c r="B4" s="47"/>
      <c r="C4" s="48"/>
      <c r="F4" s="331"/>
      <c r="G4" s="331"/>
      <c r="H4" s="331"/>
      <c r="I4" s="331"/>
      <c r="J4" s="331"/>
      <c r="K4" s="331"/>
      <c r="L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 t="s">
        <v>137</v>
      </c>
      <c r="AB4" s="231"/>
      <c r="AC4" s="231"/>
      <c r="AD4" s="231"/>
      <c r="AE4" s="231"/>
      <c r="AF4" s="231"/>
      <c r="AN4" s="231"/>
      <c r="AO4" s="231"/>
      <c r="AP4" s="231"/>
      <c r="AQ4" s="231"/>
      <c r="AR4" s="231"/>
    </row>
    <row r="5" spans="1:151" s="35" customFormat="1" ht="18.75" x14ac:dyDescent="0.2">
      <c r="A5" s="46"/>
      <c r="B5" s="47"/>
      <c r="C5" s="48"/>
      <c r="D5" s="688" t="s">
        <v>212</v>
      </c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5"/>
      <c r="AS5" s="5"/>
      <c r="AT5" s="5"/>
      <c r="AU5" s="5"/>
      <c r="AV5" s="5"/>
    </row>
    <row r="6" spans="1:151" ht="21.75" customHeight="1" x14ac:dyDescent="0.2">
      <c r="F6" s="191"/>
      <c r="G6" s="191"/>
      <c r="H6" s="191"/>
      <c r="I6" s="191"/>
      <c r="J6" s="191"/>
      <c r="K6" s="191"/>
      <c r="L6" s="191"/>
      <c r="N6" s="191" t="s">
        <v>137</v>
      </c>
      <c r="O6" s="191"/>
      <c r="P6" s="191"/>
      <c r="Q6" s="191"/>
      <c r="S6" s="191"/>
      <c r="T6" s="191"/>
      <c r="U6" s="191"/>
      <c r="V6" s="191"/>
      <c r="W6" s="191"/>
      <c r="X6" s="191"/>
      <c r="Y6" s="191"/>
      <c r="Z6" s="49"/>
      <c r="AA6" s="49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</row>
    <row r="7" spans="1:151" ht="25.5" customHeight="1" thickBot="1" x14ac:dyDescent="0.25">
      <c r="A7" s="712" t="s">
        <v>191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</row>
    <row r="8" spans="1:151" s="25" customFormat="1" ht="20.25" customHeight="1" x14ac:dyDescent="0.2">
      <c r="A8" s="675"/>
      <c r="B8" s="715" t="s">
        <v>19</v>
      </c>
      <c r="C8" s="679" t="s">
        <v>1</v>
      </c>
      <c r="D8" s="21" t="s">
        <v>189</v>
      </c>
      <c r="E8" s="681" t="s">
        <v>64</v>
      </c>
      <c r="F8" s="683" t="s">
        <v>0</v>
      </c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22"/>
      <c r="AK8" s="22"/>
      <c r="AL8" s="22"/>
      <c r="AM8" s="23"/>
      <c r="AN8" s="24"/>
      <c r="AO8" s="717" t="s">
        <v>139</v>
      </c>
      <c r="AP8" s="309"/>
    </row>
    <row r="9" spans="1:151" s="25" customFormat="1" ht="20.25" customHeight="1" thickBot="1" x14ac:dyDescent="0.25">
      <c r="A9" s="714"/>
      <c r="B9" s="716"/>
      <c r="C9" s="680"/>
      <c r="D9" s="26" t="s">
        <v>2</v>
      </c>
      <c r="E9" s="682"/>
      <c r="F9" s="27"/>
      <c r="G9" s="28"/>
      <c r="H9" s="28" t="s">
        <v>3</v>
      </c>
      <c r="I9" s="28"/>
      <c r="J9" s="29"/>
      <c r="K9" s="28"/>
      <c r="L9" s="28"/>
      <c r="M9" s="28" t="s">
        <v>4</v>
      </c>
      <c r="N9" s="28"/>
      <c r="O9" s="29"/>
      <c r="P9" s="28"/>
      <c r="Q9" s="28"/>
      <c r="R9" s="30" t="s">
        <v>5</v>
      </c>
      <c r="S9" s="28"/>
      <c r="T9" s="29"/>
      <c r="U9" s="28"/>
      <c r="V9" s="28"/>
      <c r="W9" s="30" t="s">
        <v>6</v>
      </c>
      <c r="X9" s="28"/>
      <c r="Y9" s="29"/>
      <c r="Z9" s="28"/>
      <c r="AA9" s="28"/>
      <c r="AB9" s="30" t="s">
        <v>7</v>
      </c>
      <c r="AC9" s="28"/>
      <c r="AD9" s="29"/>
      <c r="AE9" s="27"/>
      <c r="AF9" s="28"/>
      <c r="AG9" s="28" t="s">
        <v>8</v>
      </c>
      <c r="AH9" s="28"/>
      <c r="AI9" s="31"/>
      <c r="AJ9" s="27"/>
      <c r="AK9" s="28"/>
      <c r="AL9" s="28" t="s">
        <v>18</v>
      </c>
      <c r="AM9" s="28"/>
      <c r="AN9" s="29"/>
      <c r="AO9" s="718"/>
      <c r="AP9" s="314" t="s">
        <v>95</v>
      </c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</row>
    <row r="10" spans="1:151" s="11" customFormat="1" ht="18.75" customHeight="1" x14ac:dyDescent="0.2">
      <c r="A10" s="34"/>
      <c r="B10" s="38"/>
      <c r="C10" s="132"/>
      <c r="D10" s="64"/>
      <c r="E10" s="51"/>
      <c r="F10" s="84" t="s">
        <v>9</v>
      </c>
      <c r="G10" s="85" t="s">
        <v>11</v>
      </c>
      <c r="H10" s="85" t="s">
        <v>10</v>
      </c>
      <c r="I10" s="85" t="s">
        <v>12</v>
      </c>
      <c r="J10" s="86" t="s">
        <v>13</v>
      </c>
      <c r="K10" s="84" t="s">
        <v>9</v>
      </c>
      <c r="L10" s="85" t="s">
        <v>11</v>
      </c>
      <c r="M10" s="85" t="s">
        <v>10</v>
      </c>
      <c r="N10" s="85" t="s">
        <v>12</v>
      </c>
      <c r="O10" s="86" t="s">
        <v>13</v>
      </c>
      <c r="P10" s="84" t="s">
        <v>9</v>
      </c>
      <c r="Q10" s="85" t="s">
        <v>11</v>
      </c>
      <c r="R10" s="85" t="s">
        <v>10</v>
      </c>
      <c r="S10" s="85" t="s">
        <v>12</v>
      </c>
      <c r="T10" s="86" t="s">
        <v>13</v>
      </c>
      <c r="U10" s="84" t="s">
        <v>9</v>
      </c>
      <c r="V10" s="85" t="s">
        <v>11</v>
      </c>
      <c r="W10" s="85" t="s">
        <v>10</v>
      </c>
      <c r="X10" s="85" t="s">
        <v>12</v>
      </c>
      <c r="Y10" s="86" t="s">
        <v>13</v>
      </c>
      <c r="Z10" s="84" t="s">
        <v>9</v>
      </c>
      <c r="AA10" s="85" t="s">
        <v>11</v>
      </c>
      <c r="AB10" s="85" t="s">
        <v>10</v>
      </c>
      <c r="AC10" s="85" t="s">
        <v>12</v>
      </c>
      <c r="AD10" s="86" t="s">
        <v>13</v>
      </c>
      <c r="AE10" s="84" t="s">
        <v>9</v>
      </c>
      <c r="AF10" s="85" t="s">
        <v>11</v>
      </c>
      <c r="AG10" s="85" t="s">
        <v>10</v>
      </c>
      <c r="AH10" s="85" t="s">
        <v>12</v>
      </c>
      <c r="AI10" s="86" t="s">
        <v>13</v>
      </c>
      <c r="AJ10" s="87" t="s">
        <v>9</v>
      </c>
      <c r="AK10" s="20" t="s">
        <v>11</v>
      </c>
      <c r="AL10" s="20" t="s">
        <v>10</v>
      </c>
      <c r="AM10" s="20" t="s">
        <v>12</v>
      </c>
      <c r="AN10" s="313" t="s">
        <v>13</v>
      </c>
      <c r="AO10" s="311"/>
      <c r="AP10" s="312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</row>
    <row r="11" spans="1:151" ht="15.75" customHeight="1" x14ac:dyDescent="0.2">
      <c r="A11" s="658" t="s">
        <v>86</v>
      </c>
      <c r="B11" s="659"/>
      <c r="C11" s="659"/>
      <c r="D11" s="73">
        <f t="shared" ref="D11:AN11" si="0">SUM(D12:D22)</f>
        <v>124</v>
      </c>
      <c r="E11" s="74">
        <f t="shared" si="0"/>
        <v>40</v>
      </c>
      <c r="F11" s="73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4">
        <f t="shared" si="0"/>
        <v>0</v>
      </c>
      <c r="K11" s="73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4">
        <f t="shared" si="0"/>
        <v>0</v>
      </c>
      <c r="P11" s="73">
        <f t="shared" si="0"/>
        <v>0</v>
      </c>
      <c r="Q11" s="75">
        <f t="shared" si="0"/>
        <v>0</v>
      </c>
      <c r="R11" s="75">
        <f t="shared" si="0"/>
        <v>0</v>
      </c>
      <c r="S11" s="75">
        <f t="shared" si="0"/>
        <v>0</v>
      </c>
      <c r="T11" s="74">
        <f t="shared" si="0"/>
        <v>0</v>
      </c>
      <c r="U11" s="73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4">
        <f t="shared" si="0"/>
        <v>0</v>
      </c>
      <c r="Z11" s="73">
        <f t="shared" si="0"/>
        <v>4</v>
      </c>
      <c r="AA11" s="75">
        <f t="shared" si="0"/>
        <v>8</v>
      </c>
      <c r="AB11" s="75">
        <f t="shared" si="0"/>
        <v>0</v>
      </c>
      <c r="AC11" s="75">
        <f t="shared" si="0"/>
        <v>0</v>
      </c>
      <c r="AD11" s="74">
        <f t="shared" si="0"/>
        <v>3</v>
      </c>
      <c r="AE11" s="73">
        <f t="shared" si="0"/>
        <v>44</v>
      </c>
      <c r="AF11" s="75">
        <f t="shared" si="0"/>
        <v>12</v>
      </c>
      <c r="AG11" s="75">
        <f t="shared" si="0"/>
        <v>12</v>
      </c>
      <c r="AH11" s="75">
        <f t="shared" si="0"/>
        <v>0</v>
      </c>
      <c r="AI11" s="74">
        <f t="shared" si="0"/>
        <v>23</v>
      </c>
      <c r="AJ11" s="73">
        <f t="shared" si="0"/>
        <v>20</v>
      </c>
      <c r="AK11" s="75">
        <f t="shared" si="0"/>
        <v>8</v>
      </c>
      <c r="AL11" s="75">
        <f t="shared" si="0"/>
        <v>16</v>
      </c>
      <c r="AM11" s="75">
        <f t="shared" si="0"/>
        <v>0</v>
      </c>
      <c r="AN11" s="233">
        <f t="shared" si="0"/>
        <v>14</v>
      </c>
      <c r="AO11" s="310"/>
      <c r="AP11" s="32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</row>
    <row r="12" spans="1:151" s="187" customFormat="1" ht="15.75" customHeight="1" x14ac:dyDescent="0.2">
      <c r="A12" s="177" t="s">
        <v>54</v>
      </c>
      <c r="B12" s="69" t="s">
        <v>275</v>
      </c>
      <c r="C12" s="196" t="s">
        <v>172</v>
      </c>
      <c r="D12" s="197">
        <f>Z12+AA12+AB12+AE12+AF12+AG12+AJ12+AK12+AL12</f>
        <v>12</v>
      </c>
      <c r="E12" s="198">
        <v>4</v>
      </c>
      <c r="F12" s="204"/>
      <c r="G12" s="205"/>
      <c r="H12" s="205"/>
      <c r="I12" s="205"/>
      <c r="J12" s="206"/>
      <c r="K12" s="204"/>
      <c r="L12" s="205"/>
      <c r="M12" s="205"/>
      <c r="N12" s="205"/>
      <c r="O12" s="207"/>
      <c r="P12" s="204"/>
      <c r="Q12" s="205"/>
      <c r="R12" s="205"/>
      <c r="S12" s="205"/>
      <c r="T12" s="207"/>
      <c r="U12" s="204"/>
      <c r="V12" s="205"/>
      <c r="W12" s="205"/>
      <c r="X12" s="205"/>
      <c r="Y12" s="207"/>
      <c r="Z12" s="204"/>
      <c r="AA12" s="205"/>
      <c r="AB12" s="205"/>
      <c r="AC12" s="205"/>
      <c r="AD12" s="207"/>
      <c r="AE12" s="204">
        <v>8</v>
      </c>
      <c r="AF12" s="205">
        <v>0</v>
      </c>
      <c r="AG12" s="205">
        <v>4</v>
      </c>
      <c r="AH12" s="205" t="s">
        <v>70</v>
      </c>
      <c r="AI12" s="207">
        <v>4</v>
      </c>
      <c r="AJ12" s="204"/>
      <c r="AK12" s="205"/>
      <c r="AL12" s="205"/>
      <c r="AM12" s="205"/>
      <c r="AN12" s="207"/>
      <c r="AO12" s="512"/>
      <c r="AP12" s="327" t="s">
        <v>159</v>
      </c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</row>
    <row r="13" spans="1:151" ht="30" x14ac:dyDescent="0.2">
      <c r="A13" s="195" t="s">
        <v>55</v>
      </c>
      <c r="B13" s="69" t="s">
        <v>276</v>
      </c>
      <c r="C13" s="391" t="s">
        <v>179</v>
      </c>
      <c r="D13" s="197">
        <f t="shared" ref="D13:D22" si="1">Z13+AA13+AB13+AE13+AF13+AG13+AJ13+AK13+AL13</f>
        <v>8</v>
      </c>
      <c r="E13" s="198">
        <f t="shared" ref="E13:E22" si="2">AD13+AI13+AN13</f>
        <v>2</v>
      </c>
      <c r="F13" s="208"/>
      <c r="G13" s="172"/>
      <c r="H13" s="76"/>
      <c r="I13" s="78"/>
      <c r="J13" s="81"/>
      <c r="K13" s="209"/>
      <c r="L13" s="208"/>
      <c r="M13" s="76"/>
      <c r="N13" s="78"/>
      <c r="O13" s="81"/>
      <c r="P13" s="76"/>
      <c r="Q13" s="172"/>
      <c r="R13" s="76"/>
      <c r="S13" s="78"/>
      <c r="T13" s="81"/>
      <c r="U13" s="76"/>
      <c r="V13" s="172"/>
      <c r="W13" s="76"/>
      <c r="X13" s="78"/>
      <c r="Y13" s="81"/>
      <c r="Z13" s="76"/>
      <c r="AA13" s="172"/>
      <c r="AB13" s="76"/>
      <c r="AC13" s="78"/>
      <c r="AD13" s="81"/>
      <c r="AE13" s="173"/>
      <c r="AF13" s="174"/>
      <c r="AG13" s="175"/>
      <c r="AH13" s="174"/>
      <c r="AI13" s="176"/>
      <c r="AJ13" s="210">
        <v>4</v>
      </c>
      <c r="AK13" s="172">
        <v>4</v>
      </c>
      <c r="AL13" s="76">
        <v>0</v>
      </c>
      <c r="AM13" s="78" t="s">
        <v>14</v>
      </c>
      <c r="AN13" s="81">
        <v>2</v>
      </c>
      <c r="AO13" s="513" t="s">
        <v>284</v>
      </c>
      <c r="AP13" s="329" t="s">
        <v>159</v>
      </c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</row>
    <row r="14" spans="1:151" ht="30" x14ac:dyDescent="0.2">
      <c r="A14" s="152" t="s">
        <v>56</v>
      </c>
      <c r="B14" s="69" t="s">
        <v>277</v>
      </c>
      <c r="C14" s="392" t="s">
        <v>173</v>
      </c>
      <c r="D14" s="197">
        <f t="shared" si="1"/>
        <v>12</v>
      </c>
      <c r="E14" s="198">
        <v>5</v>
      </c>
      <c r="F14" s="201"/>
      <c r="G14" s="147"/>
      <c r="H14" s="147"/>
      <c r="I14" s="147"/>
      <c r="J14" s="202"/>
      <c r="K14" s="201"/>
      <c r="L14" s="147"/>
      <c r="M14" s="147"/>
      <c r="N14" s="147"/>
      <c r="O14" s="202"/>
      <c r="P14" s="201"/>
      <c r="Q14" s="147"/>
      <c r="R14" s="147"/>
      <c r="S14" s="147"/>
      <c r="T14" s="202"/>
      <c r="U14" s="201"/>
      <c r="V14" s="147"/>
      <c r="W14" s="147"/>
      <c r="X14" s="147"/>
      <c r="Y14" s="202"/>
      <c r="Z14" s="201"/>
      <c r="AA14" s="147"/>
      <c r="AB14" s="147"/>
      <c r="AC14" s="147"/>
      <c r="AD14" s="211"/>
      <c r="AE14" s="201">
        <v>8</v>
      </c>
      <c r="AF14" s="147">
        <v>0</v>
      </c>
      <c r="AG14" s="147">
        <v>4</v>
      </c>
      <c r="AH14" s="147" t="s">
        <v>70</v>
      </c>
      <c r="AI14" s="211">
        <v>5</v>
      </c>
      <c r="AJ14" s="201"/>
      <c r="AK14" s="147"/>
      <c r="AL14" s="147"/>
      <c r="AM14" s="147"/>
      <c r="AN14" s="211"/>
      <c r="AO14" s="514"/>
      <c r="AP14" s="326" t="s">
        <v>207</v>
      </c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</row>
    <row r="15" spans="1:151" ht="30" x14ac:dyDescent="0.2">
      <c r="A15" s="195" t="s">
        <v>57</v>
      </c>
      <c r="B15" s="69" t="s">
        <v>278</v>
      </c>
      <c r="C15" s="393" t="s">
        <v>208</v>
      </c>
      <c r="D15" s="197">
        <f t="shared" si="1"/>
        <v>8</v>
      </c>
      <c r="E15" s="198">
        <f t="shared" si="2"/>
        <v>3</v>
      </c>
      <c r="F15" s="201"/>
      <c r="G15" s="147"/>
      <c r="H15" s="147"/>
      <c r="I15" s="147"/>
      <c r="J15" s="202"/>
      <c r="K15" s="201"/>
      <c r="L15" s="147"/>
      <c r="M15" s="147"/>
      <c r="N15" s="147"/>
      <c r="O15" s="212"/>
      <c r="P15" s="201"/>
      <c r="Q15" s="147"/>
      <c r="R15" s="147"/>
      <c r="S15" s="147"/>
      <c r="T15" s="212"/>
      <c r="U15" s="201"/>
      <c r="V15" s="147"/>
      <c r="W15" s="147"/>
      <c r="X15" s="147"/>
      <c r="Y15" s="212"/>
      <c r="Z15" s="201"/>
      <c r="AA15" s="147"/>
      <c r="AB15" s="147"/>
      <c r="AC15" s="147"/>
      <c r="AD15" s="211"/>
      <c r="AE15" s="201"/>
      <c r="AF15" s="147"/>
      <c r="AG15" s="147"/>
      <c r="AH15" s="147"/>
      <c r="AI15" s="211"/>
      <c r="AJ15" s="201">
        <v>4</v>
      </c>
      <c r="AK15" s="147">
        <v>4</v>
      </c>
      <c r="AL15" s="147">
        <v>0</v>
      </c>
      <c r="AM15" s="147" t="s">
        <v>14</v>
      </c>
      <c r="AN15" s="211">
        <v>3</v>
      </c>
      <c r="AO15" s="515" t="s">
        <v>277</v>
      </c>
      <c r="AP15" s="326" t="s">
        <v>207</v>
      </c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</row>
    <row r="16" spans="1:151" ht="18" customHeight="1" x14ac:dyDescent="0.2">
      <c r="A16" s="152" t="s">
        <v>58</v>
      </c>
      <c r="B16" s="69" t="s">
        <v>279</v>
      </c>
      <c r="C16" s="171" t="s">
        <v>140</v>
      </c>
      <c r="D16" s="197">
        <f t="shared" si="1"/>
        <v>12</v>
      </c>
      <c r="E16" s="198">
        <f t="shared" si="2"/>
        <v>4</v>
      </c>
      <c r="F16" s="159"/>
      <c r="G16" s="77"/>
      <c r="H16" s="79"/>
      <c r="I16" s="80"/>
      <c r="J16" s="82"/>
      <c r="K16" s="160"/>
      <c r="L16" s="159"/>
      <c r="M16" s="79"/>
      <c r="N16" s="80"/>
      <c r="O16" s="82"/>
      <c r="P16" s="79"/>
      <c r="Q16" s="77"/>
      <c r="R16" s="79"/>
      <c r="S16" s="80"/>
      <c r="T16" s="82"/>
      <c r="U16" s="79"/>
      <c r="V16" s="77"/>
      <c r="W16" s="79"/>
      <c r="X16" s="80"/>
      <c r="Y16" s="82"/>
      <c r="Z16" s="122"/>
      <c r="AA16" s="157"/>
      <c r="AB16" s="157"/>
      <c r="AC16" s="123"/>
      <c r="AD16" s="158"/>
      <c r="AE16" s="32">
        <v>8</v>
      </c>
      <c r="AF16" s="33">
        <v>4</v>
      </c>
      <c r="AG16" s="33">
        <v>0</v>
      </c>
      <c r="AH16" s="33" t="s">
        <v>14</v>
      </c>
      <c r="AI16" s="83">
        <v>4</v>
      </c>
      <c r="AJ16" s="126"/>
      <c r="AK16" s="77"/>
      <c r="AL16" s="79"/>
      <c r="AM16" s="80"/>
      <c r="AN16" s="82"/>
      <c r="AO16" s="516"/>
      <c r="AP16" s="327" t="s">
        <v>157</v>
      </c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</row>
    <row r="17" spans="1:235" ht="18" customHeight="1" x14ac:dyDescent="0.2">
      <c r="A17" s="195" t="s">
        <v>59</v>
      </c>
      <c r="B17" s="69" t="s">
        <v>280</v>
      </c>
      <c r="C17" s="308" t="s">
        <v>141</v>
      </c>
      <c r="D17" s="197">
        <f t="shared" si="1"/>
        <v>12</v>
      </c>
      <c r="E17" s="198">
        <f t="shared" si="2"/>
        <v>3</v>
      </c>
      <c r="F17" s="201"/>
      <c r="G17" s="147"/>
      <c r="H17" s="147"/>
      <c r="I17" s="147"/>
      <c r="J17" s="211"/>
      <c r="K17" s="201"/>
      <c r="L17" s="147"/>
      <c r="M17" s="147"/>
      <c r="N17" s="147"/>
      <c r="O17" s="211"/>
      <c r="P17" s="201"/>
      <c r="Q17" s="147"/>
      <c r="R17" s="147"/>
      <c r="S17" s="147"/>
      <c r="T17" s="211"/>
      <c r="U17" s="201"/>
      <c r="V17" s="147"/>
      <c r="W17" s="147"/>
      <c r="X17" s="147"/>
      <c r="Y17" s="211"/>
      <c r="Z17" s="201">
        <v>4</v>
      </c>
      <c r="AA17" s="147">
        <v>8</v>
      </c>
      <c r="AB17" s="147">
        <v>0</v>
      </c>
      <c r="AC17" s="147" t="s">
        <v>70</v>
      </c>
      <c r="AD17" s="211">
        <v>3</v>
      </c>
      <c r="AE17" s="201"/>
      <c r="AF17" s="147"/>
      <c r="AG17" s="147"/>
      <c r="AH17" s="147"/>
      <c r="AI17" s="211"/>
      <c r="AJ17" s="201"/>
      <c r="AK17" s="147"/>
      <c r="AL17" s="147"/>
      <c r="AM17" s="147"/>
      <c r="AN17" s="211"/>
      <c r="AO17" s="517"/>
      <c r="AP17" s="326" t="s">
        <v>158</v>
      </c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</row>
    <row r="18" spans="1:235" ht="18" customHeight="1" x14ac:dyDescent="0.2">
      <c r="A18" s="152" t="s">
        <v>183</v>
      </c>
      <c r="B18" s="69" t="s">
        <v>314</v>
      </c>
      <c r="C18" s="171" t="s">
        <v>305</v>
      </c>
      <c r="D18" s="197">
        <f t="shared" si="1"/>
        <v>16</v>
      </c>
      <c r="E18" s="198">
        <f t="shared" si="2"/>
        <v>5</v>
      </c>
      <c r="F18" s="201"/>
      <c r="G18" s="147"/>
      <c r="H18" s="147"/>
      <c r="I18" s="147" t="s">
        <v>20</v>
      </c>
      <c r="J18" s="202"/>
      <c r="K18" s="201"/>
      <c r="L18" s="147"/>
      <c r="M18" s="147"/>
      <c r="N18" s="147"/>
      <c r="O18" s="211"/>
      <c r="P18" s="201"/>
      <c r="Q18" s="147"/>
      <c r="R18" s="147"/>
      <c r="S18" s="147"/>
      <c r="T18" s="211"/>
      <c r="U18" s="201"/>
      <c r="V18" s="147"/>
      <c r="W18" s="147"/>
      <c r="X18" s="147"/>
      <c r="Y18" s="211"/>
      <c r="Z18" s="201"/>
      <c r="AA18" s="147"/>
      <c r="AB18" s="147"/>
      <c r="AC18" s="147"/>
      <c r="AD18" s="211"/>
      <c r="AE18" s="201"/>
      <c r="AF18" s="147"/>
      <c r="AG18" s="147"/>
      <c r="AH18" s="147"/>
      <c r="AI18" s="211"/>
      <c r="AJ18" s="201">
        <v>8</v>
      </c>
      <c r="AK18" s="147">
        <v>0</v>
      </c>
      <c r="AL18" s="147">
        <v>8</v>
      </c>
      <c r="AM18" s="147" t="s">
        <v>70</v>
      </c>
      <c r="AN18" s="211">
        <v>5</v>
      </c>
      <c r="AO18" s="517"/>
      <c r="AP18" s="328" t="s">
        <v>135</v>
      </c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</row>
    <row r="19" spans="1:235" ht="18" customHeight="1" x14ac:dyDescent="0.2">
      <c r="A19" s="195" t="s">
        <v>184</v>
      </c>
      <c r="B19" s="69" t="s">
        <v>281</v>
      </c>
      <c r="C19" s="171" t="s">
        <v>142</v>
      </c>
      <c r="D19" s="197">
        <f t="shared" si="1"/>
        <v>16</v>
      </c>
      <c r="E19" s="198">
        <f t="shared" si="2"/>
        <v>5</v>
      </c>
      <c r="F19" s="201"/>
      <c r="G19" s="147"/>
      <c r="H19" s="147"/>
      <c r="I19" s="147"/>
      <c r="J19" s="202"/>
      <c r="K19" s="201"/>
      <c r="L19" s="147"/>
      <c r="M19" s="147"/>
      <c r="N19" s="147"/>
      <c r="O19" s="211"/>
      <c r="P19" s="201"/>
      <c r="Q19" s="147"/>
      <c r="R19" s="147"/>
      <c r="S19" s="147"/>
      <c r="T19" s="211"/>
      <c r="U19" s="201"/>
      <c r="V19" s="147"/>
      <c r="W19" s="147"/>
      <c r="X19" s="147"/>
      <c r="Y19" s="211"/>
      <c r="Z19" s="122"/>
      <c r="AA19" s="157"/>
      <c r="AB19" s="157"/>
      <c r="AC19" s="123"/>
      <c r="AD19" s="158"/>
      <c r="AE19" s="32">
        <v>8</v>
      </c>
      <c r="AF19" s="33">
        <v>8</v>
      </c>
      <c r="AG19" s="33">
        <v>0</v>
      </c>
      <c r="AH19" s="33" t="s">
        <v>14</v>
      </c>
      <c r="AI19" s="83">
        <v>5</v>
      </c>
      <c r="AJ19" s="126"/>
      <c r="AK19" s="77"/>
      <c r="AL19" s="79"/>
      <c r="AM19" s="80"/>
      <c r="AN19" s="82"/>
      <c r="AO19" s="516"/>
      <c r="AP19" s="326" t="s">
        <v>157</v>
      </c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</row>
    <row r="20" spans="1:235" ht="18" customHeight="1" x14ac:dyDescent="0.2">
      <c r="A20" s="152" t="s">
        <v>185</v>
      </c>
      <c r="B20" s="69" t="s">
        <v>281</v>
      </c>
      <c r="C20" s="171" t="s">
        <v>143</v>
      </c>
      <c r="D20" s="197">
        <f t="shared" si="1"/>
        <v>12</v>
      </c>
      <c r="E20" s="198">
        <v>4</v>
      </c>
      <c r="F20" s="201"/>
      <c r="G20" s="147"/>
      <c r="H20" s="147"/>
      <c r="I20" s="147"/>
      <c r="J20" s="202"/>
      <c r="K20" s="201"/>
      <c r="L20" s="147"/>
      <c r="M20" s="147"/>
      <c r="N20" s="147"/>
      <c r="O20" s="211"/>
      <c r="P20" s="201"/>
      <c r="Q20" s="147"/>
      <c r="R20" s="147"/>
      <c r="S20" s="147"/>
      <c r="T20" s="211"/>
      <c r="U20" s="201"/>
      <c r="V20" s="147"/>
      <c r="W20" s="147"/>
      <c r="X20" s="147"/>
      <c r="Y20" s="211"/>
      <c r="Z20" s="201"/>
      <c r="AA20" s="147"/>
      <c r="AB20" s="147"/>
      <c r="AC20" s="147"/>
      <c r="AD20" s="211"/>
      <c r="AE20" s="201"/>
      <c r="AF20" s="147"/>
      <c r="AG20" s="147"/>
      <c r="AH20" s="147"/>
      <c r="AI20" s="211"/>
      <c r="AJ20" s="201">
        <v>4</v>
      </c>
      <c r="AK20" s="147">
        <v>0</v>
      </c>
      <c r="AL20" s="147">
        <v>8</v>
      </c>
      <c r="AM20" s="147" t="s">
        <v>70</v>
      </c>
      <c r="AN20" s="211">
        <v>4</v>
      </c>
      <c r="AO20" s="515" t="s">
        <v>281</v>
      </c>
      <c r="AP20" s="326" t="s">
        <v>157</v>
      </c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</row>
    <row r="21" spans="1:235" s="180" customFormat="1" ht="15" customHeight="1" x14ac:dyDescent="0.2">
      <c r="A21" s="151" t="s">
        <v>186</v>
      </c>
      <c r="B21" s="71" t="s">
        <v>282</v>
      </c>
      <c r="C21" s="385" t="s">
        <v>166</v>
      </c>
      <c r="D21" s="219">
        <v>8</v>
      </c>
      <c r="E21" s="198">
        <v>2</v>
      </c>
      <c r="F21" s="55"/>
      <c r="G21" s="56"/>
      <c r="H21" s="56"/>
      <c r="I21" s="56"/>
      <c r="J21" s="57"/>
      <c r="K21" s="55"/>
      <c r="L21" s="56"/>
      <c r="M21" s="56"/>
      <c r="N21" s="56"/>
      <c r="O21" s="57"/>
      <c r="P21" s="55"/>
      <c r="Q21" s="56"/>
      <c r="R21" s="56"/>
      <c r="S21" s="56"/>
      <c r="T21" s="57"/>
      <c r="U21" s="55"/>
      <c r="V21" s="56"/>
      <c r="W21" s="56"/>
      <c r="X21" s="56"/>
      <c r="Y21" s="57"/>
      <c r="Z21" s="55"/>
      <c r="AA21" s="56"/>
      <c r="AB21" s="56"/>
      <c r="AC21" s="56"/>
      <c r="AD21" s="57"/>
      <c r="AE21" s="55">
        <v>4</v>
      </c>
      <c r="AF21" s="56">
        <v>0</v>
      </c>
      <c r="AG21" s="56">
        <v>4</v>
      </c>
      <c r="AH21" s="56" t="s">
        <v>70</v>
      </c>
      <c r="AI21" s="179">
        <v>2</v>
      </c>
      <c r="AJ21" s="55"/>
      <c r="AK21" s="56"/>
      <c r="AL21" s="56"/>
      <c r="AM21" s="56"/>
      <c r="AN21" s="57"/>
      <c r="AO21" s="518"/>
      <c r="AP21" s="402" t="s">
        <v>125</v>
      </c>
      <c r="AQ21" s="194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1"/>
      <c r="BV21" s="401"/>
      <c r="BW21" s="401"/>
      <c r="BX21" s="401"/>
      <c r="BY21" s="401"/>
      <c r="BZ21" s="401"/>
      <c r="CA21" s="401"/>
      <c r="CB21" s="401"/>
      <c r="CC21" s="401"/>
      <c r="CD21" s="401"/>
      <c r="CE21" s="401"/>
      <c r="CF21" s="401"/>
      <c r="CG21" s="401"/>
      <c r="CH21" s="401"/>
      <c r="CI21" s="401"/>
      <c r="CJ21" s="401"/>
      <c r="CK21" s="401"/>
      <c r="CL21" s="401"/>
      <c r="CM21" s="401"/>
      <c r="CN21" s="401"/>
      <c r="CO21" s="401"/>
      <c r="CP21" s="401"/>
      <c r="CQ21" s="401"/>
      <c r="CR21" s="401"/>
      <c r="CS21" s="401"/>
      <c r="CT21" s="401"/>
      <c r="CU21" s="401"/>
      <c r="CV21" s="401"/>
      <c r="CW21" s="401"/>
      <c r="CX21" s="401"/>
      <c r="CY21" s="401"/>
      <c r="CZ21" s="401"/>
      <c r="DA21" s="401"/>
      <c r="DB21" s="401"/>
      <c r="DC21" s="401"/>
      <c r="DD21" s="401"/>
      <c r="DE21" s="401"/>
      <c r="DF21" s="401"/>
      <c r="DG21" s="401"/>
      <c r="DH21" s="401"/>
      <c r="DI21" s="401"/>
      <c r="DJ21" s="401"/>
      <c r="DK21" s="401"/>
      <c r="DL21" s="401"/>
      <c r="DM21" s="401"/>
      <c r="DN21" s="401"/>
      <c r="DO21" s="401"/>
      <c r="DP21" s="401"/>
      <c r="DQ21" s="401"/>
      <c r="DR21" s="401"/>
      <c r="DS21" s="401"/>
      <c r="DT21" s="401"/>
      <c r="DU21" s="401"/>
      <c r="DV21" s="401"/>
      <c r="DW21" s="401"/>
      <c r="DX21" s="401"/>
      <c r="DY21" s="401"/>
      <c r="DZ21" s="401"/>
      <c r="EA21" s="401"/>
      <c r="EB21" s="401"/>
      <c r="EC21" s="401"/>
      <c r="ED21" s="401"/>
      <c r="EE21" s="401"/>
      <c r="EF21" s="401"/>
      <c r="EG21" s="401"/>
      <c r="EH21" s="401"/>
      <c r="EI21" s="401"/>
      <c r="EJ21" s="401"/>
      <c r="EK21" s="401"/>
      <c r="EL21" s="401"/>
      <c r="EM21" s="401"/>
      <c r="EN21" s="401"/>
      <c r="EO21" s="401"/>
      <c r="EP21" s="401"/>
      <c r="EQ21" s="401"/>
      <c r="ER21" s="401"/>
      <c r="ES21" s="401"/>
      <c r="ET21" s="401"/>
      <c r="EU21" s="401"/>
      <c r="EV21" s="401"/>
      <c r="EW21" s="401"/>
      <c r="EX21" s="401"/>
      <c r="EY21" s="401"/>
      <c r="EZ21" s="401"/>
      <c r="FA21" s="401"/>
      <c r="FB21" s="401"/>
      <c r="FC21" s="401"/>
      <c r="FD21" s="401"/>
      <c r="FE21" s="401"/>
      <c r="FF21" s="401"/>
      <c r="FG21" s="401"/>
      <c r="FH21" s="401"/>
      <c r="FI21" s="401"/>
      <c r="FJ21" s="401"/>
      <c r="FK21" s="401"/>
      <c r="FL21" s="401"/>
      <c r="FM21" s="401"/>
      <c r="FN21" s="401"/>
      <c r="FO21" s="401"/>
      <c r="FP21" s="401"/>
      <c r="FQ21" s="401"/>
      <c r="FR21" s="401"/>
      <c r="FS21" s="401"/>
      <c r="FT21" s="401"/>
      <c r="FU21" s="401"/>
      <c r="FV21" s="401"/>
      <c r="FW21" s="401"/>
      <c r="FX21" s="401"/>
      <c r="FY21" s="401"/>
      <c r="FZ21" s="401"/>
      <c r="GA21" s="401"/>
      <c r="GB21" s="401"/>
      <c r="GC21" s="401"/>
      <c r="GD21" s="401"/>
      <c r="GE21" s="401"/>
      <c r="GF21" s="401"/>
      <c r="GG21" s="401"/>
      <c r="GH21" s="401"/>
      <c r="GI21" s="401"/>
      <c r="GJ21" s="401"/>
      <c r="GK21" s="401"/>
      <c r="GL21" s="401"/>
      <c r="GM21" s="401"/>
      <c r="GN21" s="401"/>
      <c r="GO21" s="401"/>
      <c r="GP21" s="401"/>
      <c r="GQ21" s="401"/>
      <c r="GR21" s="401"/>
      <c r="GS21" s="401"/>
      <c r="GT21" s="401"/>
      <c r="GU21" s="401"/>
      <c r="GV21" s="401"/>
      <c r="GW21" s="401"/>
      <c r="GX21" s="401"/>
      <c r="GY21" s="401"/>
      <c r="GZ21" s="401"/>
      <c r="HA21" s="401"/>
      <c r="HB21" s="401"/>
      <c r="HC21" s="401"/>
      <c r="HD21" s="401"/>
      <c r="HE21" s="401"/>
      <c r="HF21" s="401"/>
      <c r="HG21" s="401"/>
      <c r="HH21" s="401"/>
      <c r="HI21" s="401"/>
      <c r="HJ21" s="401"/>
      <c r="HK21" s="401"/>
      <c r="HL21" s="401"/>
      <c r="HM21" s="401"/>
      <c r="HN21" s="401"/>
      <c r="HO21" s="401"/>
      <c r="HP21" s="401"/>
      <c r="HQ21" s="401"/>
      <c r="HR21" s="401"/>
      <c r="HS21" s="401"/>
      <c r="HT21" s="401"/>
      <c r="HU21" s="401"/>
      <c r="HV21" s="401"/>
      <c r="HW21" s="401"/>
      <c r="HX21" s="401"/>
      <c r="HY21" s="401"/>
      <c r="HZ21" s="401"/>
      <c r="IA21" s="401"/>
    </row>
    <row r="22" spans="1:235" ht="18" customHeight="1" thickBot="1" x14ac:dyDescent="0.25">
      <c r="A22" s="195" t="s">
        <v>187</v>
      </c>
      <c r="B22" s="69" t="s">
        <v>283</v>
      </c>
      <c r="C22" s="171" t="s">
        <v>138</v>
      </c>
      <c r="D22" s="197">
        <f t="shared" si="1"/>
        <v>8</v>
      </c>
      <c r="E22" s="198">
        <f t="shared" si="2"/>
        <v>3</v>
      </c>
      <c r="F22" s="201"/>
      <c r="G22" s="147"/>
      <c r="H22" s="147"/>
      <c r="I22" s="147"/>
      <c r="J22" s="202"/>
      <c r="K22" s="201"/>
      <c r="L22" s="147"/>
      <c r="M22" s="147"/>
      <c r="N22" s="147"/>
      <c r="O22" s="211"/>
      <c r="P22" s="201"/>
      <c r="Q22" s="147"/>
      <c r="R22" s="147"/>
      <c r="S22" s="147"/>
      <c r="T22" s="211"/>
      <c r="U22" s="201"/>
      <c r="V22" s="147"/>
      <c r="W22" s="147"/>
      <c r="X22" s="147"/>
      <c r="Y22" s="211"/>
      <c r="Z22" s="201"/>
      <c r="AA22" s="147"/>
      <c r="AB22" s="147"/>
      <c r="AC22" s="147"/>
      <c r="AD22" s="211"/>
      <c r="AE22" s="201">
        <v>8</v>
      </c>
      <c r="AF22" s="147">
        <v>0</v>
      </c>
      <c r="AG22" s="147">
        <v>0</v>
      </c>
      <c r="AH22" s="147" t="s">
        <v>70</v>
      </c>
      <c r="AI22" s="211">
        <v>3</v>
      </c>
      <c r="AJ22" s="201"/>
      <c r="AK22" s="147"/>
      <c r="AL22" s="147"/>
      <c r="AM22" s="147"/>
      <c r="AN22" s="211"/>
      <c r="AO22" s="517"/>
      <c r="AP22" s="546" t="s">
        <v>164</v>
      </c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</row>
    <row r="23" spans="1:235" s="181" customFormat="1" ht="15" customHeight="1" x14ac:dyDescent="0.2">
      <c r="A23" s="658" t="s">
        <v>72</v>
      </c>
      <c r="B23" s="659"/>
      <c r="C23" s="659"/>
      <c r="D23" s="73">
        <f t="shared" ref="D23" si="3">SUM(F23:H23,K23:M23,P23:R23,U23:W23,Z23:AB23,AE23:AG23,AJ23:AL23)</f>
        <v>40</v>
      </c>
      <c r="E23" s="74">
        <f t="shared" ref="E23" si="4">SUM(J23,O23,T23,Y23,AD23,AI23,AN23)</f>
        <v>10</v>
      </c>
      <c r="F23" s="73"/>
      <c r="G23" s="75"/>
      <c r="H23" s="75"/>
      <c r="I23" s="75"/>
      <c r="J23" s="74"/>
      <c r="K23" s="73"/>
      <c r="L23" s="75"/>
      <c r="M23" s="75"/>
      <c r="N23" s="75"/>
      <c r="O23" s="74"/>
      <c r="P23" s="73"/>
      <c r="Q23" s="75"/>
      <c r="R23" s="75"/>
      <c r="S23" s="75"/>
      <c r="T23" s="74"/>
      <c r="U23" s="73"/>
      <c r="V23" s="75"/>
      <c r="W23" s="75"/>
      <c r="X23" s="75"/>
      <c r="Y23" s="74"/>
      <c r="Z23" s="73">
        <f>SUM(Z24:Z29)</f>
        <v>0</v>
      </c>
      <c r="AA23" s="75">
        <f>SUM(AA24:AA29)</f>
        <v>8</v>
      </c>
      <c r="AB23" s="75">
        <f>SUM(AB24:AB29)</f>
        <v>0</v>
      </c>
      <c r="AC23" s="75" t="s">
        <v>70</v>
      </c>
      <c r="AD23" s="74">
        <f>SUM(AD24:AD29)</f>
        <v>2</v>
      </c>
      <c r="AE23" s="73">
        <f>SUM(AE24:AE29)</f>
        <v>0</v>
      </c>
      <c r="AF23" s="75">
        <f>SUM(AF24:AF29)</f>
        <v>32</v>
      </c>
      <c r="AG23" s="75">
        <f>SUM(AG24:AG29)</f>
        <v>0</v>
      </c>
      <c r="AH23" s="75" t="s">
        <v>70</v>
      </c>
      <c r="AI23" s="74">
        <f>SUM(AI24:AI29)</f>
        <v>8</v>
      </c>
      <c r="AJ23" s="73"/>
      <c r="AK23" s="75"/>
      <c r="AL23" s="75"/>
      <c r="AM23" s="75"/>
      <c r="AN23" s="74"/>
      <c r="AO23" s="519"/>
      <c r="AP23" s="4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</row>
    <row r="24" spans="1:235" s="181" customFormat="1" ht="15" customHeight="1" x14ac:dyDescent="0.2">
      <c r="A24" s="177" t="s">
        <v>188</v>
      </c>
      <c r="B24" s="188"/>
      <c r="C24" s="186" t="s">
        <v>224</v>
      </c>
      <c r="D24" s="197">
        <v>8</v>
      </c>
      <c r="E24" s="198">
        <v>2</v>
      </c>
      <c r="F24" s="201"/>
      <c r="G24" s="147"/>
      <c r="H24" s="147"/>
      <c r="I24" s="147"/>
      <c r="J24" s="202"/>
      <c r="K24" s="201"/>
      <c r="L24" s="147"/>
      <c r="M24" s="147"/>
      <c r="N24" s="147"/>
      <c r="O24" s="202"/>
      <c r="P24" s="201"/>
      <c r="Q24" s="147"/>
      <c r="R24" s="147"/>
      <c r="S24" s="147"/>
      <c r="T24" s="202"/>
      <c r="U24" s="201"/>
      <c r="V24" s="147"/>
      <c r="W24" s="147"/>
      <c r="X24" s="147"/>
      <c r="Y24" s="202"/>
      <c r="Z24" s="213">
        <v>0</v>
      </c>
      <c r="AA24" s="214">
        <v>8</v>
      </c>
      <c r="AB24" s="214">
        <v>0</v>
      </c>
      <c r="AC24" s="214" t="s">
        <v>70</v>
      </c>
      <c r="AD24" s="215">
        <v>2</v>
      </c>
      <c r="AE24" s="213"/>
      <c r="AF24" s="214"/>
      <c r="AG24" s="214"/>
      <c r="AH24" s="214"/>
      <c r="AI24" s="215"/>
      <c r="AJ24" s="213"/>
      <c r="AK24" s="214"/>
      <c r="AL24" s="214"/>
      <c r="AM24" s="214"/>
      <c r="AN24" s="215"/>
      <c r="AO24" s="520"/>
      <c r="AP24" s="4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</row>
    <row r="25" spans="1:235" ht="15.75" x14ac:dyDescent="0.2">
      <c r="A25" s="177" t="s">
        <v>196</v>
      </c>
      <c r="B25" s="188"/>
      <c r="C25" s="186" t="s">
        <v>225</v>
      </c>
      <c r="D25" s="197">
        <v>8</v>
      </c>
      <c r="E25" s="198">
        <v>2</v>
      </c>
      <c r="F25" s="201"/>
      <c r="G25" s="147"/>
      <c r="H25" s="147"/>
      <c r="I25" s="147"/>
      <c r="J25" s="202"/>
      <c r="K25" s="201"/>
      <c r="L25" s="147"/>
      <c r="M25" s="147"/>
      <c r="N25" s="147"/>
      <c r="O25" s="202"/>
      <c r="P25" s="201"/>
      <c r="Q25" s="147"/>
      <c r="R25" s="147"/>
      <c r="S25" s="147"/>
      <c r="T25" s="202"/>
      <c r="U25" s="201"/>
      <c r="V25" s="147"/>
      <c r="W25" s="147"/>
      <c r="X25" s="147"/>
      <c r="Y25" s="202"/>
      <c r="Z25" s="213"/>
      <c r="AA25" s="214"/>
      <c r="AB25" s="214"/>
      <c r="AC25" s="214"/>
      <c r="AD25" s="215"/>
      <c r="AE25" s="213">
        <v>0</v>
      </c>
      <c r="AF25" s="214">
        <v>8</v>
      </c>
      <c r="AG25" s="214">
        <v>0</v>
      </c>
      <c r="AH25" s="214" t="s">
        <v>70</v>
      </c>
      <c r="AI25" s="215">
        <v>2</v>
      </c>
      <c r="AJ25" s="213"/>
      <c r="AK25" s="214"/>
      <c r="AL25" s="214"/>
      <c r="AM25" s="214"/>
      <c r="AN25" s="215"/>
      <c r="AO25" s="520"/>
      <c r="AP25" s="16"/>
      <c r="AQ25" s="16"/>
      <c r="AS25" s="8"/>
    </row>
    <row r="26" spans="1:235" ht="15.75" x14ac:dyDescent="0.2">
      <c r="A26" s="177" t="s">
        <v>197</v>
      </c>
      <c r="B26" s="188"/>
      <c r="C26" s="186" t="s">
        <v>226</v>
      </c>
      <c r="D26" s="197">
        <v>8</v>
      </c>
      <c r="E26" s="198">
        <v>2</v>
      </c>
      <c r="F26" s="201"/>
      <c r="G26" s="147"/>
      <c r="H26" s="147"/>
      <c r="I26" s="147"/>
      <c r="J26" s="202"/>
      <c r="K26" s="201"/>
      <c r="L26" s="147"/>
      <c r="M26" s="147"/>
      <c r="N26" s="147"/>
      <c r="O26" s="202"/>
      <c r="P26" s="201"/>
      <c r="Q26" s="147"/>
      <c r="R26" s="147"/>
      <c r="S26" s="147"/>
      <c r="T26" s="202"/>
      <c r="U26" s="201"/>
      <c r="V26" s="147"/>
      <c r="W26" s="147"/>
      <c r="X26" s="147"/>
      <c r="Y26" s="202"/>
      <c r="Z26" s="213"/>
      <c r="AA26" s="214"/>
      <c r="AB26" s="214"/>
      <c r="AC26" s="214"/>
      <c r="AD26" s="215"/>
      <c r="AE26" s="213">
        <v>0</v>
      </c>
      <c r="AF26" s="214">
        <v>8</v>
      </c>
      <c r="AG26" s="214">
        <v>0</v>
      </c>
      <c r="AH26" s="214" t="s">
        <v>70</v>
      </c>
      <c r="AI26" s="215">
        <v>2</v>
      </c>
      <c r="AJ26" s="213"/>
      <c r="AK26" s="214"/>
      <c r="AL26" s="214"/>
      <c r="AM26" s="147"/>
      <c r="AN26" s="521"/>
      <c r="AO26" s="520"/>
      <c r="AP26" s="16"/>
      <c r="AQ26" s="16"/>
      <c r="AS26" s="4"/>
    </row>
    <row r="27" spans="1:235" ht="15.75" x14ac:dyDescent="0.2">
      <c r="A27" s="177" t="s">
        <v>198</v>
      </c>
      <c r="B27" s="188"/>
      <c r="C27" s="186" t="s">
        <v>227</v>
      </c>
      <c r="D27" s="197">
        <v>8</v>
      </c>
      <c r="E27" s="198">
        <v>2</v>
      </c>
      <c r="F27" s="201"/>
      <c r="G27" s="147"/>
      <c r="H27" s="147"/>
      <c r="I27" s="147"/>
      <c r="J27" s="202"/>
      <c r="K27" s="201"/>
      <c r="L27" s="147"/>
      <c r="M27" s="147"/>
      <c r="N27" s="147"/>
      <c r="O27" s="202"/>
      <c r="P27" s="201"/>
      <c r="Q27" s="147"/>
      <c r="R27" s="147"/>
      <c r="S27" s="147"/>
      <c r="T27" s="202"/>
      <c r="U27" s="201"/>
      <c r="V27" s="147"/>
      <c r="W27" s="147"/>
      <c r="X27" s="147"/>
      <c r="Y27" s="202"/>
      <c r="Z27" s="213"/>
      <c r="AA27" s="214"/>
      <c r="AB27" s="214"/>
      <c r="AC27" s="214"/>
      <c r="AD27" s="215"/>
      <c r="AE27" s="213">
        <v>0</v>
      </c>
      <c r="AF27" s="214">
        <v>8</v>
      </c>
      <c r="AG27" s="214">
        <v>0</v>
      </c>
      <c r="AH27" s="214" t="s">
        <v>70</v>
      </c>
      <c r="AI27" s="215">
        <v>2</v>
      </c>
      <c r="AJ27" s="213"/>
      <c r="AK27" s="214"/>
      <c r="AL27" s="214"/>
      <c r="AM27" s="214"/>
      <c r="AN27" s="215"/>
      <c r="AO27" s="347"/>
      <c r="AP27" s="16"/>
      <c r="AQ27" s="16"/>
      <c r="AS27" s="8"/>
    </row>
    <row r="28" spans="1:235" ht="16.5" thickBot="1" x14ac:dyDescent="0.25">
      <c r="A28" s="177" t="s">
        <v>199</v>
      </c>
      <c r="B28" s="348"/>
      <c r="C28" s="349" t="s">
        <v>228</v>
      </c>
      <c r="D28" s="399">
        <v>8</v>
      </c>
      <c r="E28" s="400">
        <v>2</v>
      </c>
      <c r="F28" s="213"/>
      <c r="G28" s="214"/>
      <c r="H28" s="214"/>
      <c r="I28" s="214"/>
      <c r="J28" s="351"/>
      <c r="K28" s="213"/>
      <c r="L28" s="214"/>
      <c r="M28" s="214"/>
      <c r="N28" s="214"/>
      <c r="O28" s="351"/>
      <c r="P28" s="213"/>
      <c r="Q28" s="214"/>
      <c r="R28" s="214"/>
      <c r="S28" s="214"/>
      <c r="T28" s="351"/>
      <c r="U28" s="213"/>
      <c r="V28" s="214"/>
      <c r="W28" s="214"/>
      <c r="X28" s="214"/>
      <c r="Y28" s="351"/>
      <c r="Z28" s="213"/>
      <c r="AA28" s="214"/>
      <c r="AB28" s="214"/>
      <c r="AC28" s="214"/>
      <c r="AD28" s="215"/>
      <c r="AE28" s="213">
        <v>0</v>
      </c>
      <c r="AF28" s="214">
        <v>8</v>
      </c>
      <c r="AG28" s="214">
        <v>0</v>
      </c>
      <c r="AH28" s="214" t="s">
        <v>70</v>
      </c>
      <c r="AI28" s="215">
        <v>2</v>
      </c>
      <c r="AJ28" s="213"/>
      <c r="AK28" s="214"/>
      <c r="AL28" s="214"/>
      <c r="AM28" s="214"/>
      <c r="AN28" s="215"/>
      <c r="AO28" s="347"/>
      <c r="AP28" s="16"/>
      <c r="AQ28" s="16"/>
    </row>
    <row r="29" spans="1:235" ht="16.5" thickBot="1" x14ac:dyDescent="0.25">
      <c r="A29" s="352"/>
      <c r="B29" s="353"/>
      <c r="C29" s="354" t="s">
        <v>17</v>
      </c>
      <c r="D29" s="355">
        <v>15</v>
      </c>
      <c r="E29" s="356">
        <f>SUM(J29,O29,T29:U29,Y29,AD29,AI29:AJ29,AN29)</f>
        <v>15</v>
      </c>
      <c r="F29" s="352"/>
      <c r="G29" s="357"/>
      <c r="H29" s="358"/>
      <c r="I29" s="357"/>
      <c r="J29" s="359"/>
      <c r="K29" s="352"/>
      <c r="L29" s="357"/>
      <c r="M29" s="358"/>
      <c r="N29" s="357"/>
      <c r="O29" s="359"/>
      <c r="P29" s="352"/>
      <c r="Q29" s="360"/>
      <c r="R29" s="357"/>
      <c r="S29" s="357"/>
      <c r="T29" s="359"/>
      <c r="U29" s="361"/>
      <c r="V29" s="357"/>
      <c r="W29" s="358"/>
      <c r="X29" s="357"/>
      <c r="Y29" s="359"/>
      <c r="Z29" s="361"/>
      <c r="AA29" s="357"/>
      <c r="AB29" s="358"/>
      <c r="AC29" s="357"/>
      <c r="AD29" s="359"/>
      <c r="AE29" s="361"/>
      <c r="AF29" s="357"/>
      <c r="AG29" s="358"/>
      <c r="AH29" s="357"/>
      <c r="AI29" s="359"/>
      <c r="AJ29" s="352"/>
      <c r="AK29" s="357"/>
      <c r="AL29" s="358">
        <v>15</v>
      </c>
      <c r="AM29" s="357" t="s">
        <v>174</v>
      </c>
      <c r="AN29" s="359">
        <v>15</v>
      </c>
      <c r="AO29" s="545"/>
    </row>
    <row r="30" spans="1:235" ht="16.5" thickBot="1" x14ac:dyDescent="0.25">
      <c r="A30" s="362"/>
      <c r="B30" s="363"/>
      <c r="C30" s="364" t="s">
        <v>16</v>
      </c>
      <c r="D30" s="365">
        <f>'BSc  ALAP'!F62+D11+D23+D29</f>
        <v>715</v>
      </c>
      <c r="E30" s="366">
        <f>'BSc  ALAP'!G62+E11+E23+E29</f>
        <v>210</v>
      </c>
      <c r="F30" s="370">
        <v>60</v>
      </c>
      <c r="G30" s="371">
        <v>20</v>
      </c>
      <c r="H30" s="371">
        <v>24</v>
      </c>
      <c r="I30" s="372"/>
      <c r="J30" s="114">
        <v>29</v>
      </c>
      <c r="K30" s="370">
        <v>48</v>
      </c>
      <c r="L30" s="371">
        <v>32</v>
      </c>
      <c r="M30" s="371">
        <v>20</v>
      </c>
      <c r="N30" s="372"/>
      <c r="O30" s="114">
        <v>27</v>
      </c>
      <c r="P30" s="370">
        <v>52</v>
      </c>
      <c r="Q30" s="371">
        <v>36</v>
      </c>
      <c r="R30" s="371">
        <v>20</v>
      </c>
      <c r="S30" s="372"/>
      <c r="T30" s="114">
        <v>27</v>
      </c>
      <c r="U30" s="370">
        <v>52</v>
      </c>
      <c r="V30" s="371">
        <v>24</v>
      </c>
      <c r="W30" s="371">
        <v>44</v>
      </c>
      <c r="X30" s="372"/>
      <c r="Y30" s="114">
        <v>33</v>
      </c>
      <c r="Z30" s="370">
        <f>52+Z11+Z23</f>
        <v>56</v>
      </c>
      <c r="AA30" s="491">
        <f>24+AA11+AA23</f>
        <v>40</v>
      </c>
      <c r="AB30" s="371">
        <f>20+AB11+AB23</f>
        <v>20</v>
      </c>
      <c r="AC30" s="372"/>
      <c r="AD30" s="114">
        <f>27+AD11+AD23</f>
        <v>32</v>
      </c>
      <c r="AE30" s="370">
        <f>4+AE11+AE23</f>
        <v>48</v>
      </c>
      <c r="AF30" s="501">
        <f>4+AF11+AF23</f>
        <v>48</v>
      </c>
      <c r="AG30" s="371">
        <f>AG11+AG23</f>
        <v>12</v>
      </c>
      <c r="AH30" s="372"/>
      <c r="AI30" s="114">
        <f>2+AI11+AI23</f>
        <v>33</v>
      </c>
      <c r="AJ30" s="370">
        <f>AJ11</f>
        <v>20</v>
      </c>
      <c r="AK30" s="491">
        <f>AK11</f>
        <v>8</v>
      </c>
      <c r="AL30" s="371">
        <f>AL11+AL29</f>
        <v>31</v>
      </c>
      <c r="AM30" s="372"/>
      <c r="AN30" s="114">
        <f>AN11+AN29</f>
        <v>29</v>
      </c>
      <c r="AO30" s="217"/>
      <c r="AP30" s="503"/>
      <c r="AQ30" s="504"/>
      <c r="AR30" s="505"/>
      <c r="AS30" s="506"/>
      <c r="AT30" s="505"/>
    </row>
    <row r="31" spans="1:235" ht="12.75" customHeight="1" x14ac:dyDescent="0.2">
      <c r="A31" s="719" t="s">
        <v>175</v>
      </c>
      <c r="B31" s="88"/>
      <c r="C31" s="137" t="s">
        <v>193</v>
      </c>
      <c r="D31" s="406">
        <f>D30</f>
        <v>715</v>
      </c>
      <c r="E31" s="407"/>
      <c r="F31" s="115"/>
      <c r="G31" s="408">
        <f>F30+G30+H30</f>
        <v>104</v>
      </c>
      <c r="H31" s="117"/>
      <c r="I31" s="120"/>
      <c r="J31" s="119"/>
      <c r="K31" s="115"/>
      <c r="L31" s="408">
        <f>K30+L30+M30</f>
        <v>100</v>
      </c>
      <c r="M31" s="117"/>
      <c r="N31" s="120"/>
      <c r="O31" s="119"/>
      <c r="P31" s="115"/>
      <c r="Q31" s="408">
        <f>P30+Q30+R30</f>
        <v>108</v>
      </c>
      <c r="R31" s="117"/>
      <c r="S31" s="120"/>
      <c r="T31" s="119"/>
      <c r="U31" s="115"/>
      <c r="V31" s="408">
        <f>U30+W30+V30</f>
        <v>120</v>
      </c>
      <c r="W31" s="117"/>
      <c r="X31" s="120"/>
      <c r="Y31" s="119"/>
      <c r="Z31" s="55"/>
      <c r="AA31" s="408">
        <f>Z30+AA30+AB30</f>
        <v>116</v>
      </c>
      <c r="AB31" s="214"/>
      <c r="AC31" s="120"/>
      <c r="AD31" s="119"/>
      <c r="AE31" s="55"/>
      <c r="AF31" s="408">
        <f>AE30+AF30+AG30</f>
        <v>108</v>
      </c>
      <c r="AG31" s="214"/>
      <c r="AH31" s="120"/>
      <c r="AI31" s="119"/>
      <c r="AJ31" s="461"/>
      <c r="AK31" s="462">
        <f>AJ30+AK30+AL30</f>
        <v>59</v>
      </c>
      <c r="AL31" s="117"/>
      <c r="AM31" s="120"/>
      <c r="AN31" s="119"/>
      <c r="AO31" s="460"/>
      <c r="AP31" s="507"/>
      <c r="AQ31" s="508"/>
      <c r="AR31" s="505"/>
      <c r="AS31" s="506"/>
      <c r="AT31" s="505"/>
    </row>
    <row r="32" spans="1:235" ht="12.75" customHeight="1" x14ac:dyDescent="0.2">
      <c r="A32" s="720"/>
      <c r="B32" s="88"/>
      <c r="C32" s="137" t="s">
        <v>176</v>
      </c>
      <c r="D32" s="409">
        <f>'BSc  ALAP'!I65+'BSc  ALAP'!N65+'BSc  ALAP'!S65+'BSc  ALAP'!X65+AA32+AF32+AK32</f>
        <v>379</v>
      </c>
      <c r="E32" s="412"/>
      <c r="F32" s="375"/>
      <c r="G32" s="146">
        <f>G30+H30</f>
        <v>44</v>
      </c>
      <c r="H32" s="377"/>
      <c r="I32" s="380"/>
      <c r="J32" s="379"/>
      <c r="K32" s="375"/>
      <c r="L32" s="146">
        <f>L30+M30</f>
        <v>52</v>
      </c>
      <c r="M32" s="377"/>
      <c r="N32" s="380"/>
      <c r="O32" s="379"/>
      <c r="P32" s="375"/>
      <c r="Q32" s="146">
        <f>Q30+R30</f>
        <v>56</v>
      </c>
      <c r="R32" s="377"/>
      <c r="S32" s="380"/>
      <c r="T32" s="379"/>
      <c r="U32" s="375"/>
      <c r="V32" s="146">
        <f>V30+W30</f>
        <v>68</v>
      </c>
      <c r="W32" s="377"/>
      <c r="X32" s="380"/>
      <c r="Y32" s="379"/>
      <c r="Z32" s="375"/>
      <c r="AA32" s="438">
        <f>AA30+AB30</f>
        <v>60</v>
      </c>
      <c r="AB32" s="214"/>
      <c r="AC32" s="439"/>
      <c r="AD32" s="440"/>
      <c r="AE32" s="441"/>
      <c r="AF32" s="438">
        <f>AF30+AG30</f>
        <v>60</v>
      </c>
      <c r="AG32" s="214"/>
      <c r="AH32" s="439"/>
      <c r="AI32" s="442"/>
      <c r="AJ32" s="443"/>
      <c r="AK32" s="438">
        <f>AK30+AL30</f>
        <v>39</v>
      </c>
      <c r="AL32" s="444"/>
      <c r="AM32" s="439"/>
      <c r="AN32" s="379"/>
      <c r="AO32" s="460"/>
      <c r="AP32" s="542"/>
      <c r="AQ32" s="508"/>
      <c r="AR32" s="505"/>
      <c r="AS32" s="506"/>
      <c r="AT32" s="505"/>
    </row>
    <row r="33" spans="1:47" ht="12.75" customHeight="1" x14ac:dyDescent="0.2">
      <c r="A33" s="720"/>
      <c r="B33" s="88"/>
      <c r="C33" s="137" t="s">
        <v>177</v>
      </c>
      <c r="D33" s="409">
        <f>(D32/D30)*100</f>
        <v>53.006993006993007</v>
      </c>
      <c r="E33" s="411"/>
      <c r="F33" s="375"/>
      <c r="G33" s="146"/>
      <c r="H33" s="377"/>
      <c r="I33" s="380"/>
      <c r="J33" s="379"/>
      <c r="K33" s="375"/>
      <c r="L33" s="146"/>
      <c r="M33" s="377"/>
      <c r="N33" s="380"/>
      <c r="O33" s="379"/>
      <c r="P33" s="375"/>
      <c r="Q33" s="146"/>
      <c r="R33" s="377"/>
      <c r="S33" s="380"/>
      <c r="T33" s="379"/>
      <c r="U33" s="375"/>
      <c r="V33" s="146"/>
      <c r="W33" s="377"/>
      <c r="X33" s="380"/>
      <c r="Y33" s="379"/>
      <c r="Z33" s="375"/>
      <c r="AA33" s="438"/>
      <c r="AB33" s="214"/>
      <c r="AC33" s="439"/>
      <c r="AD33" s="440"/>
      <c r="AE33" s="441"/>
      <c r="AF33" s="438"/>
      <c r="AG33" s="214"/>
      <c r="AH33" s="439"/>
      <c r="AI33" s="440"/>
      <c r="AJ33" s="443"/>
      <c r="AK33" s="438"/>
      <c r="AL33" s="444"/>
      <c r="AM33" s="439"/>
      <c r="AN33" s="379"/>
      <c r="AO33" s="544"/>
      <c r="AP33" s="542"/>
      <c r="AQ33" s="508"/>
      <c r="AR33" s="505"/>
      <c r="AS33" s="506"/>
      <c r="AT33" s="505"/>
    </row>
    <row r="34" spans="1:47" ht="12.75" customHeight="1" x14ac:dyDescent="0.2">
      <c r="A34" s="720"/>
      <c r="B34" s="90"/>
      <c r="C34" s="138" t="s">
        <v>15</v>
      </c>
      <c r="D34" s="410"/>
      <c r="E34" s="412"/>
      <c r="F34" s="94"/>
      <c r="G34" s="95"/>
      <c r="H34" s="95"/>
      <c r="I34" s="146">
        <v>4</v>
      </c>
      <c r="J34" s="93"/>
      <c r="K34" s="94"/>
      <c r="L34" s="95"/>
      <c r="M34" s="95"/>
      <c r="N34" s="146">
        <v>4</v>
      </c>
      <c r="O34" s="93"/>
      <c r="P34" s="94"/>
      <c r="Q34" s="95"/>
      <c r="R34" s="95"/>
      <c r="S34" s="146">
        <v>4</v>
      </c>
      <c r="T34" s="93"/>
      <c r="U34" s="94"/>
      <c r="V34" s="95"/>
      <c r="W34" s="95"/>
      <c r="X34" s="146">
        <v>3</v>
      </c>
      <c r="Y34" s="93"/>
      <c r="Z34" s="94"/>
      <c r="AA34" s="445"/>
      <c r="AB34" s="445"/>
      <c r="AC34" s="438">
        <v>2</v>
      </c>
      <c r="AD34" s="446"/>
      <c r="AE34" s="443"/>
      <c r="AF34" s="445"/>
      <c r="AG34" s="445"/>
      <c r="AH34" s="438">
        <v>3</v>
      </c>
      <c r="AI34" s="446"/>
      <c r="AJ34" s="443"/>
      <c r="AK34" s="445"/>
      <c r="AL34" s="445"/>
      <c r="AM34" s="438">
        <v>3</v>
      </c>
      <c r="AN34" s="93"/>
      <c r="AO34" s="502"/>
      <c r="AP34" s="12"/>
      <c r="AQ34" s="16"/>
      <c r="AS34" s="8"/>
    </row>
    <row r="35" spans="1:47" ht="12.75" customHeight="1" thickBot="1" x14ac:dyDescent="0.25">
      <c r="A35" s="721"/>
      <c r="B35" s="98"/>
      <c r="C35" s="139" t="s">
        <v>71</v>
      </c>
      <c r="D35" s="413"/>
      <c r="E35" s="414"/>
      <c r="F35" s="94"/>
      <c r="G35" s="95"/>
      <c r="H35" s="95"/>
      <c r="I35" s="146">
        <v>4</v>
      </c>
      <c r="J35" s="93"/>
      <c r="K35" s="94"/>
      <c r="L35" s="95"/>
      <c r="M35" s="95"/>
      <c r="N35" s="146">
        <v>4</v>
      </c>
      <c r="O35" s="93"/>
      <c r="P35" s="94"/>
      <c r="Q35" s="95"/>
      <c r="R35" s="95"/>
      <c r="S35" s="146">
        <v>5</v>
      </c>
      <c r="T35" s="93"/>
      <c r="U35" s="94"/>
      <c r="V35" s="95"/>
      <c r="W35" s="95"/>
      <c r="X35" s="146">
        <v>6</v>
      </c>
      <c r="Y35" s="93"/>
      <c r="Z35" s="94"/>
      <c r="AA35" s="445"/>
      <c r="AB35" s="445"/>
      <c r="AC35" s="438">
        <v>7</v>
      </c>
      <c r="AD35" s="446"/>
      <c r="AE35" s="443"/>
      <c r="AF35" s="445"/>
      <c r="AG35" s="445"/>
      <c r="AH35" s="438">
        <v>7</v>
      </c>
      <c r="AI35" s="446"/>
      <c r="AJ35" s="443"/>
      <c r="AK35" s="445"/>
      <c r="AL35" s="445"/>
      <c r="AM35" s="438">
        <v>3</v>
      </c>
      <c r="AN35" s="93"/>
      <c r="AO35" s="502"/>
    </row>
    <row r="36" spans="1:47" ht="12.75" customHeight="1" thickTop="1" x14ac:dyDescent="0.2">
      <c r="A36" s="704" t="s">
        <v>178</v>
      </c>
      <c r="B36" s="88"/>
      <c r="C36" s="136"/>
      <c r="D36" s="99"/>
      <c r="E36" s="100"/>
      <c r="F36" s="101"/>
      <c r="G36" s="102"/>
      <c r="H36" s="102"/>
      <c r="I36" s="102"/>
      <c r="J36" s="103"/>
      <c r="K36" s="101"/>
      <c r="L36" s="102"/>
      <c r="M36" s="102"/>
      <c r="N36" s="102"/>
      <c r="O36" s="103"/>
      <c r="P36" s="101"/>
      <c r="Q36" s="102"/>
      <c r="R36" s="102"/>
      <c r="S36" s="102"/>
      <c r="T36" s="103"/>
      <c r="U36" s="101"/>
      <c r="V36" s="102"/>
      <c r="W36" s="102"/>
      <c r="X36" s="102"/>
      <c r="Y36" s="103"/>
      <c r="Z36" s="101"/>
      <c r="AA36" s="102"/>
      <c r="AB36" s="102"/>
      <c r="AC36" s="102"/>
      <c r="AD36" s="103"/>
      <c r="AE36" s="101"/>
      <c r="AF36" s="102"/>
      <c r="AG36" s="102"/>
      <c r="AH36" s="102"/>
      <c r="AI36" s="103"/>
      <c r="AJ36" s="101"/>
      <c r="AK36" s="102"/>
      <c r="AL36" s="102"/>
      <c r="AM36" s="102"/>
      <c r="AN36" s="103"/>
      <c r="AO36" s="502"/>
      <c r="AP36" s="543"/>
      <c r="AU36" s="510"/>
    </row>
    <row r="37" spans="1:47" ht="12.75" customHeight="1" x14ac:dyDescent="0.2">
      <c r="A37" s="705"/>
      <c r="B37" s="90"/>
      <c r="C37" s="140"/>
      <c r="D37" s="105"/>
      <c r="E37" s="106"/>
      <c r="F37" s="94"/>
      <c r="G37" s="95"/>
      <c r="H37" s="95"/>
      <c r="I37" s="95"/>
      <c r="J37" s="93"/>
      <c r="K37" s="94"/>
      <c r="L37" s="95"/>
      <c r="M37" s="95"/>
      <c r="N37" s="95"/>
      <c r="O37" s="93"/>
      <c r="P37" s="94"/>
      <c r="Q37" s="95"/>
      <c r="R37" s="95"/>
      <c r="S37" s="95"/>
      <c r="T37" s="93"/>
      <c r="U37" s="94"/>
      <c r="V37" s="95"/>
      <c r="W37" s="95"/>
      <c r="X37" s="95"/>
      <c r="Y37" s="93"/>
      <c r="Z37" s="94"/>
      <c r="AA37" s="95"/>
      <c r="AB37" s="95"/>
      <c r="AC37" s="95"/>
      <c r="AD37" s="93"/>
      <c r="AE37" s="94"/>
      <c r="AF37" s="95"/>
      <c r="AG37" s="95"/>
      <c r="AH37" s="95"/>
      <c r="AI37" s="93"/>
      <c r="AJ37" s="94"/>
      <c r="AK37" s="95"/>
      <c r="AL37" s="95"/>
      <c r="AM37" s="95"/>
      <c r="AN37" s="93"/>
      <c r="AO37" s="459"/>
      <c r="AP37" s="509"/>
      <c r="AQ37" s="508"/>
      <c r="AT37" s="505"/>
    </row>
    <row r="38" spans="1:47" ht="16.5" thickBot="1" x14ac:dyDescent="0.25">
      <c r="A38" s="706"/>
      <c r="B38" s="200"/>
      <c r="C38" s="199" t="s">
        <v>77</v>
      </c>
      <c r="D38" s="182" t="s">
        <v>81</v>
      </c>
      <c r="E38" s="183">
        <v>0</v>
      </c>
      <c r="F38" s="107"/>
      <c r="G38" s="108"/>
      <c r="H38" s="108"/>
      <c r="I38" s="108"/>
      <c r="J38" s="109"/>
      <c r="K38" s="107"/>
      <c r="L38" s="108"/>
      <c r="M38" s="108"/>
      <c r="N38" s="108"/>
      <c r="O38" s="109"/>
      <c r="P38" s="110"/>
      <c r="Q38" s="111"/>
      <c r="R38" s="108"/>
      <c r="S38" s="108"/>
      <c r="T38" s="109"/>
      <c r="U38" s="107"/>
      <c r="V38" s="108"/>
      <c r="W38" s="108"/>
      <c r="X38" s="108"/>
      <c r="Y38" s="109"/>
      <c r="Z38" s="107"/>
      <c r="AA38" s="108"/>
      <c r="AB38" s="108"/>
      <c r="AC38" s="108"/>
      <c r="AD38" s="109"/>
      <c r="AE38" s="707" t="s">
        <v>81</v>
      </c>
      <c r="AF38" s="708"/>
      <c r="AG38" s="708"/>
      <c r="AH38" s="708"/>
      <c r="AI38" s="709"/>
      <c r="AJ38" s="107"/>
      <c r="AK38" s="108"/>
      <c r="AL38" s="108"/>
      <c r="AM38" s="108"/>
      <c r="AN38" s="109"/>
      <c r="AO38" s="458"/>
    </row>
    <row r="39" spans="1:47" x14ac:dyDescent="0.2">
      <c r="AP39" s="509"/>
      <c r="AU39" s="510"/>
    </row>
    <row r="40" spans="1:47" ht="15.75" x14ac:dyDescent="0.2">
      <c r="B40" s="282" t="s">
        <v>67</v>
      </c>
      <c r="AP40" s="509"/>
      <c r="AQ40" s="511"/>
      <c r="AT40" s="505"/>
    </row>
    <row r="41" spans="1:47" ht="15.75" x14ac:dyDescent="0.2">
      <c r="B41" s="282"/>
    </row>
    <row r="42" spans="1:47" ht="15.75" x14ac:dyDescent="0.2">
      <c r="B42" s="490" t="s">
        <v>233</v>
      </c>
    </row>
    <row r="43" spans="1:47" ht="15.75" x14ac:dyDescent="0.2">
      <c r="B43" s="282" t="s">
        <v>234</v>
      </c>
    </row>
    <row r="45" spans="1:47" ht="12.75" customHeight="1" x14ac:dyDescent="0.2">
      <c r="B45" s="13"/>
      <c r="C45" s="9"/>
      <c r="D45" s="3"/>
      <c r="E45" s="3"/>
      <c r="F45" s="336"/>
      <c r="G45" s="336"/>
      <c r="H45" s="336"/>
      <c r="I45" s="336"/>
      <c r="J45" s="12"/>
      <c r="K45" s="336"/>
      <c r="L45" s="12"/>
      <c r="M45" s="162" t="s">
        <v>92</v>
      </c>
      <c r="N45" s="12"/>
      <c r="O45" s="12"/>
      <c r="P45" s="12"/>
      <c r="Q45" s="12"/>
      <c r="R45" s="12"/>
      <c r="X45" s="336"/>
      <c r="Y45" s="12"/>
      <c r="Z45" s="12"/>
      <c r="AA45" s="12"/>
      <c r="AB45" s="12"/>
      <c r="AC45" s="336"/>
      <c r="AD45" s="12"/>
      <c r="AE45" s="336"/>
      <c r="AF45" s="336"/>
      <c r="AG45" s="336"/>
      <c r="AH45" s="336"/>
      <c r="AI45" s="12"/>
      <c r="AJ45" s="336"/>
      <c r="AK45" s="336"/>
      <c r="AL45" s="336"/>
      <c r="AM45" s="336"/>
      <c r="AN45" s="12"/>
      <c r="AO45" s="12"/>
      <c r="AP45" s="12"/>
      <c r="AQ45" s="16"/>
      <c r="AS45" s="8"/>
    </row>
    <row r="46" spans="1:47" ht="12.75" customHeight="1" x14ac:dyDescent="0.2">
      <c r="B46" s="13"/>
      <c r="C46" s="9"/>
      <c r="D46" s="3"/>
      <c r="E46" s="3"/>
      <c r="F46" s="336"/>
      <c r="G46" s="336"/>
      <c r="H46" s="336"/>
      <c r="I46" s="336"/>
      <c r="J46" s="12"/>
      <c r="K46" s="336"/>
      <c r="L46" s="12"/>
      <c r="M46" s="162" t="s">
        <v>75</v>
      </c>
      <c r="N46" s="12"/>
      <c r="O46" s="12"/>
      <c r="P46" s="12"/>
      <c r="Q46" s="12"/>
      <c r="R46" s="12"/>
      <c r="X46" s="336"/>
      <c r="Y46" s="12"/>
      <c r="Z46" s="12"/>
      <c r="AA46" s="12"/>
      <c r="AB46" s="12"/>
      <c r="AC46" s="336"/>
      <c r="AD46" s="12"/>
      <c r="AE46" s="336"/>
      <c r="AF46" s="336"/>
      <c r="AG46" s="336"/>
      <c r="AH46" s="336"/>
      <c r="AI46" s="12"/>
      <c r="AJ46" s="336"/>
      <c r="AK46" s="336"/>
      <c r="AL46" s="336"/>
      <c r="AM46" s="336"/>
      <c r="AN46" s="12"/>
      <c r="AO46" s="384" t="s">
        <v>92</v>
      </c>
      <c r="AP46" s="12"/>
      <c r="AQ46" s="16"/>
      <c r="AS46" s="8"/>
    </row>
    <row r="47" spans="1:47" ht="15" x14ac:dyDescent="0.2">
      <c r="AO47" s="384" t="s">
        <v>75</v>
      </c>
    </row>
    <row r="48" spans="1:47" ht="15.75" customHeight="1" x14ac:dyDescent="0.2"/>
    <row r="49" spans="42:43" ht="12.75" customHeight="1" x14ac:dyDescent="0.2">
      <c r="AP49" s="14"/>
      <c r="AQ49" s="5"/>
    </row>
    <row r="50" spans="42:43" ht="13.5" customHeight="1" x14ac:dyDescent="0.2">
      <c r="AQ50" s="5"/>
    </row>
    <row r="51" spans="42:43" x14ac:dyDescent="0.2">
      <c r="AQ51" s="5"/>
    </row>
    <row r="52" spans="42:43" x14ac:dyDescent="0.2">
      <c r="AQ52" s="5"/>
    </row>
    <row r="53" spans="42:43" x14ac:dyDescent="0.2">
      <c r="AQ53" s="5"/>
    </row>
    <row r="54" spans="42:43" x14ac:dyDescent="0.2">
      <c r="AQ54" s="5"/>
    </row>
    <row r="55" spans="42:43" x14ac:dyDescent="0.2">
      <c r="AQ55" s="5"/>
    </row>
    <row r="56" spans="42:43" x14ac:dyDescent="0.2">
      <c r="AQ56" s="5"/>
    </row>
    <row r="57" spans="42:43" x14ac:dyDescent="0.2">
      <c r="AQ57" s="5"/>
    </row>
    <row r="58" spans="42:43" x14ac:dyDescent="0.2">
      <c r="AQ58" s="5"/>
    </row>
    <row r="59" spans="42:43" x14ac:dyDescent="0.2">
      <c r="AQ59" s="5"/>
    </row>
    <row r="61" spans="42:43" ht="15" customHeight="1" x14ac:dyDescent="0.2"/>
    <row r="62" spans="42:43" ht="15" customHeight="1" x14ac:dyDescent="0.2"/>
    <row r="82" spans="5:18" ht="15.75" x14ac:dyDescent="0.2">
      <c r="E82" s="189"/>
      <c r="F82" s="189"/>
      <c r="G82" s="189"/>
      <c r="H82" s="189"/>
      <c r="I82" s="189"/>
      <c r="J82" s="189"/>
      <c r="K82" s="189"/>
      <c r="L82" s="189"/>
      <c r="M82" s="190"/>
      <c r="N82" s="190"/>
      <c r="O82" s="190"/>
      <c r="P82" s="190"/>
      <c r="Q82" s="190"/>
      <c r="R82" s="192"/>
    </row>
  </sheetData>
  <mergeCells count="18">
    <mergeCell ref="AH1:AR1"/>
    <mergeCell ref="AH2:AR2"/>
    <mergeCell ref="AH3:AR3"/>
    <mergeCell ref="D5:AF5"/>
    <mergeCell ref="A36:A38"/>
    <mergeCell ref="AE38:AI38"/>
    <mergeCell ref="AG5:AQ5"/>
    <mergeCell ref="AG6:AQ6"/>
    <mergeCell ref="A7:AQ7"/>
    <mergeCell ref="A8:A9"/>
    <mergeCell ref="A11:C11"/>
    <mergeCell ref="A23:C23"/>
    <mergeCell ref="B8:B9"/>
    <mergeCell ref="F8:AI8"/>
    <mergeCell ref="C8:C9"/>
    <mergeCell ref="E8:E9"/>
    <mergeCell ref="AO8:AO9"/>
    <mergeCell ref="A31:A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80"/>
  <sheetViews>
    <sheetView showGridLines="0" topLeftCell="G2" zoomScale="85" zoomScaleNormal="85" zoomScaleSheetLayoutView="90" workbookViewId="0">
      <selection activeCell="AP8" sqref="AP8:AP20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" style="5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.42578125" style="5" customWidth="1"/>
    <col min="13" max="13" width="3.85546875" style="5" bestFit="1" customWidth="1"/>
    <col min="14" max="14" width="4.140625" style="5" customWidth="1"/>
    <col min="15" max="15" width="4.8554687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5.42578125" style="5" customWidth="1"/>
    <col min="28" max="28" width="3.85546875" style="5" bestFit="1" customWidth="1"/>
    <col min="29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5.5703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0.5703125" style="14" customWidth="1"/>
    <col min="44" max="45" width="9.140625" style="5" hidden="1" customWidth="1"/>
    <col min="46" max="46" width="11" style="5" customWidth="1"/>
    <col min="47" max="16384" width="9.140625" style="5"/>
  </cols>
  <sheetData>
    <row r="1" spans="1:151" s="35" customFormat="1" ht="18" x14ac:dyDescent="0.2">
      <c r="A1" s="332" t="s">
        <v>76</v>
      </c>
      <c r="B1" s="47"/>
      <c r="C1" s="48"/>
      <c r="F1" s="331"/>
      <c r="G1" s="331"/>
      <c r="H1" s="331"/>
      <c r="I1" s="331"/>
      <c r="J1" s="331"/>
      <c r="K1" s="331"/>
      <c r="L1" s="35" t="s">
        <v>82</v>
      </c>
      <c r="S1" s="331"/>
      <c r="T1" s="331"/>
      <c r="U1" s="331"/>
      <c r="V1" s="331"/>
      <c r="W1" s="331"/>
      <c r="X1" s="331"/>
      <c r="Y1" s="331"/>
      <c r="Z1" s="331"/>
      <c r="AA1" s="331" t="s">
        <v>171</v>
      </c>
      <c r="AB1" s="331"/>
      <c r="AC1" s="331"/>
      <c r="AJ1" s="455" t="s">
        <v>209</v>
      </c>
      <c r="AK1" s="455"/>
      <c r="AL1" s="455"/>
      <c r="AM1" s="455"/>
      <c r="AN1" s="455"/>
      <c r="AO1" s="455"/>
      <c r="AP1" s="455"/>
      <c r="AQ1" s="455"/>
      <c r="AR1" s="455"/>
      <c r="AS1" s="455"/>
      <c r="AT1" s="455"/>
    </row>
    <row r="2" spans="1:151" s="35" customFormat="1" ht="18" x14ac:dyDescent="0.2">
      <c r="A2" s="332" t="s">
        <v>69</v>
      </c>
      <c r="B2" s="47"/>
      <c r="C2" s="48"/>
      <c r="F2" s="331"/>
      <c r="G2" s="331"/>
      <c r="H2" s="331"/>
      <c r="I2" s="331"/>
      <c r="J2" s="331"/>
      <c r="K2" s="331"/>
      <c r="L2" s="331"/>
      <c r="N2" s="331"/>
      <c r="O2" s="331" t="s">
        <v>65</v>
      </c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 t="s">
        <v>190</v>
      </c>
      <c r="AB2" s="231"/>
      <c r="AC2" s="231"/>
      <c r="AD2" s="231"/>
      <c r="AE2" s="231"/>
      <c r="AF2" s="231"/>
      <c r="AJ2" s="456" t="s">
        <v>210</v>
      </c>
      <c r="AK2" s="456"/>
      <c r="AL2" s="456"/>
      <c r="AM2" s="456"/>
      <c r="AN2" s="456"/>
      <c r="AO2" s="456"/>
      <c r="AP2" s="456"/>
      <c r="AQ2" s="456"/>
      <c r="AR2" s="456"/>
      <c r="AS2" s="456"/>
      <c r="AT2" s="456"/>
    </row>
    <row r="3" spans="1:151" s="35" customFormat="1" ht="18" x14ac:dyDescent="0.2">
      <c r="A3" s="332"/>
      <c r="B3" s="47"/>
      <c r="C3" s="48"/>
      <c r="F3" s="331"/>
      <c r="G3" s="331"/>
      <c r="H3" s="331"/>
      <c r="I3" s="331"/>
      <c r="J3" s="331"/>
      <c r="K3" s="331"/>
      <c r="L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 t="s">
        <v>96</v>
      </c>
      <c r="AB3" s="231"/>
      <c r="AC3" s="231"/>
      <c r="AD3" s="231"/>
      <c r="AE3" s="231"/>
      <c r="AF3" s="231"/>
      <c r="AJ3" s="456" t="s">
        <v>93</v>
      </c>
      <c r="AK3" s="456"/>
      <c r="AL3" s="456"/>
      <c r="AM3" s="456"/>
      <c r="AN3" s="456"/>
      <c r="AO3" s="456"/>
      <c r="AP3" s="456"/>
      <c r="AQ3" s="456"/>
      <c r="AR3" s="456"/>
      <c r="AS3" s="456"/>
      <c r="AT3" s="456"/>
    </row>
    <row r="4" spans="1:151" s="35" customFormat="1" ht="18" x14ac:dyDescent="0.2">
      <c r="A4" s="332"/>
      <c r="B4" s="47"/>
      <c r="C4" s="48"/>
      <c r="F4" s="331"/>
      <c r="G4" s="331"/>
      <c r="H4" s="331"/>
      <c r="I4" s="331"/>
      <c r="J4" s="331"/>
      <c r="K4" s="331"/>
      <c r="L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 t="s">
        <v>146</v>
      </c>
      <c r="AB4" s="231"/>
      <c r="AC4" s="231"/>
      <c r="AD4" s="231"/>
      <c r="AE4" s="231"/>
      <c r="AF4" s="231"/>
      <c r="AN4" s="231"/>
      <c r="AO4" s="231"/>
      <c r="AP4" s="231"/>
      <c r="AQ4" s="231"/>
      <c r="AR4" s="231"/>
    </row>
    <row r="5" spans="1:151" s="35" customFormat="1" ht="18.75" x14ac:dyDescent="0.2">
      <c r="A5" s="332"/>
      <c r="B5" s="47"/>
      <c r="C5" s="48"/>
      <c r="D5" s="688" t="s">
        <v>213</v>
      </c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5"/>
      <c r="AS5" s="5"/>
      <c r="AT5" s="5"/>
      <c r="AU5" s="5"/>
      <c r="AV5" s="5"/>
    </row>
    <row r="6" spans="1:151" ht="21.75" customHeight="1" x14ac:dyDescent="0.2">
      <c r="F6" s="331"/>
      <c r="G6" s="331"/>
      <c r="H6" s="331"/>
      <c r="I6" s="331"/>
      <c r="J6" s="331"/>
      <c r="K6" s="331"/>
      <c r="L6" s="331"/>
      <c r="N6" s="331" t="s">
        <v>137</v>
      </c>
      <c r="O6" s="331"/>
      <c r="P6" s="331"/>
      <c r="Q6" s="331"/>
      <c r="S6" s="331"/>
      <c r="T6" s="331"/>
      <c r="U6" s="331"/>
      <c r="V6" s="331"/>
      <c r="W6" s="331"/>
      <c r="X6" s="331"/>
      <c r="Y6" s="331"/>
      <c r="Z6" s="331"/>
      <c r="AA6" s="331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</row>
    <row r="7" spans="1:151" ht="25.5" customHeight="1" thickBot="1" x14ac:dyDescent="0.25">
      <c r="A7" s="712" t="s">
        <v>191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</row>
    <row r="8" spans="1:151" s="232" customFormat="1" ht="20.25" customHeight="1" x14ac:dyDescent="0.2">
      <c r="A8" s="675"/>
      <c r="B8" s="715" t="s">
        <v>19</v>
      </c>
      <c r="C8" s="679" t="s">
        <v>1</v>
      </c>
      <c r="D8" s="21" t="s">
        <v>189</v>
      </c>
      <c r="E8" s="681" t="s">
        <v>64</v>
      </c>
      <c r="F8" s="683" t="s">
        <v>0</v>
      </c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22"/>
      <c r="AK8" s="22"/>
      <c r="AL8" s="22"/>
      <c r="AM8" s="23"/>
      <c r="AN8" s="24"/>
      <c r="AO8" s="717" t="s">
        <v>139</v>
      </c>
      <c r="AP8" s="309"/>
    </row>
    <row r="9" spans="1:151" s="232" customFormat="1" ht="20.25" customHeight="1" thickBot="1" x14ac:dyDescent="0.25">
      <c r="A9" s="714"/>
      <c r="B9" s="716"/>
      <c r="C9" s="680"/>
      <c r="D9" s="26" t="s">
        <v>2</v>
      </c>
      <c r="E9" s="682"/>
      <c r="F9" s="27"/>
      <c r="G9" s="28"/>
      <c r="H9" s="28" t="s">
        <v>3</v>
      </c>
      <c r="I9" s="28"/>
      <c r="J9" s="29"/>
      <c r="K9" s="28"/>
      <c r="L9" s="28"/>
      <c r="M9" s="28" t="s">
        <v>4</v>
      </c>
      <c r="N9" s="28"/>
      <c r="O9" s="29"/>
      <c r="P9" s="28"/>
      <c r="Q9" s="28"/>
      <c r="R9" s="30" t="s">
        <v>5</v>
      </c>
      <c r="S9" s="28"/>
      <c r="T9" s="29"/>
      <c r="U9" s="28"/>
      <c r="V9" s="28"/>
      <c r="W9" s="30" t="s">
        <v>6</v>
      </c>
      <c r="X9" s="28"/>
      <c r="Y9" s="29"/>
      <c r="Z9" s="28"/>
      <c r="AA9" s="28"/>
      <c r="AB9" s="30" t="s">
        <v>7</v>
      </c>
      <c r="AC9" s="28"/>
      <c r="AD9" s="29"/>
      <c r="AE9" s="27"/>
      <c r="AF9" s="28"/>
      <c r="AG9" s="28" t="s">
        <v>8</v>
      </c>
      <c r="AH9" s="28"/>
      <c r="AI9" s="31"/>
      <c r="AJ9" s="27"/>
      <c r="AK9" s="28"/>
      <c r="AL9" s="28" t="s">
        <v>18</v>
      </c>
      <c r="AM9" s="28"/>
      <c r="AN9" s="29"/>
      <c r="AO9" s="718"/>
      <c r="AP9" s="314" t="s">
        <v>95</v>
      </c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</row>
    <row r="10" spans="1:151" s="11" customFormat="1" ht="18.75" customHeight="1" x14ac:dyDescent="0.2">
      <c r="A10" s="335"/>
      <c r="B10" s="38"/>
      <c r="C10" s="132"/>
      <c r="D10" s="64"/>
      <c r="E10" s="51"/>
      <c r="F10" s="84" t="s">
        <v>9</v>
      </c>
      <c r="G10" s="85" t="s">
        <v>11</v>
      </c>
      <c r="H10" s="85" t="s">
        <v>10</v>
      </c>
      <c r="I10" s="85" t="s">
        <v>12</v>
      </c>
      <c r="J10" s="86" t="s">
        <v>13</v>
      </c>
      <c r="K10" s="84" t="s">
        <v>9</v>
      </c>
      <c r="L10" s="85" t="s">
        <v>11</v>
      </c>
      <c r="M10" s="85" t="s">
        <v>10</v>
      </c>
      <c r="N10" s="85" t="s">
        <v>12</v>
      </c>
      <c r="O10" s="86" t="s">
        <v>13</v>
      </c>
      <c r="P10" s="84" t="s">
        <v>9</v>
      </c>
      <c r="Q10" s="85" t="s">
        <v>11</v>
      </c>
      <c r="R10" s="85" t="s">
        <v>10</v>
      </c>
      <c r="S10" s="85" t="s">
        <v>12</v>
      </c>
      <c r="T10" s="86" t="s">
        <v>13</v>
      </c>
      <c r="U10" s="84" t="s">
        <v>9</v>
      </c>
      <c r="V10" s="85" t="s">
        <v>11</v>
      </c>
      <c r="W10" s="85" t="s">
        <v>10</v>
      </c>
      <c r="X10" s="85" t="s">
        <v>12</v>
      </c>
      <c r="Y10" s="86" t="s">
        <v>13</v>
      </c>
      <c r="Z10" s="84" t="s">
        <v>9</v>
      </c>
      <c r="AA10" s="85" t="s">
        <v>11</v>
      </c>
      <c r="AB10" s="85" t="s">
        <v>10</v>
      </c>
      <c r="AC10" s="85" t="s">
        <v>12</v>
      </c>
      <c r="AD10" s="86" t="s">
        <v>13</v>
      </c>
      <c r="AE10" s="84" t="s">
        <v>9</v>
      </c>
      <c r="AF10" s="85" t="s">
        <v>11</v>
      </c>
      <c r="AG10" s="85" t="s">
        <v>10</v>
      </c>
      <c r="AH10" s="85" t="s">
        <v>12</v>
      </c>
      <c r="AI10" s="86" t="s">
        <v>13</v>
      </c>
      <c r="AJ10" s="87" t="s">
        <v>9</v>
      </c>
      <c r="AK10" s="333" t="s">
        <v>11</v>
      </c>
      <c r="AL10" s="333" t="s">
        <v>10</v>
      </c>
      <c r="AM10" s="333" t="s">
        <v>12</v>
      </c>
      <c r="AN10" s="313" t="s">
        <v>13</v>
      </c>
      <c r="AO10" s="311"/>
      <c r="AP10" s="312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</row>
    <row r="11" spans="1:151" ht="15.75" customHeight="1" x14ac:dyDescent="0.2">
      <c r="A11" s="658" t="s">
        <v>86</v>
      </c>
      <c r="B11" s="659"/>
      <c r="C11" s="659"/>
      <c r="D11" s="73">
        <f t="shared" ref="D11:AN11" si="0">SUM(D12:D20)</f>
        <v>124</v>
      </c>
      <c r="E11" s="74">
        <f t="shared" si="0"/>
        <v>40</v>
      </c>
      <c r="F11" s="73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4">
        <f t="shared" si="0"/>
        <v>0</v>
      </c>
      <c r="K11" s="73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4">
        <f t="shared" si="0"/>
        <v>0</v>
      </c>
      <c r="P11" s="73">
        <f t="shared" si="0"/>
        <v>0</v>
      </c>
      <c r="Q11" s="75">
        <f t="shared" si="0"/>
        <v>0</v>
      </c>
      <c r="R11" s="75">
        <f t="shared" si="0"/>
        <v>0</v>
      </c>
      <c r="S11" s="75">
        <f t="shared" si="0"/>
        <v>0</v>
      </c>
      <c r="T11" s="74">
        <f t="shared" si="0"/>
        <v>0</v>
      </c>
      <c r="U11" s="73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4">
        <f t="shared" si="0"/>
        <v>0</v>
      </c>
      <c r="Z11" s="73">
        <f t="shared" si="0"/>
        <v>8</v>
      </c>
      <c r="AA11" s="75">
        <f t="shared" si="0"/>
        <v>4</v>
      </c>
      <c r="AB11" s="75">
        <f t="shared" si="0"/>
        <v>0</v>
      </c>
      <c r="AC11" s="75">
        <f t="shared" si="0"/>
        <v>0</v>
      </c>
      <c r="AD11" s="74">
        <f t="shared" si="0"/>
        <v>5</v>
      </c>
      <c r="AE11" s="73">
        <f t="shared" si="0"/>
        <v>36</v>
      </c>
      <c r="AF11" s="75">
        <f t="shared" si="0"/>
        <v>28</v>
      </c>
      <c r="AG11" s="75">
        <f t="shared" si="0"/>
        <v>4</v>
      </c>
      <c r="AH11" s="75">
        <f t="shared" si="0"/>
        <v>0</v>
      </c>
      <c r="AI11" s="74">
        <f t="shared" si="0"/>
        <v>21</v>
      </c>
      <c r="AJ11" s="73">
        <f t="shared" si="0"/>
        <v>24</v>
      </c>
      <c r="AK11" s="75">
        <f t="shared" si="0"/>
        <v>12</v>
      </c>
      <c r="AL11" s="75">
        <f t="shared" si="0"/>
        <v>8</v>
      </c>
      <c r="AM11" s="75">
        <f t="shared" si="0"/>
        <v>0</v>
      </c>
      <c r="AN11" s="233">
        <f t="shared" si="0"/>
        <v>14</v>
      </c>
      <c r="AO11" s="310"/>
      <c r="AP11" s="32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</row>
    <row r="12" spans="1:151" s="187" customFormat="1" ht="15.75" customHeight="1" x14ac:dyDescent="0.2">
      <c r="A12" s="177" t="s">
        <v>80</v>
      </c>
      <c r="B12" s="68" t="s">
        <v>285</v>
      </c>
      <c r="C12" s="196" t="s">
        <v>147</v>
      </c>
      <c r="D12" s="197">
        <f>Z12+AA12+AB12+AE12+AF12+AG12+AJ12+AK12+AL12</f>
        <v>12</v>
      </c>
      <c r="E12" s="198">
        <f>AD12+AI12+AN12</f>
        <v>5</v>
      </c>
      <c r="F12" s="204"/>
      <c r="G12" s="205"/>
      <c r="H12" s="205"/>
      <c r="I12" s="205"/>
      <c r="J12" s="206"/>
      <c r="K12" s="204"/>
      <c r="L12" s="205"/>
      <c r="M12" s="205"/>
      <c r="N12" s="205"/>
      <c r="O12" s="207"/>
      <c r="P12" s="204"/>
      <c r="Q12" s="205"/>
      <c r="R12" s="205"/>
      <c r="S12" s="205"/>
      <c r="T12" s="207"/>
      <c r="U12" s="204"/>
      <c r="V12" s="205"/>
      <c r="W12" s="205"/>
      <c r="X12" s="205"/>
      <c r="Y12" s="207"/>
      <c r="Z12" s="204">
        <v>8</v>
      </c>
      <c r="AA12" s="205">
        <v>4</v>
      </c>
      <c r="AB12" s="205">
        <v>0</v>
      </c>
      <c r="AC12" s="205" t="s">
        <v>70</v>
      </c>
      <c r="AD12" s="207">
        <v>5</v>
      </c>
      <c r="AE12" s="204"/>
      <c r="AF12" s="205"/>
      <c r="AG12" s="205"/>
      <c r="AH12" s="205"/>
      <c r="AI12" s="207"/>
      <c r="AJ12" s="204"/>
      <c r="AK12" s="205"/>
      <c r="AL12" s="205"/>
      <c r="AM12" s="205"/>
      <c r="AN12" s="207"/>
      <c r="AO12" s="512"/>
      <c r="AP12" s="327" t="s">
        <v>163</v>
      </c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</row>
    <row r="13" spans="1:151" ht="15.75" x14ac:dyDescent="0.2">
      <c r="A13" s="195" t="s">
        <v>78</v>
      </c>
      <c r="B13" s="69" t="s">
        <v>286</v>
      </c>
      <c r="C13" s="171" t="s">
        <v>148</v>
      </c>
      <c r="D13" s="197">
        <f t="shared" ref="D13:D20" si="1">Z13+AA13+AB13+AE13+AF13+AG13+AJ13+AK13+AL13</f>
        <v>16</v>
      </c>
      <c r="E13" s="198">
        <f t="shared" ref="E13:E20" si="2">AD13+AI13+AN13</f>
        <v>5</v>
      </c>
      <c r="F13" s="208"/>
      <c r="G13" s="172"/>
      <c r="H13" s="76"/>
      <c r="I13" s="78"/>
      <c r="J13" s="81"/>
      <c r="K13" s="209"/>
      <c r="L13" s="208"/>
      <c r="M13" s="76"/>
      <c r="N13" s="78"/>
      <c r="O13" s="81"/>
      <c r="P13" s="76"/>
      <c r="Q13" s="172"/>
      <c r="R13" s="76"/>
      <c r="S13" s="78"/>
      <c r="T13" s="81"/>
      <c r="U13" s="76"/>
      <c r="V13" s="172"/>
      <c r="W13" s="76"/>
      <c r="X13" s="78"/>
      <c r="Y13" s="81"/>
      <c r="Z13" s="76"/>
      <c r="AA13" s="172"/>
      <c r="AB13" s="76"/>
      <c r="AC13" s="78"/>
      <c r="AD13" s="81"/>
      <c r="AE13" s="173">
        <v>8</v>
      </c>
      <c r="AF13" s="174">
        <v>8</v>
      </c>
      <c r="AG13" s="175">
        <v>0</v>
      </c>
      <c r="AH13" s="174" t="s">
        <v>14</v>
      </c>
      <c r="AI13" s="176">
        <v>5</v>
      </c>
      <c r="AJ13" s="210"/>
      <c r="AK13" s="172"/>
      <c r="AL13" s="76"/>
      <c r="AM13" s="78"/>
      <c r="AN13" s="81"/>
      <c r="AO13" s="513" t="s">
        <v>285</v>
      </c>
      <c r="AP13" s="329" t="s">
        <v>163</v>
      </c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</row>
    <row r="14" spans="1:151" ht="15.75" x14ac:dyDescent="0.2">
      <c r="A14" s="152" t="s">
        <v>74</v>
      </c>
      <c r="B14" s="69" t="s">
        <v>287</v>
      </c>
      <c r="C14" s="308" t="s">
        <v>162</v>
      </c>
      <c r="D14" s="197">
        <f t="shared" si="1"/>
        <v>12</v>
      </c>
      <c r="E14" s="198">
        <f t="shared" si="2"/>
        <v>4</v>
      </c>
      <c r="F14" s="201"/>
      <c r="G14" s="147"/>
      <c r="H14" s="147"/>
      <c r="I14" s="147"/>
      <c r="J14" s="202"/>
      <c r="K14" s="201"/>
      <c r="L14" s="147"/>
      <c r="M14" s="147"/>
      <c r="N14" s="147"/>
      <c r="O14" s="202"/>
      <c r="P14" s="201"/>
      <c r="Q14" s="147"/>
      <c r="R14" s="147"/>
      <c r="S14" s="147"/>
      <c r="T14" s="202"/>
      <c r="U14" s="201"/>
      <c r="V14" s="147"/>
      <c r="W14" s="147"/>
      <c r="X14" s="147"/>
      <c r="Y14" s="202"/>
      <c r="Z14" s="201"/>
      <c r="AA14" s="147"/>
      <c r="AB14" s="147"/>
      <c r="AC14" s="147"/>
      <c r="AD14" s="211"/>
      <c r="AE14" s="201">
        <v>8</v>
      </c>
      <c r="AF14" s="147">
        <v>4</v>
      </c>
      <c r="AG14" s="147">
        <v>0</v>
      </c>
      <c r="AH14" s="147" t="s">
        <v>14</v>
      </c>
      <c r="AI14" s="211">
        <v>4</v>
      </c>
      <c r="AJ14" s="201"/>
      <c r="AK14" s="147"/>
      <c r="AL14" s="147"/>
      <c r="AM14" s="147"/>
      <c r="AN14" s="211"/>
      <c r="AO14" s="514"/>
      <c r="AP14" s="326" t="s">
        <v>161</v>
      </c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</row>
    <row r="15" spans="1:151" ht="15.75" x14ac:dyDescent="0.2">
      <c r="A15" s="195" t="s">
        <v>68</v>
      </c>
      <c r="B15" s="69" t="s">
        <v>288</v>
      </c>
      <c r="C15" s="171" t="s">
        <v>160</v>
      </c>
      <c r="D15" s="197">
        <f t="shared" si="1"/>
        <v>16</v>
      </c>
      <c r="E15" s="198">
        <f t="shared" si="2"/>
        <v>5</v>
      </c>
      <c r="F15" s="201"/>
      <c r="G15" s="147"/>
      <c r="H15" s="147"/>
      <c r="I15" s="147"/>
      <c r="J15" s="202"/>
      <c r="K15" s="201"/>
      <c r="L15" s="147"/>
      <c r="M15" s="147"/>
      <c r="N15" s="147"/>
      <c r="O15" s="212"/>
      <c r="P15" s="201"/>
      <c r="Q15" s="147"/>
      <c r="R15" s="147"/>
      <c r="S15" s="147"/>
      <c r="T15" s="212"/>
      <c r="U15" s="201"/>
      <c r="V15" s="147"/>
      <c r="W15" s="147"/>
      <c r="X15" s="147"/>
      <c r="Y15" s="212"/>
      <c r="Z15" s="201"/>
      <c r="AA15" s="147"/>
      <c r="AB15" s="147"/>
      <c r="AC15" s="147"/>
      <c r="AD15" s="211"/>
      <c r="AE15" s="201"/>
      <c r="AF15" s="147"/>
      <c r="AG15" s="147"/>
      <c r="AH15" s="147"/>
      <c r="AI15" s="211"/>
      <c r="AJ15" s="201">
        <v>8</v>
      </c>
      <c r="AK15" s="147">
        <v>8</v>
      </c>
      <c r="AL15" s="147">
        <v>0</v>
      </c>
      <c r="AM15" s="147" t="s">
        <v>70</v>
      </c>
      <c r="AN15" s="211">
        <v>5</v>
      </c>
      <c r="AO15" s="523" t="s">
        <v>271</v>
      </c>
      <c r="AP15" s="326" t="s">
        <v>124</v>
      </c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</row>
    <row r="16" spans="1:151" ht="18" customHeight="1" x14ac:dyDescent="0.2">
      <c r="A16" s="152" t="s">
        <v>53</v>
      </c>
      <c r="B16" s="69" t="s">
        <v>290</v>
      </c>
      <c r="C16" s="171" t="s">
        <v>149</v>
      </c>
      <c r="D16" s="197">
        <f t="shared" si="1"/>
        <v>16</v>
      </c>
      <c r="E16" s="198">
        <f t="shared" si="2"/>
        <v>5</v>
      </c>
      <c r="F16" s="159"/>
      <c r="G16" s="77"/>
      <c r="H16" s="79"/>
      <c r="I16" s="80"/>
      <c r="J16" s="82"/>
      <c r="K16" s="160"/>
      <c r="L16" s="159"/>
      <c r="M16" s="79"/>
      <c r="N16" s="80"/>
      <c r="O16" s="82"/>
      <c r="P16" s="79"/>
      <c r="Q16" s="77"/>
      <c r="R16" s="79"/>
      <c r="S16" s="80"/>
      <c r="T16" s="82"/>
      <c r="U16" s="79"/>
      <c r="V16" s="77"/>
      <c r="W16" s="79"/>
      <c r="X16" s="80"/>
      <c r="Y16" s="82"/>
      <c r="Z16" s="122"/>
      <c r="AA16" s="157"/>
      <c r="AB16" s="157"/>
      <c r="AC16" s="123"/>
      <c r="AD16" s="158"/>
      <c r="AE16" s="32">
        <v>8</v>
      </c>
      <c r="AF16" s="33">
        <v>8</v>
      </c>
      <c r="AG16" s="33">
        <v>0</v>
      </c>
      <c r="AH16" s="33" t="s">
        <v>14</v>
      </c>
      <c r="AI16" s="83">
        <v>5</v>
      </c>
      <c r="AJ16" s="126"/>
      <c r="AK16" s="77"/>
      <c r="AL16" s="79"/>
      <c r="AM16" s="80"/>
      <c r="AN16" s="82"/>
      <c r="AO16" s="516"/>
      <c r="AP16" s="326" t="s">
        <v>157</v>
      </c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</row>
    <row r="17" spans="1:151" ht="18" customHeight="1" x14ac:dyDescent="0.2">
      <c r="A17" s="195" t="s">
        <v>54</v>
      </c>
      <c r="B17" s="69" t="s">
        <v>314</v>
      </c>
      <c r="C17" s="330" t="s">
        <v>306</v>
      </c>
      <c r="D17" s="197">
        <f t="shared" si="1"/>
        <v>16</v>
      </c>
      <c r="E17" s="198">
        <f t="shared" si="2"/>
        <v>5</v>
      </c>
      <c r="F17" s="201"/>
      <c r="G17" s="147"/>
      <c r="H17" s="147"/>
      <c r="I17" s="147"/>
      <c r="J17" s="211"/>
      <c r="K17" s="201"/>
      <c r="L17" s="147"/>
      <c r="M17" s="147"/>
      <c r="N17" s="147"/>
      <c r="O17" s="211"/>
      <c r="P17" s="201"/>
      <c r="Q17" s="147"/>
      <c r="R17" s="147"/>
      <c r="S17" s="147"/>
      <c r="T17" s="211"/>
      <c r="U17" s="201"/>
      <c r="V17" s="147"/>
      <c r="W17" s="147"/>
      <c r="X17" s="147"/>
      <c r="Y17" s="211"/>
      <c r="Z17" s="201"/>
      <c r="AA17" s="147"/>
      <c r="AB17" s="147"/>
      <c r="AC17" s="147"/>
      <c r="AD17" s="211"/>
      <c r="AE17" s="201"/>
      <c r="AF17" s="147"/>
      <c r="AG17" s="147"/>
      <c r="AH17" s="147"/>
      <c r="AI17" s="211"/>
      <c r="AJ17" s="201">
        <v>8</v>
      </c>
      <c r="AK17" s="147">
        <v>0</v>
      </c>
      <c r="AL17" s="147">
        <v>8</v>
      </c>
      <c r="AM17" s="147" t="s">
        <v>70</v>
      </c>
      <c r="AN17" s="211">
        <v>5</v>
      </c>
      <c r="AO17" s="524" t="s">
        <v>289</v>
      </c>
      <c r="AP17" s="327" t="s">
        <v>135</v>
      </c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</row>
    <row r="18" spans="1:151" ht="18" customHeight="1" x14ac:dyDescent="0.2">
      <c r="A18" s="152" t="s">
        <v>55</v>
      </c>
      <c r="B18" s="69" t="s">
        <v>302</v>
      </c>
      <c r="C18" s="308" t="s">
        <v>150</v>
      </c>
      <c r="D18" s="197">
        <f t="shared" si="1"/>
        <v>12</v>
      </c>
      <c r="E18" s="198">
        <f t="shared" si="2"/>
        <v>4</v>
      </c>
      <c r="F18" s="201"/>
      <c r="G18" s="147"/>
      <c r="H18" s="147"/>
      <c r="I18" s="147" t="s">
        <v>20</v>
      </c>
      <c r="J18" s="202"/>
      <c r="K18" s="201"/>
      <c r="L18" s="147"/>
      <c r="M18" s="147"/>
      <c r="N18" s="147"/>
      <c r="O18" s="211"/>
      <c r="P18" s="201"/>
      <c r="Q18" s="147"/>
      <c r="R18" s="147"/>
      <c r="S18" s="147"/>
      <c r="T18" s="211"/>
      <c r="U18" s="201"/>
      <c r="V18" s="147"/>
      <c r="W18" s="147"/>
      <c r="X18" s="147"/>
      <c r="Y18" s="211"/>
      <c r="Z18" s="201"/>
      <c r="AA18" s="147"/>
      <c r="AB18" s="147"/>
      <c r="AC18" s="147"/>
      <c r="AD18" s="211"/>
      <c r="AE18" s="201"/>
      <c r="AF18" s="147"/>
      <c r="AG18" s="147"/>
      <c r="AH18" s="147"/>
      <c r="AI18" s="211"/>
      <c r="AJ18" s="201">
        <v>8</v>
      </c>
      <c r="AK18" s="147">
        <v>4</v>
      </c>
      <c r="AL18" s="147">
        <v>0</v>
      </c>
      <c r="AM18" s="147" t="s">
        <v>70</v>
      </c>
      <c r="AN18" s="211">
        <v>4</v>
      </c>
      <c r="AO18" s="525" t="s">
        <v>267</v>
      </c>
      <c r="AP18" s="326" t="s">
        <v>126</v>
      </c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</row>
    <row r="19" spans="1:151" s="180" customFormat="1" ht="15" customHeight="1" x14ac:dyDescent="0.2">
      <c r="A19" s="152" t="s">
        <v>56</v>
      </c>
      <c r="B19" s="71" t="s">
        <v>282</v>
      </c>
      <c r="C19" s="385" t="s">
        <v>166</v>
      </c>
      <c r="D19" s="197">
        <f t="shared" ref="D19" si="3">Z19+AA19+AB19+AE19+AF19+AG19+AJ19+AK19+AL19</f>
        <v>8</v>
      </c>
      <c r="E19" s="198">
        <f t="shared" ref="E19" si="4">AD19+AI19+AN19</f>
        <v>2</v>
      </c>
      <c r="F19" s="55"/>
      <c r="G19" s="56"/>
      <c r="H19" s="56"/>
      <c r="I19" s="56"/>
      <c r="J19" s="57"/>
      <c r="K19" s="55"/>
      <c r="L19" s="56"/>
      <c r="M19" s="56"/>
      <c r="N19" s="56"/>
      <c r="O19" s="57"/>
      <c r="P19" s="55"/>
      <c r="Q19" s="56"/>
      <c r="R19" s="56"/>
      <c r="S19" s="56"/>
      <c r="T19" s="57"/>
      <c r="U19" s="55"/>
      <c r="V19" s="56"/>
      <c r="W19" s="56"/>
      <c r="X19" s="56"/>
      <c r="Y19" s="57"/>
      <c r="Z19" s="55"/>
      <c r="AA19" s="56"/>
      <c r="AB19" s="56"/>
      <c r="AC19" s="56"/>
      <c r="AD19" s="57"/>
      <c r="AE19" s="55">
        <v>4</v>
      </c>
      <c r="AF19" s="56">
        <v>0</v>
      </c>
      <c r="AG19" s="56">
        <v>4</v>
      </c>
      <c r="AH19" s="56" t="s">
        <v>70</v>
      </c>
      <c r="AI19" s="179">
        <v>2</v>
      </c>
      <c r="AJ19" s="55"/>
      <c r="AK19" s="56"/>
      <c r="AL19" s="56"/>
      <c r="AM19" s="56"/>
      <c r="AN19" s="57"/>
      <c r="AO19" s="518"/>
      <c r="AP19" s="402" t="s">
        <v>125</v>
      </c>
      <c r="AQ19" s="194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401"/>
      <c r="CE19" s="401"/>
      <c r="CF19" s="401"/>
      <c r="CG19" s="401"/>
      <c r="CH19" s="401"/>
      <c r="CI19" s="401"/>
      <c r="CJ19" s="401"/>
      <c r="CK19" s="401"/>
      <c r="CL19" s="401"/>
      <c r="CM19" s="401"/>
      <c r="CN19" s="401"/>
      <c r="CO19" s="401"/>
      <c r="CP19" s="401"/>
      <c r="CQ19" s="401"/>
      <c r="CR19" s="401"/>
      <c r="CS19" s="401"/>
      <c r="CT19" s="401"/>
      <c r="CU19" s="401"/>
      <c r="CV19" s="401"/>
      <c r="CW19" s="401"/>
      <c r="CX19" s="401"/>
      <c r="CY19" s="401"/>
      <c r="CZ19" s="401"/>
      <c r="DA19" s="401"/>
      <c r="DB19" s="401"/>
      <c r="DC19" s="401"/>
      <c r="DD19" s="401"/>
      <c r="DE19" s="401"/>
      <c r="DF19" s="401"/>
      <c r="DG19" s="401"/>
      <c r="DH19" s="401"/>
      <c r="DI19" s="401"/>
      <c r="DJ19" s="401"/>
      <c r="DK19" s="401"/>
      <c r="DL19" s="401"/>
      <c r="DM19" s="401"/>
      <c r="DN19" s="401"/>
      <c r="DO19" s="401"/>
      <c r="DP19" s="401"/>
      <c r="DQ19" s="401"/>
      <c r="DR19" s="401"/>
      <c r="DS19" s="401"/>
      <c r="DT19" s="401"/>
      <c r="DU19" s="401"/>
      <c r="DV19" s="401"/>
      <c r="DW19" s="401"/>
      <c r="DX19" s="401"/>
      <c r="DY19" s="401"/>
      <c r="DZ19" s="401"/>
      <c r="EA19" s="401"/>
      <c r="EB19" s="401"/>
      <c r="EC19" s="401"/>
      <c r="ED19" s="401"/>
      <c r="EE19" s="401"/>
      <c r="EF19" s="401"/>
      <c r="EG19" s="401"/>
      <c r="EH19" s="401"/>
      <c r="EI19" s="401"/>
      <c r="EJ19" s="401"/>
      <c r="EK19" s="401"/>
      <c r="EL19" s="401"/>
      <c r="EM19" s="401"/>
      <c r="EN19" s="401"/>
      <c r="EO19" s="401"/>
      <c r="EP19" s="401"/>
      <c r="EQ19" s="401"/>
    </row>
    <row r="20" spans="1:151" ht="18" customHeight="1" thickBot="1" x14ac:dyDescent="0.25">
      <c r="A20" s="152" t="s">
        <v>57</v>
      </c>
      <c r="B20" s="69" t="s">
        <v>303</v>
      </c>
      <c r="C20" s="171" t="s">
        <v>151</v>
      </c>
      <c r="D20" s="197">
        <f t="shared" si="1"/>
        <v>16</v>
      </c>
      <c r="E20" s="198">
        <f t="shared" si="2"/>
        <v>5</v>
      </c>
      <c r="F20" s="201"/>
      <c r="G20" s="147"/>
      <c r="H20" s="147"/>
      <c r="I20" s="147"/>
      <c r="J20" s="202"/>
      <c r="K20" s="201"/>
      <c r="L20" s="147"/>
      <c r="M20" s="147"/>
      <c r="N20" s="147"/>
      <c r="O20" s="211"/>
      <c r="P20" s="201"/>
      <c r="Q20" s="147"/>
      <c r="R20" s="147"/>
      <c r="S20" s="147"/>
      <c r="T20" s="211"/>
      <c r="U20" s="201"/>
      <c r="V20" s="147"/>
      <c r="W20" s="147"/>
      <c r="X20" s="147"/>
      <c r="Y20" s="211"/>
      <c r="Z20" s="122"/>
      <c r="AA20" s="157"/>
      <c r="AB20" s="157"/>
      <c r="AC20" s="123"/>
      <c r="AD20" s="158"/>
      <c r="AE20" s="32">
        <v>8</v>
      </c>
      <c r="AF20" s="33">
        <v>8</v>
      </c>
      <c r="AG20" s="33">
        <v>0</v>
      </c>
      <c r="AH20" s="33" t="s">
        <v>70</v>
      </c>
      <c r="AI20" s="83">
        <v>5</v>
      </c>
      <c r="AJ20" s="126"/>
      <c r="AK20" s="77"/>
      <c r="AL20" s="79"/>
      <c r="AM20" s="80"/>
      <c r="AN20" s="82"/>
      <c r="AO20" s="517"/>
      <c r="AP20" s="522" t="s">
        <v>124</v>
      </c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</row>
    <row r="21" spans="1:151" s="181" customFormat="1" ht="15" customHeight="1" x14ac:dyDescent="0.2">
      <c r="A21" s="658" t="s">
        <v>72</v>
      </c>
      <c r="B21" s="659"/>
      <c r="C21" s="659"/>
      <c r="D21" s="73">
        <f t="shared" ref="D21" si="5">SUM(F21:H21,K21:M21,P21:R21,U21:W21,Z21:AB21,AE21:AG21,AJ21:AL21)</f>
        <v>40</v>
      </c>
      <c r="E21" s="74">
        <f t="shared" ref="E21" si="6">SUM(J21,O21,T21,Y21,AD21,AI21,AN21)</f>
        <v>10</v>
      </c>
      <c r="F21" s="73"/>
      <c r="G21" s="75"/>
      <c r="H21" s="75"/>
      <c r="I21" s="75"/>
      <c r="J21" s="74"/>
      <c r="K21" s="73"/>
      <c r="L21" s="75"/>
      <c r="M21" s="75"/>
      <c r="N21" s="75"/>
      <c r="O21" s="74"/>
      <c r="P21" s="73"/>
      <c r="Q21" s="75"/>
      <c r="R21" s="75"/>
      <c r="S21" s="75"/>
      <c r="T21" s="74"/>
      <c r="U21" s="73"/>
      <c r="V21" s="75"/>
      <c r="W21" s="75"/>
      <c r="X21" s="75"/>
      <c r="Y21" s="74"/>
      <c r="Z21" s="73">
        <f>SUM(Z22:Z27)</f>
        <v>0</v>
      </c>
      <c r="AA21" s="75">
        <f>SUM(AA22:AA27)</f>
        <v>0</v>
      </c>
      <c r="AB21" s="75">
        <f>SUM(AB22:AB27)</f>
        <v>0</v>
      </c>
      <c r="AC21" s="75" t="s">
        <v>70</v>
      </c>
      <c r="AD21" s="74">
        <f>SUM(AD22:AD27)</f>
        <v>0</v>
      </c>
      <c r="AE21" s="73">
        <f>SUM(AE22:AE27)</f>
        <v>0</v>
      </c>
      <c r="AF21" s="75">
        <f>SUM(AF22:AF27)</f>
        <v>32</v>
      </c>
      <c r="AG21" s="75">
        <f>SUM(AG22:AG27)</f>
        <v>0</v>
      </c>
      <c r="AH21" s="75" t="s">
        <v>70</v>
      </c>
      <c r="AI21" s="74">
        <f>SUM(AI22:AI27)</f>
        <v>8</v>
      </c>
      <c r="AJ21" s="73">
        <v>0</v>
      </c>
      <c r="AK21" s="75">
        <v>8</v>
      </c>
      <c r="AL21" s="75">
        <v>0</v>
      </c>
      <c r="AM21" s="75" t="s">
        <v>70</v>
      </c>
      <c r="AN21" s="74">
        <v>2</v>
      </c>
      <c r="AO21" s="519"/>
      <c r="AP21" s="4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</row>
    <row r="22" spans="1:151" s="181" customFormat="1" ht="15" customHeight="1" x14ac:dyDescent="0.2">
      <c r="A22" s="177" t="s">
        <v>58</v>
      </c>
      <c r="B22" s="188"/>
      <c r="C22" s="186" t="s">
        <v>224</v>
      </c>
      <c r="D22" s="197">
        <v>8</v>
      </c>
      <c r="E22" s="198">
        <v>2</v>
      </c>
      <c r="F22" s="201"/>
      <c r="G22" s="147"/>
      <c r="H22" s="147"/>
      <c r="I22" s="147"/>
      <c r="J22" s="202"/>
      <c r="K22" s="201"/>
      <c r="L22" s="147"/>
      <c r="M22" s="147"/>
      <c r="N22" s="147"/>
      <c r="O22" s="202"/>
      <c r="P22" s="201"/>
      <c r="Q22" s="147"/>
      <c r="R22" s="147"/>
      <c r="S22" s="147"/>
      <c r="T22" s="202"/>
      <c r="U22" s="201"/>
      <c r="V22" s="147"/>
      <c r="W22" s="147"/>
      <c r="X22" s="147"/>
      <c r="Y22" s="202"/>
      <c r="Z22" s="213"/>
      <c r="AA22" s="214"/>
      <c r="AB22" s="214"/>
      <c r="AC22" s="214"/>
      <c r="AD22" s="215"/>
      <c r="AE22" s="213">
        <v>0</v>
      </c>
      <c r="AF22" s="214">
        <v>8</v>
      </c>
      <c r="AG22" s="214">
        <v>0</v>
      </c>
      <c r="AH22" s="214" t="s">
        <v>70</v>
      </c>
      <c r="AI22" s="215">
        <v>2</v>
      </c>
      <c r="AJ22" s="213"/>
      <c r="AK22" s="214"/>
      <c r="AL22" s="214"/>
      <c r="AM22" s="214"/>
      <c r="AN22" s="215"/>
      <c r="AO22" s="520"/>
      <c r="AP22" s="4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</row>
    <row r="23" spans="1:151" ht="15.75" x14ac:dyDescent="0.2">
      <c r="A23" s="177" t="s">
        <v>59</v>
      </c>
      <c r="B23" s="188"/>
      <c r="C23" s="186" t="s">
        <v>225</v>
      </c>
      <c r="D23" s="197">
        <v>8</v>
      </c>
      <c r="E23" s="198">
        <v>2</v>
      </c>
      <c r="F23" s="201"/>
      <c r="G23" s="147"/>
      <c r="H23" s="147"/>
      <c r="I23" s="147"/>
      <c r="J23" s="202"/>
      <c r="K23" s="201"/>
      <c r="L23" s="147"/>
      <c r="M23" s="147"/>
      <c r="N23" s="147"/>
      <c r="O23" s="202"/>
      <c r="P23" s="201"/>
      <c r="Q23" s="147"/>
      <c r="R23" s="147"/>
      <c r="S23" s="147"/>
      <c r="T23" s="202"/>
      <c r="U23" s="201"/>
      <c r="V23" s="147"/>
      <c r="W23" s="147"/>
      <c r="X23" s="147"/>
      <c r="Y23" s="202"/>
      <c r="Z23" s="213"/>
      <c r="AA23" s="214"/>
      <c r="AB23" s="214"/>
      <c r="AC23" s="214"/>
      <c r="AD23" s="215"/>
      <c r="AE23" s="213">
        <v>0</v>
      </c>
      <c r="AF23" s="214">
        <v>8</v>
      </c>
      <c r="AG23" s="214">
        <v>0</v>
      </c>
      <c r="AH23" s="214" t="s">
        <v>70</v>
      </c>
      <c r="AI23" s="215">
        <v>2</v>
      </c>
      <c r="AJ23" s="213"/>
      <c r="AK23" s="214"/>
      <c r="AL23" s="214"/>
      <c r="AM23" s="214"/>
      <c r="AN23" s="215"/>
      <c r="AO23" s="520"/>
      <c r="AP23" s="16"/>
      <c r="AQ23" s="16"/>
      <c r="AS23" s="8"/>
    </row>
    <row r="24" spans="1:151" ht="15.75" x14ac:dyDescent="0.2">
      <c r="A24" s="177" t="s">
        <v>183</v>
      </c>
      <c r="B24" s="188"/>
      <c r="C24" s="186" t="s">
        <v>226</v>
      </c>
      <c r="D24" s="197">
        <v>8</v>
      </c>
      <c r="E24" s="198">
        <v>2</v>
      </c>
      <c r="F24" s="201"/>
      <c r="G24" s="147"/>
      <c r="H24" s="147"/>
      <c r="I24" s="147"/>
      <c r="J24" s="202"/>
      <c r="K24" s="201"/>
      <c r="L24" s="147"/>
      <c r="M24" s="147"/>
      <c r="N24" s="147"/>
      <c r="O24" s="202"/>
      <c r="P24" s="201"/>
      <c r="Q24" s="147"/>
      <c r="R24" s="147"/>
      <c r="S24" s="147"/>
      <c r="T24" s="202"/>
      <c r="U24" s="201"/>
      <c r="V24" s="147"/>
      <c r="W24" s="147"/>
      <c r="X24" s="147"/>
      <c r="Y24" s="202"/>
      <c r="Z24" s="213"/>
      <c r="AA24" s="214"/>
      <c r="AB24" s="214"/>
      <c r="AC24" s="214"/>
      <c r="AD24" s="215"/>
      <c r="AE24" s="213">
        <v>0</v>
      </c>
      <c r="AF24" s="214">
        <v>8</v>
      </c>
      <c r="AG24" s="214">
        <v>0</v>
      </c>
      <c r="AH24" s="214" t="s">
        <v>70</v>
      </c>
      <c r="AI24" s="215">
        <v>2</v>
      </c>
      <c r="AJ24" s="213"/>
      <c r="AK24" s="214"/>
      <c r="AL24" s="214"/>
      <c r="AM24" s="214"/>
      <c r="AN24" s="215"/>
      <c r="AO24" s="520"/>
      <c r="AP24" s="16"/>
      <c r="AQ24" s="16"/>
      <c r="AS24" s="4"/>
    </row>
    <row r="25" spans="1:151" ht="15.75" x14ac:dyDescent="0.2">
      <c r="A25" s="177" t="s">
        <v>184</v>
      </c>
      <c r="B25" s="188"/>
      <c r="C25" s="186" t="s">
        <v>227</v>
      </c>
      <c r="D25" s="197">
        <v>8</v>
      </c>
      <c r="E25" s="198">
        <v>2</v>
      </c>
      <c r="F25" s="201"/>
      <c r="G25" s="147"/>
      <c r="H25" s="147"/>
      <c r="I25" s="147"/>
      <c r="J25" s="202"/>
      <c r="K25" s="201"/>
      <c r="L25" s="147"/>
      <c r="M25" s="147"/>
      <c r="N25" s="147"/>
      <c r="O25" s="202"/>
      <c r="P25" s="201"/>
      <c r="Q25" s="147"/>
      <c r="R25" s="147"/>
      <c r="S25" s="147"/>
      <c r="T25" s="202"/>
      <c r="U25" s="201"/>
      <c r="V25" s="147"/>
      <c r="W25" s="147"/>
      <c r="X25" s="147"/>
      <c r="Y25" s="202"/>
      <c r="Z25" s="213"/>
      <c r="AA25" s="214"/>
      <c r="AB25" s="214"/>
      <c r="AC25" s="214"/>
      <c r="AD25" s="215"/>
      <c r="AE25" s="213">
        <v>0</v>
      </c>
      <c r="AF25" s="214">
        <v>8</v>
      </c>
      <c r="AG25" s="214">
        <v>0</v>
      </c>
      <c r="AH25" s="214" t="s">
        <v>70</v>
      </c>
      <c r="AI25" s="215">
        <v>2</v>
      </c>
      <c r="AJ25" s="213"/>
      <c r="AK25" s="214"/>
      <c r="AL25" s="214"/>
      <c r="AM25" s="214"/>
      <c r="AN25" s="215"/>
      <c r="AO25" s="520"/>
      <c r="AP25" s="16"/>
      <c r="AQ25" s="16"/>
      <c r="AS25" s="8"/>
    </row>
    <row r="26" spans="1:151" ht="16.5" thickBot="1" x14ac:dyDescent="0.25">
      <c r="A26" s="177" t="s">
        <v>185</v>
      </c>
      <c r="B26" s="348"/>
      <c r="C26" s="349" t="s">
        <v>228</v>
      </c>
      <c r="D26" s="197">
        <v>8</v>
      </c>
      <c r="E26" s="350">
        <v>2</v>
      </c>
      <c r="F26" s="213"/>
      <c r="G26" s="214"/>
      <c r="H26" s="214"/>
      <c r="I26" s="214"/>
      <c r="J26" s="351"/>
      <c r="K26" s="213"/>
      <c r="L26" s="214"/>
      <c r="M26" s="214"/>
      <c r="N26" s="214"/>
      <c r="O26" s="351"/>
      <c r="P26" s="213"/>
      <c r="Q26" s="214"/>
      <c r="R26" s="214"/>
      <c r="S26" s="214"/>
      <c r="T26" s="351"/>
      <c r="U26" s="213"/>
      <c r="V26" s="214"/>
      <c r="W26" s="214"/>
      <c r="X26" s="214"/>
      <c r="Y26" s="351"/>
      <c r="Z26" s="213"/>
      <c r="AA26" s="214"/>
      <c r="AB26" s="214"/>
      <c r="AC26" s="214"/>
      <c r="AD26" s="215"/>
      <c r="AE26" s="213"/>
      <c r="AF26" s="214"/>
      <c r="AG26" s="214"/>
      <c r="AH26" s="214"/>
      <c r="AI26" s="215"/>
      <c r="AJ26" s="213">
        <v>0</v>
      </c>
      <c r="AK26" s="214">
        <v>8</v>
      </c>
      <c r="AL26" s="214">
        <v>0</v>
      </c>
      <c r="AM26" s="214" t="s">
        <v>70</v>
      </c>
      <c r="AN26" s="215">
        <v>2</v>
      </c>
      <c r="AO26" s="520"/>
      <c r="AP26" s="16"/>
      <c r="AQ26" s="16"/>
    </row>
    <row r="27" spans="1:151" ht="16.5" thickBot="1" x14ac:dyDescent="0.25">
      <c r="A27" s="352"/>
      <c r="B27" s="353"/>
      <c r="C27" s="354" t="s">
        <v>17</v>
      </c>
      <c r="D27" s="355">
        <v>15</v>
      </c>
      <c r="E27" s="356">
        <f>SUM(J27,O27,T27:U27,Y27,AD27,AI27:AJ27,AN27)</f>
        <v>15</v>
      </c>
      <c r="F27" s="352"/>
      <c r="G27" s="357"/>
      <c r="H27" s="358"/>
      <c r="I27" s="357"/>
      <c r="J27" s="359"/>
      <c r="K27" s="352"/>
      <c r="L27" s="357"/>
      <c r="M27" s="358"/>
      <c r="N27" s="357"/>
      <c r="O27" s="359"/>
      <c r="P27" s="352"/>
      <c r="Q27" s="360"/>
      <c r="R27" s="357"/>
      <c r="S27" s="357"/>
      <c r="T27" s="359"/>
      <c r="U27" s="361"/>
      <c r="V27" s="357"/>
      <c r="W27" s="358"/>
      <c r="X27" s="357"/>
      <c r="Y27" s="359"/>
      <c r="Z27" s="361"/>
      <c r="AA27" s="357"/>
      <c r="AB27" s="358"/>
      <c r="AC27" s="357"/>
      <c r="AD27" s="359"/>
      <c r="AE27" s="361"/>
      <c r="AF27" s="357"/>
      <c r="AG27" s="358"/>
      <c r="AH27" s="357"/>
      <c r="AI27" s="359"/>
      <c r="AJ27" s="352"/>
      <c r="AK27" s="357"/>
      <c r="AL27" s="358">
        <v>15</v>
      </c>
      <c r="AM27" s="357" t="s">
        <v>174</v>
      </c>
      <c r="AN27" s="359">
        <v>15</v>
      </c>
      <c r="AO27" s="545"/>
    </row>
    <row r="28" spans="1:151" ht="16.5" thickBot="1" x14ac:dyDescent="0.25">
      <c r="A28" s="362"/>
      <c r="B28" s="363"/>
      <c r="C28" s="364" t="s">
        <v>16</v>
      </c>
      <c r="D28" s="365">
        <f>'BSc  ALAP'!F62+D11+D21+D27</f>
        <v>715</v>
      </c>
      <c r="E28" s="366">
        <f>'BSc  ALAP'!G62+E11+E21+E27</f>
        <v>210</v>
      </c>
      <c r="F28" s="367">
        <v>60</v>
      </c>
      <c r="G28" s="368">
        <v>20</v>
      </c>
      <c r="H28" s="368">
        <v>24</v>
      </c>
      <c r="I28" s="369"/>
      <c r="J28" s="114">
        <v>29</v>
      </c>
      <c r="K28" s="367">
        <v>48</v>
      </c>
      <c r="L28" s="368">
        <v>32</v>
      </c>
      <c r="M28" s="368">
        <v>20</v>
      </c>
      <c r="N28" s="369"/>
      <c r="O28" s="114">
        <v>27</v>
      </c>
      <c r="P28" s="370">
        <v>52</v>
      </c>
      <c r="Q28" s="371">
        <v>36</v>
      </c>
      <c r="R28" s="371">
        <v>20</v>
      </c>
      <c r="S28" s="372"/>
      <c r="T28" s="114">
        <v>27</v>
      </c>
      <c r="U28" s="370">
        <v>52</v>
      </c>
      <c r="V28" s="371">
        <v>24</v>
      </c>
      <c r="W28" s="371">
        <v>44</v>
      </c>
      <c r="X28" s="372"/>
      <c r="Y28" s="114">
        <v>33</v>
      </c>
      <c r="Z28" s="367">
        <f>52+Z11+Z21</f>
        <v>60</v>
      </c>
      <c r="AA28" s="492">
        <f>24+AA11+AA21</f>
        <v>28</v>
      </c>
      <c r="AB28" s="368">
        <f>20+AB11+AB21</f>
        <v>20</v>
      </c>
      <c r="AC28" s="369"/>
      <c r="AD28" s="114">
        <f>27+AD11+AD21</f>
        <v>32</v>
      </c>
      <c r="AE28" s="370">
        <f>4+AE11+AE21</f>
        <v>40</v>
      </c>
      <c r="AF28" s="491">
        <f>4+AF11+AF21</f>
        <v>64</v>
      </c>
      <c r="AG28" s="371">
        <f>AG11+AG21</f>
        <v>4</v>
      </c>
      <c r="AH28" s="372"/>
      <c r="AI28" s="114">
        <f>2+AI11+AI21</f>
        <v>31</v>
      </c>
      <c r="AJ28" s="370">
        <f>AJ11+AJ21</f>
        <v>24</v>
      </c>
      <c r="AK28" s="491">
        <f>AK11+AK21</f>
        <v>20</v>
      </c>
      <c r="AL28" s="371">
        <f>AL11+AL21+AL27</f>
        <v>23</v>
      </c>
      <c r="AM28" s="372"/>
      <c r="AN28" s="526">
        <f>AN11+AN21+AN27</f>
        <v>31</v>
      </c>
      <c r="AO28" s="217"/>
      <c r="AP28" s="503"/>
      <c r="AQ28" s="504"/>
      <c r="AR28" s="505"/>
      <c r="AS28" s="506"/>
      <c r="AT28" s="505"/>
    </row>
    <row r="29" spans="1:151" ht="12.75" customHeight="1" x14ac:dyDescent="0.2">
      <c r="A29" s="719" t="s">
        <v>175</v>
      </c>
      <c r="B29" s="88"/>
      <c r="C29" s="137" t="s">
        <v>193</v>
      </c>
      <c r="D29" s="373">
        <f>D28</f>
        <v>715</v>
      </c>
      <c r="E29" s="141"/>
      <c r="F29" s="115"/>
      <c r="G29" s="116">
        <f>F28+G28+H28</f>
        <v>104</v>
      </c>
      <c r="H29" s="117"/>
      <c r="I29" s="118"/>
      <c r="J29" s="119"/>
      <c r="K29" s="115"/>
      <c r="L29" s="116">
        <f>K28+L28+M28</f>
        <v>100</v>
      </c>
      <c r="M29" s="117"/>
      <c r="N29" s="120"/>
      <c r="O29" s="119"/>
      <c r="P29" s="115"/>
      <c r="Q29" s="116">
        <f>P28+Q28+R28</f>
        <v>108</v>
      </c>
      <c r="R29" s="117"/>
      <c r="S29" s="120"/>
      <c r="T29" s="119"/>
      <c r="U29" s="115"/>
      <c r="V29" s="116">
        <f>U28+V28+W28</f>
        <v>120</v>
      </c>
      <c r="W29" s="117"/>
      <c r="X29" s="120"/>
      <c r="Y29" s="121"/>
      <c r="Z29" s="213"/>
      <c r="AA29" s="116">
        <f>Z28+AA28+AB28</f>
        <v>108</v>
      </c>
      <c r="AB29" s="117"/>
      <c r="AC29" s="118"/>
      <c r="AD29" s="121"/>
      <c r="AE29" s="115"/>
      <c r="AF29" s="116">
        <f>AE28+AF28+AG28</f>
        <v>108</v>
      </c>
      <c r="AG29" s="117"/>
      <c r="AH29" s="120"/>
      <c r="AI29" s="119"/>
      <c r="AJ29" s="213"/>
      <c r="AK29" s="408">
        <f>AJ28+AK28+AL28</f>
        <v>67</v>
      </c>
      <c r="AL29" s="120"/>
      <c r="AM29" s="120"/>
      <c r="AN29" s="119"/>
      <c r="AO29" s="460"/>
      <c r="AP29" s="507"/>
      <c r="AQ29" s="508"/>
      <c r="AR29" s="505"/>
      <c r="AS29" s="506"/>
      <c r="AT29" s="505"/>
    </row>
    <row r="30" spans="1:151" ht="12.75" customHeight="1" x14ac:dyDescent="0.2">
      <c r="A30" s="720"/>
      <c r="B30" s="88"/>
      <c r="C30" s="137" t="s">
        <v>176</v>
      </c>
      <c r="D30" s="374">
        <f>'BSc  ALAP'!I65+'BSc  ALAP'!N65+'BSc  ALAP'!S65+'BSc  ALAP'!X65+AA30+AF30+AK30</f>
        <v>379</v>
      </c>
      <c r="E30" s="142"/>
      <c r="F30" s="375"/>
      <c r="G30" s="376">
        <f>G28+H28</f>
        <v>44</v>
      </c>
      <c r="H30" s="377"/>
      <c r="I30" s="378"/>
      <c r="J30" s="379"/>
      <c r="K30" s="375"/>
      <c r="L30" s="146">
        <f>L28+M28</f>
        <v>52</v>
      </c>
      <c r="M30" s="377"/>
      <c r="N30" s="380"/>
      <c r="O30" s="379"/>
      <c r="P30" s="375"/>
      <c r="Q30" s="146">
        <f>Q28+R28</f>
        <v>56</v>
      </c>
      <c r="R30" s="377"/>
      <c r="S30" s="380"/>
      <c r="T30" s="379"/>
      <c r="U30" s="375"/>
      <c r="V30" s="146">
        <f>V28+W28</f>
        <v>68</v>
      </c>
      <c r="W30" s="377"/>
      <c r="X30" s="380"/>
      <c r="Y30" s="381"/>
      <c r="Z30" s="213"/>
      <c r="AA30" s="376">
        <f>AA28+AB28</f>
        <v>48</v>
      </c>
      <c r="AB30" s="377"/>
      <c r="AC30" s="378"/>
      <c r="AD30" s="381"/>
      <c r="AE30" s="375"/>
      <c r="AF30" s="146">
        <f>AF28+AG28</f>
        <v>68</v>
      </c>
      <c r="AG30" s="377"/>
      <c r="AH30" s="380"/>
      <c r="AI30" s="379"/>
      <c r="AJ30" s="213"/>
      <c r="AK30" s="146">
        <f>AK28+AL28</f>
        <v>43</v>
      </c>
      <c r="AL30" s="380"/>
      <c r="AM30" s="380"/>
      <c r="AN30" s="379"/>
      <c r="AO30" s="89"/>
      <c r="AP30" s="507"/>
      <c r="AQ30" s="508"/>
      <c r="AR30" s="505"/>
      <c r="AS30" s="506"/>
      <c r="AT30" s="505"/>
    </row>
    <row r="31" spans="1:151" ht="12.75" customHeight="1" x14ac:dyDescent="0.2">
      <c r="A31" s="720"/>
      <c r="B31" s="88"/>
      <c r="C31" s="137" t="s">
        <v>177</v>
      </c>
      <c r="D31" s="374">
        <f>(D30/D28)*100</f>
        <v>53.006993006993007</v>
      </c>
      <c r="E31" s="382"/>
      <c r="F31" s="375"/>
      <c r="G31" s="376"/>
      <c r="H31" s="377"/>
      <c r="I31" s="378"/>
      <c r="J31" s="379"/>
      <c r="K31" s="375"/>
      <c r="L31" s="146"/>
      <c r="M31" s="377"/>
      <c r="N31" s="380"/>
      <c r="O31" s="379"/>
      <c r="P31" s="375"/>
      <c r="Q31" s="146"/>
      <c r="R31" s="377"/>
      <c r="S31" s="380"/>
      <c r="T31" s="379"/>
      <c r="U31" s="375"/>
      <c r="V31" s="146"/>
      <c r="W31" s="377"/>
      <c r="X31" s="380"/>
      <c r="Y31" s="381"/>
      <c r="Z31" s="213"/>
      <c r="AA31" s="376"/>
      <c r="AB31" s="377"/>
      <c r="AC31" s="378"/>
      <c r="AD31" s="381"/>
      <c r="AE31" s="375"/>
      <c r="AF31" s="146"/>
      <c r="AG31" s="377"/>
      <c r="AH31" s="380"/>
      <c r="AI31" s="379"/>
      <c r="AJ31" s="213"/>
      <c r="AK31" s="146"/>
      <c r="AL31" s="380"/>
      <c r="AM31" s="380"/>
      <c r="AN31" s="379"/>
      <c r="AO31" s="548"/>
      <c r="AP31" s="507"/>
      <c r="AQ31" s="508"/>
      <c r="AR31" s="505"/>
      <c r="AS31" s="506"/>
      <c r="AT31" s="505"/>
    </row>
    <row r="32" spans="1:151" ht="12.75" customHeight="1" x14ac:dyDescent="0.2">
      <c r="A32" s="720"/>
      <c r="B32" s="90"/>
      <c r="C32" s="138" t="s">
        <v>15</v>
      </c>
      <c r="D32" s="142"/>
      <c r="E32" s="143"/>
      <c r="F32" s="91"/>
      <c r="G32" s="92"/>
      <c r="H32" s="92"/>
      <c r="I32" s="146">
        <v>4</v>
      </c>
      <c r="J32" s="93"/>
      <c r="K32" s="94"/>
      <c r="L32" s="95"/>
      <c r="M32" s="95"/>
      <c r="N32" s="146">
        <v>4</v>
      </c>
      <c r="O32" s="93"/>
      <c r="P32" s="94"/>
      <c r="Q32" s="95"/>
      <c r="R32" s="95"/>
      <c r="S32" s="146">
        <v>4</v>
      </c>
      <c r="T32" s="93"/>
      <c r="U32" s="94"/>
      <c r="V32" s="95"/>
      <c r="W32" s="95"/>
      <c r="X32" s="146">
        <v>3</v>
      </c>
      <c r="Y32" s="96"/>
      <c r="Z32" s="91"/>
      <c r="AA32" s="92"/>
      <c r="AB32" s="92"/>
      <c r="AC32" s="146">
        <v>2</v>
      </c>
      <c r="AD32" s="96"/>
      <c r="AE32" s="94"/>
      <c r="AF32" s="95"/>
      <c r="AG32" s="95"/>
      <c r="AH32" s="146">
        <v>4</v>
      </c>
      <c r="AI32" s="93"/>
      <c r="AJ32" s="94"/>
      <c r="AK32" s="95"/>
      <c r="AL32" s="95"/>
      <c r="AM32" s="146">
        <v>3</v>
      </c>
      <c r="AN32" s="93"/>
      <c r="AO32" s="97"/>
      <c r="AP32" s="12"/>
      <c r="AQ32" s="16"/>
      <c r="AS32" s="8"/>
    </row>
    <row r="33" spans="1:49" ht="12.75" customHeight="1" thickBot="1" x14ac:dyDescent="0.25">
      <c r="A33" s="721"/>
      <c r="B33" s="98"/>
      <c r="C33" s="139" t="s">
        <v>71</v>
      </c>
      <c r="D33" s="144"/>
      <c r="E33" s="145"/>
      <c r="F33" s="91"/>
      <c r="G33" s="92"/>
      <c r="H33" s="92"/>
      <c r="I33" s="146">
        <v>4</v>
      </c>
      <c r="J33" s="93"/>
      <c r="K33" s="94"/>
      <c r="L33" s="95"/>
      <c r="M33" s="95"/>
      <c r="N33" s="146">
        <v>4</v>
      </c>
      <c r="O33" s="93"/>
      <c r="P33" s="94"/>
      <c r="Q33" s="95"/>
      <c r="R33" s="95"/>
      <c r="S33" s="146">
        <v>5</v>
      </c>
      <c r="T33" s="93"/>
      <c r="U33" s="94"/>
      <c r="V33" s="95"/>
      <c r="W33" s="95"/>
      <c r="X33" s="146">
        <v>6</v>
      </c>
      <c r="Y33" s="96"/>
      <c r="Z33" s="91"/>
      <c r="AA33" s="92"/>
      <c r="AB33" s="92"/>
      <c r="AC33" s="146">
        <v>8</v>
      </c>
      <c r="AD33" s="96"/>
      <c r="AE33" s="94"/>
      <c r="AF33" s="95"/>
      <c r="AG33" s="95"/>
      <c r="AH33" s="146">
        <v>5</v>
      </c>
      <c r="AI33" s="93"/>
      <c r="AJ33" s="94"/>
      <c r="AK33" s="95"/>
      <c r="AL33" s="95"/>
      <c r="AM33" s="146">
        <v>3</v>
      </c>
      <c r="AN33" s="93"/>
      <c r="AO33" s="97"/>
    </row>
    <row r="34" spans="1:49" ht="12.75" customHeight="1" thickTop="1" x14ac:dyDescent="0.2">
      <c r="A34" s="704" t="s">
        <v>178</v>
      </c>
      <c r="B34" s="88"/>
      <c r="C34" s="136"/>
      <c r="D34" s="99"/>
      <c r="E34" s="100">
        <v>0</v>
      </c>
      <c r="F34" s="101"/>
      <c r="G34" s="102"/>
      <c r="H34" s="102"/>
      <c r="I34" s="102"/>
      <c r="J34" s="103"/>
      <c r="K34" s="101"/>
      <c r="L34" s="102"/>
      <c r="M34" s="102"/>
      <c r="N34" s="102"/>
      <c r="O34" s="103"/>
      <c r="P34" s="101"/>
      <c r="Q34" s="102"/>
      <c r="R34" s="102"/>
      <c r="S34" s="102"/>
      <c r="T34" s="103"/>
      <c r="U34" s="101"/>
      <c r="V34" s="102"/>
      <c r="W34" s="102"/>
      <c r="X34" s="102"/>
      <c r="Y34" s="104"/>
      <c r="Z34" s="101"/>
      <c r="AA34" s="102"/>
      <c r="AB34" s="102"/>
      <c r="AC34" s="102"/>
      <c r="AD34" s="104"/>
      <c r="AE34" s="101"/>
      <c r="AF34" s="102"/>
      <c r="AG34" s="102"/>
      <c r="AH34" s="102"/>
      <c r="AI34" s="103"/>
      <c r="AJ34" s="101"/>
      <c r="AK34" s="102"/>
      <c r="AL34" s="102"/>
      <c r="AM34" s="102"/>
      <c r="AN34" s="103"/>
      <c r="AO34" s="97"/>
      <c r="AP34" s="509"/>
      <c r="AU34" s="510"/>
      <c r="AW34" s="527"/>
    </row>
    <row r="35" spans="1:49" ht="12.75" customHeight="1" x14ac:dyDescent="0.2">
      <c r="A35" s="705"/>
      <c r="B35" s="90"/>
      <c r="C35" s="140"/>
      <c r="D35" s="105"/>
      <c r="E35" s="106">
        <v>0</v>
      </c>
      <c r="F35" s="94"/>
      <c r="G35" s="95"/>
      <c r="H35" s="95"/>
      <c r="I35" s="95"/>
      <c r="J35" s="93"/>
      <c r="K35" s="94"/>
      <c r="L35" s="95"/>
      <c r="M35" s="95"/>
      <c r="N35" s="95"/>
      <c r="O35" s="93"/>
      <c r="P35" s="94"/>
      <c r="Q35" s="95"/>
      <c r="R35" s="95"/>
      <c r="S35" s="95"/>
      <c r="T35" s="93"/>
      <c r="U35" s="94"/>
      <c r="V35" s="95"/>
      <c r="W35" s="95"/>
      <c r="X35" s="95"/>
      <c r="Y35" s="96"/>
      <c r="Z35" s="94"/>
      <c r="AA35" s="95"/>
      <c r="AB35" s="95"/>
      <c r="AC35" s="95"/>
      <c r="AD35" s="96"/>
      <c r="AE35" s="94"/>
      <c r="AF35" s="95"/>
      <c r="AG35" s="95"/>
      <c r="AH35" s="95"/>
      <c r="AI35" s="93"/>
      <c r="AJ35" s="94"/>
      <c r="AK35" s="95"/>
      <c r="AL35" s="95"/>
      <c r="AM35" s="95"/>
      <c r="AN35" s="93"/>
      <c r="AO35" s="97"/>
      <c r="AP35" s="509"/>
      <c r="AQ35" s="508"/>
    </row>
    <row r="36" spans="1:49" ht="16.5" thickBot="1" x14ac:dyDescent="0.25">
      <c r="A36" s="706"/>
      <c r="B36" s="200"/>
      <c r="C36" s="199" t="s">
        <v>77</v>
      </c>
      <c r="D36" s="182" t="s">
        <v>81</v>
      </c>
      <c r="E36" s="183">
        <v>0</v>
      </c>
      <c r="F36" s="107"/>
      <c r="G36" s="108"/>
      <c r="H36" s="108"/>
      <c r="I36" s="108"/>
      <c r="J36" s="109"/>
      <c r="K36" s="107"/>
      <c r="L36" s="108"/>
      <c r="M36" s="108"/>
      <c r="N36" s="108"/>
      <c r="O36" s="109"/>
      <c r="P36" s="110"/>
      <c r="Q36" s="111"/>
      <c r="R36" s="108"/>
      <c r="S36" s="108"/>
      <c r="T36" s="109"/>
      <c r="U36" s="107"/>
      <c r="V36" s="108"/>
      <c r="W36" s="108"/>
      <c r="X36" s="108"/>
      <c r="Y36" s="112"/>
      <c r="Z36" s="107"/>
      <c r="AA36" s="108"/>
      <c r="AB36" s="108"/>
      <c r="AC36" s="108"/>
      <c r="AD36" s="112"/>
      <c r="AE36" s="707" t="s">
        <v>81</v>
      </c>
      <c r="AF36" s="708"/>
      <c r="AG36" s="708"/>
      <c r="AH36" s="708"/>
      <c r="AI36" s="709"/>
      <c r="AJ36" s="107"/>
      <c r="AK36" s="108"/>
      <c r="AL36" s="108"/>
      <c r="AM36" s="108"/>
      <c r="AN36" s="109"/>
      <c r="AO36" s="97"/>
    </row>
    <row r="37" spans="1:49" x14ac:dyDescent="0.2">
      <c r="AP37" s="509"/>
      <c r="AU37" s="510"/>
      <c r="AW37" s="510"/>
    </row>
    <row r="38" spans="1:49" ht="18" customHeight="1" x14ac:dyDescent="0.2">
      <c r="A38" s="2"/>
      <c r="B38" s="36" t="s">
        <v>67</v>
      </c>
      <c r="C38" s="334"/>
      <c r="D38" s="334"/>
      <c r="E38" s="334"/>
      <c r="F38" s="334"/>
      <c r="G38" s="334"/>
      <c r="H38" s="334"/>
      <c r="I38" s="334"/>
      <c r="J38" s="334"/>
      <c r="K38" s="334"/>
      <c r="L38" s="12"/>
      <c r="M38" s="12"/>
      <c r="N38" s="722"/>
      <c r="O38" s="723"/>
      <c r="P38" s="723"/>
      <c r="Q38" s="12"/>
      <c r="R38" s="12"/>
      <c r="S38" s="336"/>
      <c r="T38" s="12"/>
      <c r="U38" s="12"/>
      <c r="V38" s="12"/>
      <c r="W38" s="12"/>
      <c r="X38" s="336"/>
      <c r="Y38" s="12"/>
      <c r="Z38" s="12"/>
      <c r="AA38" s="12"/>
      <c r="AB38" s="12"/>
      <c r="AC38" s="336"/>
      <c r="AD38" s="12"/>
      <c r="AE38" s="336"/>
      <c r="AF38" s="336"/>
      <c r="AG38" s="336"/>
      <c r="AH38" s="336"/>
      <c r="AI38" s="12"/>
      <c r="AJ38" s="336"/>
      <c r="AK38" s="336"/>
      <c r="AL38" s="336"/>
      <c r="AM38" s="336"/>
      <c r="AN38" s="12"/>
      <c r="AO38" s="16"/>
      <c r="AP38" s="509"/>
      <c r="AQ38" s="511"/>
      <c r="AT38" s="505"/>
    </row>
    <row r="39" spans="1:49" ht="15" customHeight="1" x14ac:dyDescent="0.2">
      <c r="A39" s="5"/>
      <c r="B39" s="36"/>
      <c r="C39" s="334"/>
      <c r="D39" s="334"/>
      <c r="E39" s="334"/>
      <c r="F39" s="334"/>
      <c r="G39" s="334"/>
      <c r="H39" s="334"/>
      <c r="I39" s="334"/>
      <c r="J39" s="334"/>
      <c r="K39" s="17"/>
      <c r="L39" s="17"/>
      <c r="M39" s="17"/>
      <c r="N39" s="17"/>
      <c r="O39" s="17"/>
      <c r="P39" s="17"/>
      <c r="Q39" s="12"/>
      <c r="R39" s="12"/>
      <c r="S39" s="336"/>
      <c r="T39" s="12"/>
      <c r="U39" s="12"/>
      <c r="V39" s="12"/>
      <c r="W39" s="12"/>
      <c r="X39" s="336"/>
      <c r="Y39" s="12"/>
      <c r="Z39" s="12"/>
      <c r="AA39" s="12"/>
      <c r="AB39" s="12"/>
      <c r="AC39" s="336"/>
      <c r="AD39" s="12"/>
      <c r="AE39" s="336"/>
      <c r="AF39" s="336"/>
      <c r="AG39" s="336"/>
      <c r="AH39" s="336"/>
      <c r="AI39" s="12"/>
      <c r="AJ39" s="336"/>
      <c r="AK39" s="336"/>
      <c r="AL39" s="336"/>
      <c r="AM39" s="336"/>
      <c r="AN39" s="12"/>
      <c r="AO39" s="16"/>
      <c r="AP39" s="16"/>
      <c r="AQ39" s="16"/>
      <c r="AS39" s="4"/>
    </row>
    <row r="40" spans="1:49" ht="15" customHeight="1" x14ac:dyDescent="0.2">
      <c r="A40" s="11"/>
      <c r="B40" s="338" t="s">
        <v>233</v>
      </c>
      <c r="C40" s="218"/>
      <c r="D40" s="218"/>
      <c r="E40" s="218"/>
      <c r="F40" s="334"/>
      <c r="G40" s="334"/>
      <c r="H40" s="334"/>
      <c r="I40" s="334"/>
      <c r="J40" s="334"/>
      <c r="K40" s="17"/>
      <c r="L40" s="17"/>
      <c r="M40" s="17"/>
      <c r="N40" s="17"/>
      <c r="O40" s="12"/>
      <c r="P40" s="12"/>
      <c r="Q40" s="12"/>
      <c r="R40" s="12"/>
      <c r="S40" s="12"/>
      <c r="T40" s="12"/>
      <c r="U40" s="12"/>
      <c r="V40" s="12"/>
      <c r="W40" s="12"/>
      <c r="X40" s="336"/>
      <c r="Y40" s="12"/>
      <c r="Z40" s="12"/>
      <c r="AA40" s="12"/>
      <c r="AB40" s="12"/>
      <c r="AC40" s="336"/>
      <c r="AD40" s="12"/>
      <c r="AE40" s="336"/>
      <c r="AF40" s="336"/>
      <c r="AG40" s="336"/>
      <c r="AH40" s="336"/>
      <c r="AI40" s="12"/>
      <c r="AJ40" s="336"/>
      <c r="AK40" s="336"/>
      <c r="AL40" s="336"/>
      <c r="AM40" s="336"/>
      <c r="AN40" s="12"/>
      <c r="AO40" s="384" t="s">
        <v>92</v>
      </c>
      <c r="AP40" s="16"/>
      <c r="AQ40" s="16"/>
      <c r="AS40" s="8"/>
    </row>
    <row r="41" spans="1:49" ht="12.75" customHeight="1" x14ac:dyDescent="0.2">
      <c r="A41" s="2"/>
      <c r="B41" s="290" t="s">
        <v>235</v>
      </c>
      <c r="C41" s="9"/>
      <c r="D41" s="3"/>
      <c r="E41" s="3"/>
      <c r="F41" s="336"/>
      <c r="G41" s="336"/>
      <c r="H41" s="336"/>
      <c r="I41" s="336"/>
      <c r="J41" s="12"/>
      <c r="K41" s="12"/>
      <c r="L41" s="12"/>
      <c r="M41" s="12"/>
      <c r="N41" s="336"/>
      <c r="O41" s="12"/>
      <c r="P41" s="12"/>
      <c r="Q41" s="12"/>
      <c r="R41" s="12"/>
      <c r="S41" s="336"/>
      <c r="T41" s="12"/>
      <c r="U41" s="12"/>
      <c r="V41" s="12"/>
      <c r="W41" s="12"/>
      <c r="X41" s="336"/>
      <c r="Y41" s="12"/>
      <c r="Z41" s="12"/>
      <c r="AA41" s="12"/>
      <c r="AB41" s="12"/>
      <c r="AC41" s="336"/>
      <c r="AD41" s="12"/>
      <c r="AE41" s="336"/>
      <c r="AF41" s="336"/>
      <c r="AG41" s="336"/>
      <c r="AH41" s="336"/>
      <c r="AI41" s="12"/>
      <c r="AJ41" s="336"/>
      <c r="AK41" s="336"/>
      <c r="AL41" s="336"/>
      <c r="AM41" s="336"/>
      <c r="AN41" s="12"/>
      <c r="AO41" s="384" t="s">
        <v>75</v>
      </c>
      <c r="AP41" s="16"/>
      <c r="AQ41" s="16"/>
    </row>
    <row r="46" spans="1:49" ht="15.75" customHeight="1" x14ac:dyDescent="0.2"/>
    <row r="47" spans="1:49" ht="12.75" customHeight="1" x14ac:dyDescent="0.2">
      <c r="AP47" s="14"/>
      <c r="AQ47" s="5"/>
    </row>
    <row r="48" spans="1:49" ht="13.5" customHeight="1" x14ac:dyDescent="0.2">
      <c r="AQ48" s="5"/>
    </row>
    <row r="49" spans="43:43" x14ac:dyDescent="0.2">
      <c r="AQ49" s="5"/>
    </row>
    <row r="50" spans="43:43" x14ac:dyDescent="0.2">
      <c r="AQ50" s="5"/>
    </row>
    <row r="51" spans="43:43" x14ac:dyDescent="0.2">
      <c r="AQ51" s="5"/>
    </row>
    <row r="52" spans="43:43" x14ac:dyDescent="0.2">
      <c r="AQ52" s="5"/>
    </row>
    <row r="53" spans="43:43" x14ac:dyDescent="0.2">
      <c r="AQ53" s="5"/>
    </row>
    <row r="54" spans="43:43" x14ac:dyDescent="0.2">
      <c r="AQ54" s="5"/>
    </row>
    <row r="55" spans="43:43" x14ac:dyDescent="0.2">
      <c r="AQ55" s="5"/>
    </row>
    <row r="56" spans="43:43" x14ac:dyDescent="0.2">
      <c r="AQ56" s="5"/>
    </row>
    <row r="57" spans="43:43" x14ac:dyDescent="0.2">
      <c r="AQ57" s="5"/>
    </row>
    <row r="59" spans="43:43" ht="15" customHeight="1" x14ac:dyDescent="0.2"/>
    <row r="60" spans="43:43" ht="15" customHeight="1" x14ac:dyDescent="0.2"/>
    <row r="80" spans="5:18" ht="15.75" x14ac:dyDescent="0.2">
      <c r="E80" s="232"/>
      <c r="F80" s="232"/>
      <c r="G80" s="232"/>
      <c r="H80" s="232"/>
      <c r="I80" s="232"/>
      <c r="J80" s="232"/>
      <c r="K80" s="232"/>
      <c r="L80" s="232"/>
      <c r="M80" s="334"/>
      <c r="N80" s="334"/>
      <c r="O80" s="334"/>
      <c r="P80" s="334"/>
      <c r="Q80" s="334"/>
      <c r="R80" s="192"/>
    </row>
  </sheetData>
  <mergeCells count="15">
    <mergeCell ref="D5:AF5"/>
    <mergeCell ref="N38:P38"/>
    <mergeCell ref="AG5:AQ5"/>
    <mergeCell ref="A7:AQ7"/>
    <mergeCell ref="A8:A9"/>
    <mergeCell ref="B8:B9"/>
    <mergeCell ref="C8:C9"/>
    <mergeCell ref="E8:E9"/>
    <mergeCell ref="F8:AI8"/>
    <mergeCell ref="AO8:AO9"/>
    <mergeCell ref="A11:C11"/>
    <mergeCell ref="A21:C21"/>
    <mergeCell ref="A29:A33"/>
    <mergeCell ref="A34:A36"/>
    <mergeCell ref="AE36:AI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83"/>
  <sheetViews>
    <sheetView showGridLines="0" topLeftCell="H7" zoomScale="85" zoomScaleNormal="85" zoomScaleSheetLayoutView="90" workbookViewId="0">
      <selection activeCell="AP8" sqref="AP8:AP2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81.85546875" style="7" customWidth="1"/>
    <col min="4" max="4" width="10" style="5" customWidth="1"/>
    <col min="5" max="5" width="8" style="5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" style="5" customWidth="1"/>
    <col min="13" max="13" width="3.85546875" style="5" bestFit="1" customWidth="1"/>
    <col min="14" max="14" width="4.5703125" style="5" customWidth="1"/>
    <col min="15" max="15" width="4.2851562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5.14062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710937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5.710937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31.5703125" style="14" customWidth="1"/>
    <col min="44" max="45" width="9.140625" style="5" hidden="1" customWidth="1"/>
    <col min="46" max="16384" width="9.140625" style="5"/>
  </cols>
  <sheetData>
    <row r="1" spans="1:151" s="35" customFormat="1" ht="18" x14ac:dyDescent="0.2">
      <c r="A1" s="332" t="s">
        <v>76</v>
      </c>
      <c r="B1" s="47"/>
      <c r="C1" s="48"/>
      <c r="F1" s="331"/>
      <c r="G1" s="331"/>
      <c r="H1" s="331"/>
      <c r="I1" s="331"/>
      <c r="J1" s="331"/>
      <c r="K1" s="331"/>
      <c r="L1" s="35" t="s">
        <v>82</v>
      </c>
      <c r="S1" s="331"/>
      <c r="T1" s="331"/>
      <c r="U1" s="331"/>
      <c r="V1" s="331"/>
      <c r="W1" s="331"/>
      <c r="X1" s="331"/>
      <c r="Y1" s="331"/>
      <c r="Z1" s="331"/>
      <c r="AA1" s="331" t="s">
        <v>171</v>
      </c>
      <c r="AB1" s="331"/>
      <c r="AC1" s="331"/>
      <c r="AG1" s="35" t="s">
        <v>209</v>
      </c>
      <c r="AQ1" s="231"/>
    </row>
    <row r="2" spans="1:151" s="35" customFormat="1" ht="18" x14ac:dyDescent="0.2">
      <c r="A2" s="332" t="s">
        <v>69</v>
      </c>
      <c r="B2" s="47"/>
      <c r="C2" s="48"/>
      <c r="F2" s="331"/>
      <c r="G2" s="331"/>
      <c r="H2" s="331"/>
      <c r="I2" s="331"/>
      <c r="J2" s="331"/>
      <c r="K2" s="331"/>
      <c r="L2" s="331"/>
      <c r="N2" s="331"/>
      <c r="O2" s="331" t="s">
        <v>65</v>
      </c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 t="s">
        <v>190</v>
      </c>
      <c r="AB2" s="231"/>
      <c r="AC2" s="231"/>
      <c r="AD2" s="231"/>
      <c r="AE2" s="231"/>
      <c r="AF2" s="231"/>
      <c r="AG2" s="35" t="s">
        <v>210</v>
      </c>
      <c r="AN2" s="231"/>
      <c r="AO2" s="231"/>
      <c r="AP2" s="231"/>
      <c r="AQ2" s="231"/>
      <c r="AR2" s="231"/>
    </row>
    <row r="3" spans="1:151" s="35" customFormat="1" ht="18" x14ac:dyDescent="0.2">
      <c r="A3" s="332"/>
      <c r="B3" s="47"/>
      <c r="C3" s="48"/>
      <c r="F3" s="331"/>
      <c r="G3" s="331"/>
      <c r="H3" s="331"/>
      <c r="I3" s="331"/>
      <c r="J3" s="331"/>
      <c r="K3" s="331"/>
      <c r="L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 t="s">
        <v>96</v>
      </c>
      <c r="AB3" s="231"/>
      <c r="AC3" s="231"/>
      <c r="AD3" s="231"/>
      <c r="AE3" s="231"/>
      <c r="AF3" s="231"/>
      <c r="AG3" s="35" t="s">
        <v>93</v>
      </c>
      <c r="AN3" s="231"/>
      <c r="AO3" s="231"/>
      <c r="AP3" s="231"/>
      <c r="AQ3" s="231"/>
      <c r="AR3" s="231"/>
    </row>
    <row r="4" spans="1:151" s="35" customFormat="1" ht="18" x14ac:dyDescent="0.2">
      <c r="A4" s="332"/>
      <c r="B4" s="47"/>
      <c r="C4" s="48"/>
      <c r="F4" s="331"/>
      <c r="G4" s="331"/>
      <c r="H4" s="331"/>
      <c r="I4" s="331"/>
      <c r="J4" s="331"/>
      <c r="K4" s="331"/>
      <c r="L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 t="s">
        <v>153</v>
      </c>
      <c r="AB4" s="231"/>
      <c r="AC4" s="231"/>
      <c r="AD4" s="231"/>
      <c r="AE4" s="231"/>
      <c r="AF4" s="231"/>
      <c r="AN4" s="231"/>
      <c r="AO4" s="231"/>
      <c r="AP4" s="231"/>
      <c r="AQ4" s="231"/>
      <c r="AR4" s="231"/>
    </row>
    <row r="5" spans="1:151" s="35" customFormat="1" ht="18.75" x14ac:dyDescent="0.2">
      <c r="A5" s="332"/>
      <c r="B5" s="47"/>
      <c r="C5" s="48"/>
      <c r="D5" s="688" t="s">
        <v>214</v>
      </c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5"/>
      <c r="AS5" s="5"/>
      <c r="AT5" s="5"/>
      <c r="AU5" s="5"/>
      <c r="AV5" s="5"/>
    </row>
    <row r="6" spans="1:151" ht="21.75" customHeight="1" x14ac:dyDescent="0.2">
      <c r="F6" s="331"/>
      <c r="G6" s="331"/>
      <c r="H6" s="331"/>
      <c r="I6" s="331"/>
      <c r="J6" s="331"/>
      <c r="K6" s="331"/>
      <c r="L6" s="331"/>
      <c r="N6" s="331" t="s">
        <v>137</v>
      </c>
      <c r="O6" s="331"/>
      <c r="P6" s="331"/>
      <c r="Q6" s="331"/>
      <c r="S6" s="331"/>
      <c r="T6" s="331"/>
      <c r="U6" s="331"/>
      <c r="V6" s="331"/>
      <c r="W6" s="331"/>
      <c r="X6" s="331"/>
      <c r="Y6" s="331"/>
      <c r="Z6" s="331"/>
      <c r="AA6" s="33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</row>
    <row r="7" spans="1:151" ht="25.5" customHeight="1" thickBot="1" x14ac:dyDescent="0.25">
      <c r="A7" s="712" t="s">
        <v>194</v>
      </c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</row>
    <row r="8" spans="1:151" s="232" customFormat="1" ht="20.25" customHeight="1" x14ac:dyDescent="0.2">
      <c r="A8" s="675"/>
      <c r="B8" s="715" t="s">
        <v>19</v>
      </c>
      <c r="C8" s="679" t="s">
        <v>1</v>
      </c>
      <c r="D8" s="21" t="s">
        <v>189</v>
      </c>
      <c r="E8" s="681" t="s">
        <v>64</v>
      </c>
      <c r="F8" s="683" t="s">
        <v>0</v>
      </c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22"/>
      <c r="AK8" s="22"/>
      <c r="AL8" s="22"/>
      <c r="AM8" s="415"/>
      <c r="AN8" s="416"/>
      <c r="AO8" s="717" t="s">
        <v>139</v>
      </c>
      <c r="AP8" s="309"/>
    </row>
    <row r="9" spans="1:151" s="232" customFormat="1" ht="20.25" customHeight="1" thickBot="1" x14ac:dyDescent="0.25">
      <c r="A9" s="714"/>
      <c r="B9" s="716"/>
      <c r="C9" s="680"/>
      <c r="D9" s="26" t="s">
        <v>2</v>
      </c>
      <c r="E9" s="682"/>
      <c r="F9" s="27"/>
      <c r="G9" s="28"/>
      <c r="H9" s="28" t="s">
        <v>3</v>
      </c>
      <c r="I9" s="28"/>
      <c r="J9" s="417"/>
      <c r="K9" s="28"/>
      <c r="L9" s="28"/>
      <c r="M9" s="28" t="s">
        <v>4</v>
      </c>
      <c r="N9" s="28"/>
      <c r="O9" s="417"/>
      <c r="P9" s="28"/>
      <c r="Q9" s="28"/>
      <c r="R9" s="28" t="s">
        <v>5</v>
      </c>
      <c r="S9" s="28"/>
      <c r="T9" s="417"/>
      <c r="U9" s="28"/>
      <c r="V9" s="28"/>
      <c r="W9" s="28" t="s">
        <v>6</v>
      </c>
      <c r="X9" s="28"/>
      <c r="Y9" s="417"/>
      <c r="Z9" s="28"/>
      <c r="AA9" s="28"/>
      <c r="AB9" s="28" t="s">
        <v>7</v>
      </c>
      <c r="AC9" s="28"/>
      <c r="AD9" s="417"/>
      <c r="AE9" s="27"/>
      <c r="AF9" s="28"/>
      <c r="AG9" s="28" t="s">
        <v>8</v>
      </c>
      <c r="AH9" s="28"/>
      <c r="AI9" s="418"/>
      <c r="AJ9" s="27"/>
      <c r="AK9" s="28"/>
      <c r="AL9" s="28" t="s">
        <v>18</v>
      </c>
      <c r="AM9" s="28"/>
      <c r="AN9" s="417"/>
      <c r="AO9" s="718"/>
      <c r="AP9" s="314" t="s">
        <v>95</v>
      </c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</row>
    <row r="10" spans="1:151" s="11" customFormat="1" ht="18.75" customHeight="1" x14ac:dyDescent="0.2">
      <c r="A10" s="335"/>
      <c r="B10" s="38"/>
      <c r="C10" s="132"/>
      <c r="D10" s="64"/>
      <c r="E10" s="419"/>
      <c r="F10" s="84" t="s">
        <v>9</v>
      </c>
      <c r="G10" s="85" t="s">
        <v>11</v>
      </c>
      <c r="H10" s="85" t="s">
        <v>10</v>
      </c>
      <c r="I10" s="85" t="s">
        <v>12</v>
      </c>
      <c r="J10" s="420" t="s">
        <v>13</v>
      </c>
      <c r="K10" s="84" t="s">
        <v>9</v>
      </c>
      <c r="L10" s="85" t="s">
        <v>11</v>
      </c>
      <c r="M10" s="85" t="s">
        <v>10</v>
      </c>
      <c r="N10" s="85" t="s">
        <v>12</v>
      </c>
      <c r="O10" s="420" t="s">
        <v>13</v>
      </c>
      <c r="P10" s="84" t="s">
        <v>9</v>
      </c>
      <c r="Q10" s="85" t="s">
        <v>11</v>
      </c>
      <c r="R10" s="85" t="s">
        <v>10</v>
      </c>
      <c r="S10" s="85" t="s">
        <v>12</v>
      </c>
      <c r="T10" s="420" t="s">
        <v>13</v>
      </c>
      <c r="U10" s="84" t="s">
        <v>9</v>
      </c>
      <c r="V10" s="85" t="s">
        <v>11</v>
      </c>
      <c r="W10" s="85" t="s">
        <v>10</v>
      </c>
      <c r="X10" s="85" t="s">
        <v>12</v>
      </c>
      <c r="Y10" s="420" t="s">
        <v>13</v>
      </c>
      <c r="Z10" s="84" t="s">
        <v>9</v>
      </c>
      <c r="AA10" s="85" t="s">
        <v>11</v>
      </c>
      <c r="AB10" s="85" t="s">
        <v>10</v>
      </c>
      <c r="AC10" s="85" t="s">
        <v>12</v>
      </c>
      <c r="AD10" s="420" t="s">
        <v>13</v>
      </c>
      <c r="AE10" s="84" t="s">
        <v>9</v>
      </c>
      <c r="AF10" s="85" t="s">
        <v>11</v>
      </c>
      <c r="AG10" s="85" t="s">
        <v>10</v>
      </c>
      <c r="AH10" s="85" t="s">
        <v>12</v>
      </c>
      <c r="AI10" s="420" t="s">
        <v>13</v>
      </c>
      <c r="AJ10" s="87" t="s">
        <v>9</v>
      </c>
      <c r="AK10" s="403" t="s">
        <v>11</v>
      </c>
      <c r="AL10" s="403" t="s">
        <v>10</v>
      </c>
      <c r="AM10" s="403" t="s">
        <v>12</v>
      </c>
      <c r="AN10" s="530" t="s">
        <v>13</v>
      </c>
      <c r="AO10" s="528"/>
      <c r="AP10" s="312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</row>
    <row r="11" spans="1:151" ht="15.75" customHeight="1" x14ac:dyDescent="0.2">
      <c r="A11" s="658" t="s">
        <v>86</v>
      </c>
      <c r="B11" s="659"/>
      <c r="C11" s="659"/>
      <c r="D11" s="73">
        <f t="shared" ref="D11:AN11" si="0">SUM(D12:D23)</f>
        <v>124</v>
      </c>
      <c r="E11" s="74">
        <f t="shared" si="0"/>
        <v>40</v>
      </c>
      <c r="F11" s="73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4">
        <f t="shared" si="0"/>
        <v>0</v>
      </c>
      <c r="K11" s="73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4">
        <f t="shared" si="0"/>
        <v>0</v>
      </c>
      <c r="P11" s="73">
        <f t="shared" si="0"/>
        <v>0</v>
      </c>
      <c r="Q11" s="75">
        <f t="shared" si="0"/>
        <v>0</v>
      </c>
      <c r="R11" s="75">
        <f t="shared" si="0"/>
        <v>0</v>
      </c>
      <c r="S11" s="75">
        <f t="shared" si="0"/>
        <v>0</v>
      </c>
      <c r="T11" s="74">
        <f t="shared" si="0"/>
        <v>0</v>
      </c>
      <c r="U11" s="73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4">
        <f t="shared" si="0"/>
        <v>0</v>
      </c>
      <c r="Z11" s="73">
        <f t="shared" si="0"/>
        <v>8</v>
      </c>
      <c r="AA11" s="75">
        <f t="shared" si="0"/>
        <v>0</v>
      </c>
      <c r="AB11" s="75">
        <f t="shared" si="0"/>
        <v>0</v>
      </c>
      <c r="AC11" s="75">
        <f t="shared" si="0"/>
        <v>0</v>
      </c>
      <c r="AD11" s="74">
        <f t="shared" si="0"/>
        <v>3</v>
      </c>
      <c r="AE11" s="73">
        <f t="shared" si="0"/>
        <v>52</v>
      </c>
      <c r="AF11" s="75">
        <f t="shared" si="0"/>
        <v>16</v>
      </c>
      <c r="AG11" s="75">
        <f t="shared" si="0"/>
        <v>4</v>
      </c>
      <c r="AH11" s="75">
        <f t="shared" si="0"/>
        <v>0</v>
      </c>
      <c r="AI11" s="74">
        <f t="shared" si="0"/>
        <v>22</v>
      </c>
      <c r="AJ11" s="73">
        <f t="shared" si="0"/>
        <v>32</v>
      </c>
      <c r="AK11" s="75">
        <f t="shared" si="0"/>
        <v>12</v>
      </c>
      <c r="AL11" s="75">
        <f t="shared" si="0"/>
        <v>0</v>
      </c>
      <c r="AM11" s="75">
        <f t="shared" si="0"/>
        <v>0</v>
      </c>
      <c r="AN11" s="74">
        <f t="shared" si="0"/>
        <v>15</v>
      </c>
      <c r="AO11" s="529"/>
      <c r="AP11" s="32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</row>
    <row r="12" spans="1:151" s="187" customFormat="1" ht="15.75" customHeight="1" x14ac:dyDescent="0.2">
      <c r="A12" s="177" t="s">
        <v>80</v>
      </c>
      <c r="B12" s="68" t="s">
        <v>293</v>
      </c>
      <c r="C12" s="196" t="s">
        <v>229</v>
      </c>
      <c r="D12" s="197">
        <f>Z12+AA12+AB12+AE12+AF12+AG12+AJ12+AK12+AL12</f>
        <v>8</v>
      </c>
      <c r="E12" s="198">
        <v>3</v>
      </c>
      <c r="F12" s="204"/>
      <c r="G12" s="205"/>
      <c r="H12" s="205"/>
      <c r="I12" s="205"/>
      <c r="J12" s="206"/>
      <c r="K12" s="204"/>
      <c r="L12" s="205"/>
      <c r="M12" s="205"/>
      <c r="N12" s="205"/>
      <c r="O12" s="207"/>
      <c r="P12" s="204"/>
      <c r="Q12" s="205"/>
      <c r="R12" s="205"/>
      <c r="S12" s="205"/>
      <c r="T12" s="207"/>
      <c r="U12" s="204"/>
      <c r="V12" s="205"/>
      <c r="W12" s="205"/>
      <c r="X12" s="205"/>
      <c r="Y12" s="207"/>
      <c r="Z12" s="122">
        <v>8</v>
      </c>
      <c r="AA12" s="123">
        <v>0</v>
      </c>
      <c r="AB12" s="157">
        <v>0</v>
      </c>
      <c r="AC12" s="123" t="s">
        <v>14</v>
      </c>
      <c r="AD12" s="319">
        <v>3</v>
      </c>
      <c r="AE12" s="122"/>
      <c r="AF12" s="123"/>
      <c r="AG12" s="157"/>
      <c r="AH12" s="123"/>
      <c r="AI12" s="319"/>
      <c r="AJ12" s="204"/>
      <c r="AK12" s="205"/>
      <c r="AL12" s="205"/>
      <c r="AM12" s="205"/>
      <c r="AN12" s="207"/>
      <c r="AO12" s="515" t="s">
        <v>246</v>
      </c>
      <c r="AP12" s="327" t="s">
        <v>127</v>
      </c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</row>
    <row r="13" spans="1:151" ht="15.75" x14ac:dyDescent="0.2">
      <c r="A13" s="195" t="s">
        <v>78</v>
      </c>
      <c r="B13" s="69" t="s">
        <v>294</v>
      </c>
      <c r="C13" s="308" t="s">
        <v>230</v>
      </c>
      <c r="D13" s="197">
        <f t="shared" ref="D13:D23" si="1">Z13+AA13+AB13+AE13+AF13+AG13+AJ13+AK13+AL13</f>
        <v>12</v>
      </c>
      <c r="E13" s="198">
        <f t="shared" ref="E13:E21" si="2">AD13+AI13+AN13</f>
        <v>4</v>
      </c>
      <c r="F13" s="208"/>
      <c r="G13" s="172"/>
      <c r="H13" s="76"/>
      <c r="I13" s="78"/>
      <c r="J13" s="81"/>
      <c r="K13" s="209"/>
      <c r="L13" s="208"/>
      <c r="M13" s="76"/>
      <c r="N13" s="78"/>
      <c r="O13" s="81"/>
      <c r="P13" s="76"/>
      <c r="Q13" s="172"/>
      <c r="R13" s="76"/>
      <c r="S13" s="78"/>
      <c r="T13" s="81"/>
      <c r="U13" s="76"/>
      <c r="V13" s="172"/>
      <c r="W13" s="76"/>
      <c r="X13" s="78"/>
      <c r="Y13" s="81"/>
      <c r="Z13" s="76"/>
      <c r="AA13" s="172"/>
      <c r="AB13" s="76"/>
      <c r="AC13" s="78"/>
      <c r="AD13" s="81"/>
      <c r="AE13" s="122">
        <v>8</v>
      </c>
      <c r="AF13" s="123">
        <v>4</v>
      </c>
      <c r="AG13" s="123">
        <v>0</v>
      </c>
      <c r="AH13" s="123" t="s">
        <v>14</v>
      </c>
      <c r="AI13" s="319">
        <v>4</v>
      </c>
      <c r="AJ13" s="201"/>
      <c r="AK13" s="147"/>
      <c r="AL13" s="147"/>
      <c r="AM13" s="147"/>
      <c r="AN13" s="211"/>
      <c r="AO13" s="517"/>
      <c r="AP13" s="329" t="s">
        <v>127</v>
      </c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</row>
    <row r="14" spans="1:151" ht="15.75" x14ac:dyDescent="0.2">
      <c r="A14" s="177" t="s">
        <v>74</v>
      </c>
      <c r="B14" s="69" t="s">
        <v>315</v>
      </c>
      <c r="C14" s="171" t="s">
        <v>301</v>
      </c>
      <c r="D14" s="197">
        <f t="shared" si="1"/>
        <v>12</v>
      </c>
      <c r="E14" s="398">
        <f t="shared" si="2"/>
        <v>4</v>
      </c>
      <c r="F14" s="201"/>
      <c r="G14" s="147"/>
      <c r="H14" s="147"/>
      <c r="I14" s="147"/>
      <c r="J14" s="202"/>
      <c r="K14" s="201"/>
      <c r="L14" s="147"/>
      <c r="M14" s="147"/>
      <c r="N14" s="147"/>
      <c r="O14" s="202"/>
      <c r="P14" s="201"/>
      <c r="Q14" s="147"/>
      <c r="R14" s="147"/>
      <c r="S14" s="147"/>
      <c r="T14" s="202"/>
      <c r="U14" s="201"/>
      <c r="V14" s="147"/>
      <c r="W14" s="147"/>
      <c r="X14" s="147"/>
      <c r="Y14" s="202"/>
      <c r="Z14" s="201"/>
      <c r="AA14" s="147"/>
      <c r="AB14" s="147"/>
      <c r="AC14" s="147"/>
      <c r="AD14" s="211"/>
      <c r="AE14" s="321"/>
      <c r="AF14" s="322"/>
      <c r="AG14" s="322"/>
      <c r="AH14" s="322"/>
      <c r="AI14" s="323"/>
      <c r="AJ14" s="394">
        <v>8</v>
      </c>
      <c r="AK14" s="395">
        <v>4</v>
      </c>
      <c r="AL14" s="395">
        <v>0</v>
      </c>
      <c r="AM14" s="80" t="s">
        <v>14</v>
      </c>
      <c r="AN14" s="320">
        <v>4</v>
      </c>
      <c r="AO14" s="514"/>
      <c r="AP14" s="326" t="s">
        <v>127</v>
      </c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</row>
    <row r="15" spans="1:151" ht="15.75" x14ac:dyDescent="0.2">
      <c r="A15" s="195" t="s">
        <v>68</v>
      </c>
      <c r="B15" s="69" t="s">
        <v>291</v>
      </c>
      <c r="C15" s="171" t="s">
        <v>205</v>
      </c>
      <c r="D15" s="197">
        <f t="shared" si="1"/>
        <v>12</v>
      </c>
      <c r="E15" s="198">
        <f t="shared" si="2"/>
        <v>4</v>
      </c>
      <c r="F15" s="201"/>
      <c r="G15" s="147"/>
      <c r="H15" s="147"/>
      <c r="I15" s="147"/>
      <c r="J15" s="202"/>
      <c r="K15" s="201"/>
      <c r="L15" s="147"/>
      <c r="M15" s="147"/>
      <c r="N15" s="147"/>
      <c r="O15" s="212"/>
      <c r="P15" s="201"/>
      <c r="Q15" s="147"/>
      <c r="R15" s="147"/>
      <c r="S15" s="147"/>
      <c r="T15" s="212"/>
      <c r="U15" s="201"/>
      <c r="V15" s="147"/>
      <c r="W15" s="147"/>
      <c r="X15" s="147"/>
      <c r="Y15" s="212"/>
      <c r="Z15" s="201"/>
      <c r="AA15" s="147"/>
      <c r="AB15" s="147"/>
      <c r="AC15" s="147"/>
      <c r="AD15" s="211"/>
      <c r="AE15" s="122">
        <v>8</v>
      </c>
      <c r="AF15" s="123">
        <v>4</v>
      </c>
      <c r="AG15" s="157">
        <v>0</v>
      </c>
      <c r="AH15" s="123" t="s">
        <v>14</v>
      </c>
      <c r="AI15" s="319">
        <v>4</v>
      </c>
      <c r="AJ15" s="122"/>
      <c r="AK15" s="172"/>
      <c r="AL15" s="76"/>
      <c r="AM15" s="123"/>
      <c r="AN15" s="158"/>
      <c r="AO15" s="514"/>
      <c r="AP15" s="326" t="s">
        <v>124</v>
      </c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</row>
    <row r="16" spans="1:151" ht="18" customHeight="1" x14ac:dyDescent="0.2">
      <c r="A16" s="177" t="s">
        <v>53</v>
      </c>
      <c r="B16" s="69" t="s">
        <v>295</v>
      </c>
      <c r="C16" s="171" t="s">
        <v>231</v>
      </c>
      <c r="D16" s="197">
        <f t="shared" si="1"/>
        <v>12</v>
      </c>
      <c r="E16" s="198">
        <f t="shared" si="2"/>
        <v>4</v>
      </c>
      <c r="F16" s="159"/>
      <c r="G16" s="77"/>
      <c r="H16" s="79"/>
      <c r="I16" s="80"/>
      <c r="J16" s="82"/>
      <c r="K16" s="160"/>
      <c r="L16" s="159"/>
      <c r="M16" s="79"/>
      <c r="N16" s="80"/>
      <c r="O16" s="82"/>
      <c r="P16" s="79"/>
      <c r="Q16" s="77"/>
      <c r="R16" s="79"/>
      <c r="S16" s="80"/>
      <c r="T16" s="82"/>
      <c r="U16" s="79"/>
      <c r="V16" s="77"/>
      <c r="W16" s="79"/>
      <c r="X16" s="80"/>
      <c r="Y16" s="82"/>
      <c r="Z16" s="122"/>
      <c r="AA16" s="157"/>
      <c r="AB16" s="157"/>
      <c r="AC16" s="123"/>
      <c r="AD16" s="158"/>
      <c r="AE16" s="122"/>
      <c r="AF16" s="123"/>
      <c r="AG16" s="123"/>
      <c r="AH16" s="123"/>
      <c r="AI16" s="319"/>
      <c r="AJ16" s="126">
        <v>8</v>
      </c>
      <c r="AK16" s="77">
        <v>4</v>
      </c>
      <c r="AL16" s="79">
        <v>0</v>
      </c>
      <c r="AM16" s="80" t="s">
        <v>14</v>
      </c>
      <c r="AN16" s="320">
        <v>4</v>
      </c>
      <c r="AO16" s="515" t="s">
        <v>291</v>
      </c>
      <c r="AP16" s="326" t="s">
        <v>124</v>
      </c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</row>
    <row r="17" spans="1:152" ht="18" customHeight="1" x14ac:dyDescent="0.2">
      <c r="A17" s="195" t="s">
        <v>54</v>
      </c>
      <c r="B17" s="69" t="s">
        <v>296</v>
      </c>
      <c r="C17" s="171" t="s">
        <v>180</v>
      </c>
      <c r="D17" s="197">
        <f t="shared" si="1"/>
        <v>12</v>
      </c>
      <c r="E17" s="198">
        <f t="shared" si="2"/>
        <v>3</v>
      </c>
      <c r="F17" s="201"/>
      <c r="G17" s="147"/>
      <c r="H17" s="147"/>
      <c r="I17" s="147"/>
      <c r="J17" s="211"/>
      <c r="K17" s="201"/>
      <c r="L17" s="147"/>
      <c r="M17" s="147"/>
      <c r="N17" s="147"/>
      <c r="O17" s="211"/>
      <c r="P17" s="201"/>
      <c r="Q17" s="147"/>
      <c r="R17" s="147"/>
      <c r="S17" s="147"/>
      <c r="T17" s="211"/>
      <c r="U17" s="201"/>
      <c r="V17" s="147"/>
      <c r="W17" s="147"/>
      <c r="X17" s="147"/>
      <c r="Y17" s="211"/>
      <c r="Z17" s="122"/>
      <c r="AA17" s="123"/>
      <c r="AB17" s="79"/>
      <c r="AC17" s="80"/>
      <c r="AD17" s="320"/>
      <c r="AE17" s="122">
        <v>8</v>
      </c>
      <c r="AF17" s="123">
        <v>4</v>
      </c>
      <c r="AG17" s="79">
        <v>0</v>
      </c>
      <c r="AH17" s="80" t="s">
        <v>14</v>
      </c>
      <c r="AI17" s="320">
        <v>3</v>
      </c>
      <c r="AJ17" s="122"/>
      <c r="AK17" s="123"/>
      <c r="AL17" s="79"/>
      <c r="AM17" s="80"/>
      <c r="AN17" s="320"/>
      <c r="AO17" s="516"/>
      <c r="AP17" s="326" t="s">
        <v>125</v>
      </c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</row>
    <row r="18" spans="1:152" ht="18" customHeight="1" x14ac:dyDescent="0.2">
      <c r="A18" s="177" t="s">
        <v>55</v>
      </c>
      <c r="B18" s="69" t="s">
        <v>292</v>
      </c>
      <c r="C18" s="308" t="s">
        <v>206</v>
      </c>
      <c r="D18" s="197">
        <f t="shared" si="1"/>
        <v>8</v>
      </c>
      <c r="E18" s="198">
        <f t="shared" si="2"/>
        <v>3</v>
      </c>
      <c r="F18" s="201"/>
      <c r="G18" s="147"/>
      <c r="H18" s="147"/>
      <c r="I18" s="147"/>
      <c r="J18" s="202"/>
      <c r="K18" s="201"/>
      <c r="L18" s="147"/>
      <c r="M18" s="147"/>
      <c r="N18" s="147"/>
      <c r="O18" s="211"/>
      <c r="P18" s="201"/>
      <c r="Q18" s="147"/>
      <c r="R18" s="147"/>
      <c r="S18" s="147"/>
      <c r="T18" s="211"/>
      <c r="U18" s="201"/>
      <c r="V18" s="147"/>
      <c r="W18" s="147"/>
      <c r="X18" s="147"/>
      <c r="Y18" s="211"/>
      <c r="Z18" s="201"/>
      <c r="AA18" s="147"/>
      <c r="AB18" s="147"/>
      <c r="AC18" s="147"/>
      <c r="AD18" s="211"/>
      <c r="AE18" s="122">
        <v>8</v>
      </c>
      <c r="AF18" s="123">
        <v>0</v>
      </c>
      <c r="AG18" s="123">
        <v>0</v>
      </c>
      <c r="AH18" s="123" t="s">
        <v>70</v>
      </c>
      <c r="AI18" s="319">
        <v>3</v>
      </c>
      <c r="AJ18" s="321"/>
      <c r="AK18" s="322"/>
      <c r="AL18" s="396"/>
      <c r="AM18" s="396"/>
      <c r="AN18" s="397"/>
      <c r="AO18" s="516"/>
      <c r="AP18" s="327" t="s">
        <v>125</v>
      </c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</row>
    <row r="19" spans="1:152" ht="18" customHeight="1" x14ac:dyDescent="0.2">
      <c r="A19" s="195" t="s">
        <v>56</v>
      </c>
      <c r="B19" s="69" t="s">
        <v>297</v>
      </c>
      <c r="C19" s="171" t="s">
        <v>181</v>
      </c>
      <c r="D19" s="197">
        <f t="shared" si="1"/>
        <v>8</v>
      </c>
      <c r="E19" s="198">
        <f t="shared" si="2"/>
        <v>3</v>
      </c>
      <c r="F19" s="201"/>
      <c r="G19" s="147"/>
      <c r="H19" s="147"/>
      <c r="I19" s="147"/>
      <c r="J19" s="202"/>
      <c r="K19" s="201"/>
      <c r="L19" s="147"/>
      <c r="M19" s="147"/>
      <c r="N19" s="147"/>
      <c r="O19" s="211"/>
      <c r="P19" s="201"/>
      <c r="Q19" s="147"/>
      <c r="R19" s="147"/>
      <c r="S19" s="147"/>
      <c r="T19" s="211"/>
      <c r="U19" s="201"/>
      <c r="V19" s="147"/>
      <c r="W19" s="147"/>
      <c r="X19" s="147"/>
      <c r="Y19" s="211"/>
      <c r="Z19" s="201"/>
      <c r="AA19" s="147"/>
      <c r="AB19" s="147"/>
      <c r="AC19" s="147"/>
      <c r="AD19" s="211"/>
      <c r="AE19" s="315"/>
      <c r="AF19" s="316"/>
      <c r="AG19" s="316"/>
      <c r="AH19" s="316"/>
      <c r="AI19" s="317"/>
      <c r="AJ19" s="210">
        <v>8</v>
      </c>
      <c r="AK19" s="172">
        <v>0</v>
      </c>
      <c r="AL19" s="123">
        <v>0</v>
      </c>
      <c r="AM19" s="123" t="s">
        <v>14</v>
      </c>
      <c r="AN19" s="319">
        <v>3</v>
      </c>
      <c r="AO19" s="516"/>
      <c r="AP19" s="326" t="s">
        <v>125</v>
      </c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</row>
    <row r="20" spans="1:152" ht="18" customHeight="1" x14ac:dyDescent="0.2">
      <c r="A20" s="177" t="s">
        <v>57</v>
      </c>
      <c r="B20" s="69" t="s">
        <v>298</v>
      </c>
      <c r="C20" s="171" t="s">
        <v>232</v>
      </c>
      <c r="D20" s="197">
        <f t="shared" si="1"/>
        <v>8</v>
      </c>
      <c r="E20" s="198">
        <f t="shared" si="2"/>
        <v>3</v>
      </c>
      <c r="F20" s="201"/>
      <c r="G20" s="147"/>
      <c r="H20" s="147"/>
      <c r="I20" s="147"/>
      <c r="J20" s="202"/>
      <c r="K20" s="201"/>
      <c r="L20" s="147"/>
      <c r="M20" s="147"/>
      <c r="N20" s="147"/>
      <c r="O20" s="211"/>
      <c r="P20" s="201"/>
      <c r="Q20" s="147"/>
      <c r="R20" s="147"/>
      <c r="S20" s="147"/>
      <c r="T20" s="211"/>
      <c r="U20" s="201"/>
      <c r="V20" s="147"/>
      <c r="W20" s="147"/>
      <c r="X20" s="147"/>
      <c r="Y20" s="211"/>
      <c r="Z20" s="201"/>
      <c r="AA20" s="147"/>
      <c r="AB20" s="147"/>
      <c r="AC20" s="147"/>
      <c r="AD20" s="211"/>
      <c r="AE20" s="122">
        <v>8</v>
      </c>
      <c r="AF20" s="123">
        <v>0</v>
      </c>
      <c r="AG20" s="123">
        <v>0</v>
      </c>
      <c r="AH20" s="123" t="s">
        <v>70</v>
      </c>
      <c r="AI20" s="319">
        <v>3</v>
      </c>
      <c r="AJ20" s="126"/>
      <c r="AK20" s="77"/>
      <c r="AL20" s="79"/>
      <c r="AM20" s="80"/>
      <c r="AN20" s="82"/>
      <c r="AO20" s="516"/>
      <c r="AP20" s="326" t="s">
        <v>125</v>
      </c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</row>
    <row r="21" spans="1:152" ht="18" customHeight="1" x14ac:dyDescent="0.2">
      <c r="A21" s="195" t="s">
        <v>58</v>
      </c>
      <c r="B21" s="318" t="s">
        <v>299</v>
      </c>
      <c r="C21" s="171" t="s">
        <v>182</v>
      </c>
      <c r="D21" s="197">
        <f t="shared" si="1"/>
        <v>12</v>
      </c>
      <c r="E21" s="198">
        <f t="shared" si="2"/>
        <v>3</v>
      </c>
      <c r="F21" s="201"/>
      <c r="G21" s="147"/>
      <c r="H21" s="147"/>
      <c r="I21" s="147"/>
      <c r="J21" s="202"/>
      <c r="K21" s="201"/>
      <c r="L21" s="147"/>
      <c r="M21" s="147"/>
      <c r="N21" s="147"/>
      <c r="O21" s="211"/>
      <c r="P21" s="201"/>
      <c r="Q21" s="147"/>
      <c r="R21" s="147"/>
      <c r="S21" s="147"/>
      <c r="T21" s="211"/>
      <c r="U21" s="201"/>
      <c r="V21" s="147"/>
      <c r="W21" s="147"/>
      <c r="X21" s="147"/>
      <c r="Y21" s="211"/>
      <c r="Z21" s="201"/>
      <c r="AA21" s="147"/>
      <c r="AB21" s="147"/>
      <c r="AC21" s="147"/>
      <c r="AD21" s="211"/>
      <c r="AE21" s="122">
        <v>8</v>
      </c>
      <c r="AF21" s="123">
        <v>4</v>
      </c>
      <c r="AG21" s="123">
        <v>0</v>
      </c>
      <c r="AH21" s="123" t="s">
        <v>70</v>
      </c>
      <c r="AI21" s="319">
        <v>3</v>
      </c>
      <c r="AJ21" s="201"/>
      <c r="AK21" s="147"/>
      <c r="AL21" s="147"/>
      <c r="AM21" s="147"/>
      <c r="AN21" s="211"/>
      <c r="AO21" s="516"/>
      <c r="AP21" s="328" t="s">
        <v>125</v>
      </c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</row>
    <row r="22" spans="1:152" s="180" customFormat="1" ht="15" customHeight="1" x14ac:dyDescent="0.2">
      <c r="A22" s="177" t="s">
        <v>59</v>
      </c>
      <c r="B22" s="71" t="s">
        <v>282</v>
      </c>
      <c r="C22" s="447" t="s">
        <v>166</v>
      </c>
      <c r="D22" s="197">
        <f t="shared" ref="D22" si="3">Z22+AA22+AB22+AE22+AF22+AG22+AJ22+AK22+AL22</f>
        <v>8</v>
      </c>
      <c r="E22" s="198">
        <f t="shared" ref="E22" si="4">AD22+AI22+AN22</f>
        <v>2</v>
      </c>
      <c r="F22" s="55"/>
      <c r="G22" s="56"/>
      <c r="H22" s="56"/>
      <c r="I22" s="56"/>
      <c r="J22" s="57"/>
      <c r="K22" s="55"/>
      <c r="L22" s="56"/>
      <c r="M22" s="56"/>
      <c r="N22" s="56"/>
      <c r="O22" s="57"/>
      <c r="P22" s="55"/>
      <c r="Q22" s="56"/>
      <c r="R22" s="56"/>
      <c r="S22" s="56"/>
      <c r="T22" s="57"/>
      <c r="U22" s="55"/>
      <c r="V22" s="56"/>
      <c r="W22" s="56"/>
      <c r="X22" s="56"/>
      <c r="Y22" s="57"/>
      <c r="Z22" s="55"/>
      <c r="AA22" s="56"/>
      <c r="AB22" s="56"/>
      <c r="AC22" s="56"/>
      <c r="AD22" s="57"/>
      <c r="AE22" s="55">
        <v>4</v>
      </c>
      <c r="AF22" s="56">
        <v>0</v>
      </c>
      <c r="AG22" s="56">
        <v>4</v>
      </c>
      <c r="AH22" s="56" t="s">
        <v>70</v>
      </c>
      <c r="AI22" s="179">
        <v>2</v>
      </c>
      <c r="AJ22" s="55"/>
      <c r="AK22" s="56"/>
      <c r="AL22" s="56"/>
      <c r="AM22" s="56"/>
      <c r="AN22" s="57"/>
      <c r="AO22" s="518"/>
      <c r="AP22" s="328" t="s">
        <v>125</v>
      </c>
      <c r="AQ22" s="194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1"/>
      <c r="DS22" s="401"/>
      <c r="DT22" s="401"/>
      <c r="DU22" s="401"/>
      <c r="DV22" s="401"/>
      <c r="DW22" s="401"/>
      <c r="DX22" s="401"/>
      <c r="DY22" s="401"/>
      <c r="DZ22" s="401"/>
      <c r="EA22" s="401"/>
      <c r="EB22" s="401"/>
      <c r="EC22" s="401"/>
      <c r="ED22" s="401"/>
      <c r="EE22" s="401"/>
      <c r="EF22" s="401"/>
      <c r="EG22" s="401"/>
      <c r="EH22" s="401"/>
      <c r="EI22" s="401"/>
      <c r="EJ22" s="401"/>
      <c r="EK22" s="401"/>
      <c r="EL22" s="401"/>
      <c r="EM22" s="401"/>
      <c r="EN22" s="401"/>
      <c r="EO22" s="401"/>
      <c r="EP22" s="401"/>
      <c r="EQ22" s="401"/>
      <c r="ER22" s="401"/>
      <c r="ES22" s="401"/>
      <c r="ET22" s="401"/>
      <c r="EU22" s="401"/>
      <c r="EV22" s="401"/>
    </row>
    <row r="23" spans="1:152" ht="18" customHeight="1" thickBot="1" x14ac:dyDescent="0.25">
      <c r="A23" s="195" t="s">
        <v>183</v>
      </c>
      <c r="B23" s="69" t="s">
        <v>300</v>
      </c>
      <c r="C23" s="171" t="s">
        <v>152</v>
      </c>
      <c r="D23" s="197">
        <f t="shared" si="1"/>
        <v>12</v>
      </c>
      <c r="E23" s="198">
        <v>4</v>
      </c>
      <c r="F23" s="201"/>
      <c r="G23" s="147"/>
      <c r="H23" s="147"/>
      <c r="I23" s="147" t="s">
        <v>20</v>
      </c>
      <c r="J23" s="202"/>
      <c r="K23" s="201"/>
      <c r="L23" s="147"/>
      <c r="M23" s="147"/>
      <c r="N23" s="147"/>
      <c r="O23" s="211"/>
      <c r="P23" s="201"/>
      <c r="Q23" s="147"/>
      <c r="R23" s="147"/>
      <c r="S23" s="147"/>
      <c r="T23" s="211"/>
      <c r="U23" s="201"/>
      <c r="V23" s="147"/>
      <c r="W23" s="147"/>
      <c r="X23" s="147"/>
      <c r="Y23" s="211"/>
      <c r="Z23" s="201"/>
      <c r="AA23" s="147"/>
      <c r="AB23" s="147"/>
      <c r="AC23" s="147"/>
      <c r="AD23" s="211"/>
      <c r="AE23" s="201"/>
      <c r="AF23" s="147"/>
      <c r="AG23" s="147"/>
      <c r="AH23" s="147"/>
      <c r="AI23" s="211"/>
      <c r="AJ23" s="122">
        <v>8</v>
      </c>
      <c r="AK23" s="123">
        <v>4</v>
      </c>
      <c r="AL23" s="123">
        <v>0</v>
      </c>
      <c r="AM23" s="123" t="s">
        <v>70</v>
      </c>
      <c r="AN23" s="158">
        <v>4</v>
      </c>
      <c r="AO23" s="515" t="s">
        <v>292</v>
      </c>
      <c r="AP23" s="522" t="s">
        <v>122</v>
      </c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11"/>
    </row>
    <row r="24" spans="1:152" s="181" customFormat="1" ht="15" customHeight="1" x14ac:dyDescent="0.2">
      <c r="A24" s="658" t="s">
        <v>72</v>
      </c>
      <c r="B24" s="659"/>
      <c r="C24" s="659"/>
      <c r="D24" s="73">
        <f t="shared" ref="D24" si="5">SUM(F24:H24,K24:M24,P24:R24,U24:W24,Z24:AB24,AE24:AG24,AJ24:AL24)</f>
        <v>40</v>
      </c>
      <c r="E24" s="74">
        <f t="shared" ref="E24" si="6">SUM(J24,O24,T24,Y24,AD24,AI24,AN24)</f>
        <v>10</v>
      </c>
      <c r="F24" s="73"/>
      <c r="G24" s="75"/>
      <c r="H24" s="75"/>
      <c r="I24" s="75"/>
      <c r="J24" s="74"/>
      <c r="K24" s="73"/>
      <c r="L24" s="75"/>
      <c r="M24" s="75"/>
      <c r="N24" s="75"/>
      <c r="O24" s="74"/>
      <c r="P24" s="73"/>
      <c r="Q24" s="75"/>
      <c r="R24" s="75"/>
      <c r="S24" s="75"/>
      <c r="T24" s="74"/>
      <c r="U24" s="73"/>
      <c r="V24" s="75"/>
      <c r="W24" s="75"/>
      <c r="X24" s="75"/>
      <c r="Y24" s="74"/>
      <c r="Z24" s="73">
        <f>SUM(Z25:Z30)</f>
        <v>0</v>
      </c>
      <c r="AA24" s="75">
        <f>SUM(AA25:AA30)</f>
        <v>8</v>
      </c>
      <c r="AB24" s="75">
        <f>SUM(AB25:AB30)</f>
        <v>0</v>
      </c>
      <c r="AC24" s="75" t="s">
        <v>70</v>
      </c>
      <c r="AD24" s="74">
        <f>SUM(AD25:AD30)</f>
        <v>2</v>
      </c>
      <c r="AE24" s="73">
        <f>SUM(AE25:AE30)</f>
        <v>0</v>
      </c>
      <c r="AF24" s="75">
        <f>SUM(AF25:AF30)</f>
        <v>32</v>
      </c>
      <c r="AG24" s="75">
        <f>SUM(AG25:AG30)</f>
        <v>0</v>
      </c>
      <c r="AH24" s="75" t="s">
        <v>70</v>
      </c>
      <c r="AI24" s="74">
        <f>SUM(AI25:AI30)</f>
        <v>8</v>
      </c>
      <c r="AJ24" s="73"/>
      <c r="AK24" s="75"/>
      <c r="AL24" s="75"/>
      <c r="AM24" s="75"/>
      <c r="AN24" s="74"/>
      <c r="AO24" s="519"/>
      <c r="AP24" s="4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</row>
    <row r="25" spans="1:152" s="181" customFormat="1" ht="15" customHeight="1" x14ac:dyDescent="0.2">
      <c r="A25" s="177" t="s">
        <v>184</v>
      </c>
      <c r="B25" s="188"/>
      <c r="C25" s="186" t="s">
        <v>224</v>
      </c>
      <c r="D25" s="197">
        <v>2</v>
      </c>
      <c r="E25" s="198">
        <v>2</v>
      </c>
      <c r="F25" s="201"/>
      <c r="G25" s="147"/>
      <c r="H25" s="147"/>
      <c r="I25" s="147"/>
      <c r="J25" s="202"/>
      <c r="K25" s="201"/>
      <c r="L25" s="147"/>
      <c r="M25" s="147"/>
      <c r="N25" s="147"/>
      <c r="O25" s="202"/>
      <c r="P25" s="201"/>
      <c r="Q25" s="147"/>
      <c r="R25" s="147"/>
      <c r="S25" s="147"/>
      <c r="T25" s="202"/>
      <c r="U25" s="201"/>
      <c r="V25" s="147"/>
      <c r="W25" s="147"/>
      <c r="X25" s="147"/>
      <c r="Y25" s="202"/>
      <c r="Z25" s="213">
        <v>0</v>
      </c>
      <c r="AA25" s="214">
        <v>8</v>
      </c>
      <c r="AB25" s="214">
        <v>0</v>
      </c>
      <c r="AC25" s="214" t="s">
        <v>70</v>
      </c>
      <c r="AD25" s="215">
        <v>2</v>
      </c>
      <c r="AE25" s="213"/>
      <c r="AF25" s="214"/>
      <c r="AG25" s="214"/>
      <c r="AH25" s="214"/>
      <c r="AI25" s="215"/>
      <c r="AJ25" s="213"/>
      <c r="AK25" s="214"/>
      <c r="AL25" s="214"/>
      <c r="AM25" s="214"/>
      <c r="AN25" s="215"/>
      <c r="AO25" s="520"/>
      <c r="AP25" s="4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</row>
    <row r="26" spans="1:152" ht="15.75" x14ac:dyDescent="0.2">
      <c r="A26" s="177" t="s">
        <v>185</v>
      </c>
      <c r="B26" s="188"/>
      <c r="C26" s="186" t="s">
        <v>225</v>
      </c>
      <c r="D26" s="197">
        <v>2</v>
      </c>
      <c r="E26" s="198">
        <v>2</v>
      </c>
      <c r="F26" s="201"/>
      <c r="G26" s="147"/>
      <c r="H26" s="147"/>
      <c r="I26" s="147"/>
      <c r="J26" s="202"/>
      <c r="K26" s="201"/>
      <c r="L26" s="147"/>
      <c r="M26" s="147"/>
      <c r="N26" s="147"/>
      <c r="O26" s="202"/>
      <c r="P26" s="201"/>
      <c r="Q26" s="147"/>
      <c r="R26" s="147"/>
      <c r="S26" s="147"/>
      <c r="T26" s="202"/>
      <c r="U26" s="201"/>
      <c r="V26" s="147"/>
      <c r="W26" s="147"/>
      <c r="X26" s="147"/>
      <c r="Y26" s="202"/>
      <c r="Z26" s="213"/>
      <c r="AA26" s="214"/>
      <c r="AB26" s="214"/>
      <c r="AC26" s="214"/>
      <c r="AD26" s="215"/>
      <c r="AE26" s="213">
        <v>0</v>
      </c>
      <c r="AF26" s="214">
        <v>8</v>
      </c>
      <c r="AG26" s="214">
        <v>0</v>
      </c>
      <c r="AH26" s="214" t="s">
        <v>70</v>
      </c>
      <c r="AI26" s="215">
        <v>2</v>
      </c>
      <c r="AJ26" s="213"/>
      <c r="AK26" s="214"/>
      <c r="AL26" s="214"/>
      <c r="AM26" s="214"/>
      <c r="AN26" s="215"/>
      <c r="AO26" s="520"/>
      <c r="AP26" s="16"/>
      <c r="AQ26" s="16"/>
      <c r="AS26" s="8"/>
    </row>
    <row r="27" spans="1:152" ht="15.75" x14ac:dyDescent="0.2">
      <c r="A27" s="177" t="s">
        <v>186</v>
      </c>
      <c r="B27" s="188"/>
      <c r="C27" s="186" t="s">
        <v>226</v>
      </c>
      <c r="D27" s="197">
        <v>2</v>
      </c>
      <c r="E27" s="198">
        <v>2</v>
      </c>
      <c r="F27" s="201"/>
      <c r="G27" s="147"/>
      <c r="H27" s="147"/>
      <c r="I27" s="147"/>
      <c r="J27" s="202"/>
      <c r="K27" s="201"/>
      <c r="L27" s="147"/>
      <c r="M27" s="147"/>
      <c r="N27" s="147"/>
      <c r="O27" s="202"/>
      <c r="P27" s="201"/>
      <c r="Q27" s="147"/>
      <c r="R27" s="147"/>
      <c r="S27" s="147"/>
      <c r="T27" s="202"/>
      <c r="U27" s="201"/>
      <c r="V27" s="147"/>
      <c r="W27" s="147"/>
      <c r="X27" s="147"/>
      <c r="Y27" s="202"/>
      <c r="Z27" s="213"/>
      <c r="AA27" s="214"/>
      <c r="AB27" s="214"/>
      <c r="AC27" s="214"/>
      <c r="AD27" s="215"/>
      <c r="AE27" s="213">
        <v>0</v>
      </c>
      <c r="AF27" s="214">
        <v>8</v>
      </c>
      <c r="AG27" s="214">
        <v>0</v>
      </c>
      <c r="AH27" s="214" t="s">
        <v>70</v>
      </c>
      <c r="AI27" s="215">
        <v>2</v>
      </c>
      <c r="AJ27" s="213"/>
      <c r="AK27" s="214"/>
      <c r="AL27" s="214"/>
      <c r="AM27" s="214"/>
      <c r="AN27" s="215"/>
      <c r="AO27" s="520"/>
      <c r="AP27" s="16"/>
      <c r="AQ27" s="16"/>
      <c r="AS27" s="4"/>
    </row>
    <row r="28" spans="1:152" ht="15.75" x14ac:dyDescent="0.2">
      <c r="A28" s="177" t="s">
        <v>187</v>
      </c>
      <c r="B28" s="188"/>
      <c r="C28" s="186" t="s">
        <v>227</v>
      </c>
      <c r="D28" s="197">
        <v>2</v>
      </c>
      <c r="E28" s="198">
        <v>2</v>
      </c>
      <c r="F28" s="201"/>
      <c r="G28" s="147"/>
      <c r="H28" s="147"/>
      <c r="I28" s="147"/>
      <c r="J28" s="202"/>
      <c r="K28" s="201"/>
      <c r="L28" s="147"/>
      <c r="M28" s="147"/>
      <c r="N28" s="147"/>
      <c r="O28" s="202"/>
      <c r="P28" s="201"/>
      <c r="Q28" s="147"/>
      <c r="R28" s="147"/>
      <c r="S28" s="147"/>
      <c r="T28" s="202"/>
      <c r="U28" s="201"/>
      <c r="V28" s="147"/>
      <c r="W28" s="147"/>
      <c r="X28" s="147"/>
      <c r="Y28" s="202"/>
      <c r="Z28" s="213"/>
      <c r="AA28" s="214"/>
      <c r="AB28" s="214"/>
      <c r="AC28" s="214"/>
      <c r="AD28" s="215"/>
      <c r="AE28" s="213">
        <v>0</v>
      </c>
      <c r="AF28" s="214">
        <v>8</v>
      </c>
      <c r="AG28" s="214">
        <v>0</v>
      </c>
      <c r="AH28" s="214" t="s">
        <v>70</v>
      </c>
      <c r="AI28" s="215">
        <v>2</v>
      </c>
      <c r="AJ28" s="213"/>
      <c r="AK28" s="214"/>
      <c r="AL28" s="214"/>
      <c r="AM28" s="214"/>
      <c r="AN28" s="215"/>
      <c r="AO28" s="520"/>
      <c r="AP28" s="16"/>
      <c r="AQ28" s="16"/>
      <c r="AS28" s="8"/>
    </row>
    <row r="29" spans="1:152" ht="16.5" thickBot="1" x14ac:dyDescent="0.25">
      <c r="A29" s="177" t="s">
        <v>188</v>
      </c>
      <c r="B29" s="348"/>
      <c r="C29" s="349" t="s">
        <v>228</v>
      </c>
      <c r="D29" s="197">
        <v>2</v>
      </c>
      <c r="E29" s="350">
        <v>2</v>
      </c>
      <c r="F29" s="213"/>
      <c r="G29" s="214"/>
      <c r="H29" s="214"/>
      <c r="I29" s="214"/>
      <c r="J29" s="351"/>
      <c r="K29" s="213"/>
      <c r="L29" s="214"/>
      <c r="M29" s="214"/>
      <c r="N29" s="214"/>
      <c r="O29" s="351"/>
      <c r="P29" s="213"/>
      <c r="Q29" s="214"/>
      <c r="R29" s="214"/>
      <c r="S29" s="214"/>
      <c r="T29" s="351"/>
      <c r="U29" s="213"/>
      <c r="V29" s="214"/>
      <c r="W29" s="214"/>
      <c r="X29" s="214"/>
      <c r="Y29" s="351"/>
      <c r="Z29" s="213"/>
      <c r="AA29" s="214"/>
      <c r="AB29" s="214"/>
      <c r="AC29" s="214"/>
      <c r="AD29" s="215"/>
      <c r="AE29" s="213">
        <v>0</v>
      </c>
      <c r="AF29" s="214">
        <v>8</v>
      </c>
      <c r="AG29" s="214">
        <v>0</v>
      </c>
      <c r="AH29" s="214" t="s">
        <v>70</v>
      </c>
      <c r="AI29" s="215">
        <v>2</v>
      </c>
      <c r="AJ29" s="213"/>
      <c r="AK29" s="214"/>
      <c r="AL29" s="214"/>
      <c r="AM29" s="214"/>
      <c r="AN29" s="215"/>
      <c r="AO29" s="520"/>
      <c r="AP29" s="16"/>
      <c r="AQ29" s="16"/>
    </row>
    <row r="30" spans="1:152" ht="16.5" thickBot="1" x14ac:dyDescent="0.25">
      <c r="A30" s="352"/>
      <c r="B30" s="353"/>
      <c r="C30" s="354" t="s">
        <v>17</v>
      </c>
      <c r="D30" s="355">
        <v>15</v>
      </c>
      <c r="E30" s="356">
        <f>SUM(J30,O30,T30:U30,Y30,AD30,AI30:AJ30,AN30)</f>
        <v>15</v>
      </c>
      <c r="F30" s="352"/>
      <c r="G30" s="357"/>
      <c r="H30" s="358"/>
      <c r="I30" s="357"/>
      <c r="J30" s="359"/>
      <c r="K30" s="352"/>
      <c r="L30" s="357"/>
      <c r="M30" s="358"/>
      <c r="N30" s="357"/>
      <c r="O30" s="359"/>
      <c r="P30" s="352"/>
      <c r="Q30" s="360"/>
      <c r="R30" s="357"/>
      <c r="S30" s="357"/>
      <c r="T30" s="359"/>
      <c r="U30" s="361"/>
      <c r="V30" s="357"/>
      <c r="W30" s="358"/>
      <c r="X30" s="357"/>
      <c r="Y30" s="359"/>
      <c r="Z30" s="361"/>
      <c r="AA30" s="357"/>
      <c r="AB30" s="358"/>
      <c r="AC30" s="357"/>
      <c r="AD30" s="359"/>
      <c r="AE30" s="361"/>
      <c r="AF30" s="357"/>
      <c r="AG30" s="358"/>
      <c r="AH30" s="357"/>
      <c r="AI30" s="359"/>
      <c r="AJ30" s="352"/>
      <c r="AK30" s="357"/>
      <c r="AL30" s="358">
        <v>15</v>
      </c>
      <c r="AM30" s="357" t="s">
        <v>174</v>
      </c>
      <c r="AN30" s="359">
        <v>15</v>
      </c>
      <c r="AO30" s="545"/>
    </row>
    <row r="31" spans="1:152" ht="16.5" thickBot="1" x14ac:dyDescent="0.25">
      <c r="A31" s="362"/>
      <c r="B31" s="363"/>
      <c r="C31" s="364" t="s">
        <v>16</v>
      </c>
      <c r="D31" s="365">
        <f>'BSc  ALAP'!F62+D11+D24+D30</f>
        <v>715</v>
      </c>
      <c r="E31" s="366">
        <f>'BSc  ALAP'!G62+E11+E24+E30</f>
        <v>210</v>
      </c>
      <c r="F31" s="370">
        <v>60</v>
      </c>
      <c r="G31" s="371">
        <v>20</v>
      </c>
      <c r="H31" s="371">
        <v>24</v>
      </c>
      <c r="I31" s="372"/>
      <c r="J31" s="114">
        <v>29</v>
      </c>
      <c r="K31" s="370">
        <v>48</v>
      </c>
      <c r="L31" s="371">
        <v>32</v>
      </c>
      <c r="M31" s="371">
        <v>20</v>
      </c>
      <c r="N31" s="372"/>
      <c r="O31" s="114">
        <v>27</v>
      </c>
      <c r="P31" s="370">
        <v>52</v>
      </c>
      <c r="Q31" s="371">
        <v>36</v>
      </c>
      <c r="R31" s="371">
        <v>20</v>
      </c>
      <c r="S31" s="372"/>
      <c r="T31" s="114">
        <v>27</v>
      </c>
      <c r="U31" s="370">
        <v>52</v>
      </c>
      <c r="V31" s="371">
        <v>24</v>
      </c>
      <c r="W31" s="371">
        <v>44</v>
      </c>
      <c r="X31" s="372"/>
      <c r="Y31" s="114">
        <v>33</v>
      </c>
      <c r="Z31" s="404">
        <f>52+Z11+Z24</f>
        <v>60</v>
      </c>
      <c r="AA31" s="491">
        <f>24+AA11+AA24</f>
        <v>32</v>
      </c>
      <c r="AB31" s="371">
        <f>20+AB11+AB24</f>
        <v>20</v>
      </c>
      <c r="AC31" s="372"/>
      <c r="AD31" s="114">
        <f>27+AD11+AD24</f>
        <v>32</v>
      </c>
      <c r="AE31" s="370">
        <f>4+AE11+AE24</f>
        <v>56</v>
      </c>
      <c r="AF31" s="491">
        <f>4+AF11+AF24</f>
        <v>52</v>
      </c>
      <c r="AG31" s="371">
        <f>AG11+AG24</f>
        <v>4</v>
      </c>
      <c r="AH31" s="372"/>
      <c r="AI31" s="114">
        <f>2+AI11+AI24</f>
        <v>32</v>
      </c>
      <c r="AJ31" s="370">
        <f>AJ11</f>
        <v>32</v>
      </c>
      <c r="AK31" s="491">
        <f>AK11</f>
        <v>12</v>
      </c>
      <c r="AL31" s="371">
        <f>AL11+AL30</f>
        <v>15</v>
      </c>
      <c r="AM31" s="372"/>
      <c r="AN31" s="526">
        <f>AN11+AN30</f>
        <v>30</v>
      </c>
      <c r="AO31" s="217"/>
      <c r="AP31" s="503"/>
      <c r="AQ31" s="504"/>
      <c r="AR31" s="505"/>
      <c r="AS31" s="506"/>
      <c r="AT31" s="505"/>
    </row>
    <row r="32" spans="1:152" ht="12.75" customHeight="1" x14ac:dyDescent="0.2">
      <c r="A32" s="719" t="s">
        <v>175</v>
      </c>
      <c r="B32" s="88"/>
      <c r="C32" s="137" t="s">
        <v>193</v>
      </c>
      <c r="D32" s="406">
        <f>D31</f>
        <v>715</v>
      </c>
      <c r="E32" s="407"/>
      <c r="F32" s="115"/>
      <c r="G32" s="408">
        <f>F31+G31+H31</f>
        <v>104</v>
      </c>
      <c r="H32" s="117"/>
      <c r="I32" s="120"/>
      <c r="J32" s="119"/>
      <c r="K32" s="115"/>
      <c r="L32" s="408">
        <f>K31+L31+M31</f>
        <v>100</v>
      </c>
      <c r="M32" s="117"/>
      <c r="N32" s="120"/>
      <c r="O32" s="119"/>
      <c r="P32" s="115"/>
      <c r="Q32" s="408">
        <f>P31+Q31+R31</f>
        <v>108</v>
      </c>
      <c r="R32" s="117"/>
      <c r="S32" s="120"/>
      <c r="T32" s="119"/>
      <c r="U32" s="115"/>
      <c r="V32" s="408">
        <f>U31+V31+W31</f>
        <v>120</v>
      </c>
      <c r="W32" s="117"/>
      <c r="X32" s="120"/>
      <c r="Y32" s="119"/>
      <c r="Z32" s="117"/>
      <c r="AA32" s="531">
        <f>Z31+AA31+AB31</f>
        <v>112</v>
      </c>
      <c r="AB32" s="532"/>
      <c r="AC32" s="532"/>
      <c r="AD32" s="533"/>
      <c r="AE32" s="532"/>
      <c r="AF32" s="531">
        <f>AE31+AF31+AG31</f>
        <v>112</v>
      </c>
      <c r="AG32" s="532"/>
      <c r="AH32" s="532"/>
      <c r="AI32" s="533"/>
      <c r="AJ32" s="534"/>
      <c r="AK32" s="531">
        <f>AJ31+AK31+AL31</f>
        <v>59</v>
      </c>
      <c r="AL32" s="117"/>
      <c r="AM32" s="120"/>
      <c r="AN32" s="119"/>
      <c r="AO32" s="89"/>
      <c r="AP32" s="507"/>
      <c r="AQ32" s="508"/>
      <c r="AR32" s="505"/>
      <c r="AS32" s="506"/>
      <c r="AT32" s="505"/>
    </row>
    <row r="33" spans="1:49" ht="12.75" customHeight="1" x14ac:dyDescent="0.2">
      <c r="A33" s="720"/>
      <c r="B33" s="88"/>
      <c r="C33" s="137" t="s">
        <v>176</v>
      </c>
      <c r="D33" s="409">
        <f>'BSc  ALAP'!I65+'BSc  ALAP'!N65+'BSc  ALAP'!S65+'BSc  ALAP'!X65+AA33+AF33+AK33</f>
        <v>355</v>
      </c>
      <c r="E33" s="411"/>
      <c r="F33" s="375"/>
      <c r="G33" s="146">
        <f>G31+H31</f>
        <v>44</v>
      </c>
      <c r="H33" s="377"/>
      <c r="I33" s="380"/>
      <c r="J33" s="379"/>
      <c r="K33" s="375"/>
      <c r="L33" s="146">
        <f>L31+M31</f>
        <v>52</v>
      </c>
      <c r="M33" s="377"/>
      <c r="N33" s="380"/>
      <c r="O33" s="379"/>
      <c r="P33" s="375"/>
      <c r="Q33" s="146">
        <f>Q31+R31</f>
        <v>56</v>
      </c>
      <c r="R33" s="377"/>
      <c r="S33" s="380"/>
      <c r="T33" s="379"/>
      <c r="U33" s="375"/>
      <c r="V33" s="146">
        <f>V31+W31</f>
        <v>68</v>
      </c>
      <c r="W33" s="377"/>
      <c r="X33" s="380"/>
      <c r="Y33" s="405"/>
      <c r="Z33" s="443"/>
      <c r="AA33" s="535">
        <f>AA31+AB31</f>
        <v>52</v>
      </c>
      <c r="AB33" s="536"/>
      <c r="AC33" s="537"/>
      <c r="AD33" s="538"/>
      <c r="AE33" s="539"/>
      <c r="AF33" s="540">
        <f>AF31+AG31</f>
        <v>56</v>
      </c>
      <c r="AG33" s="536"/>
      <c r="AH33" s="537"/>
      <c r="AI33" s="538"/>
      <c r="AJ33" s="539"/>
      <c r="AK33" s="540">
        <f>AK31+AL31</f>
        <v>27</v>
      </c>
      <c r="AL33" s="444"/>
      <c r="AM33" s="439"/>
      <c r="AN33" s="440"/>
      <c r="AO33" s="89"/>
      <c r="AP33" s="507"/>
      <c r="AQ33" s="508"/>
      <c r="AR33" s="505"/>
      <c r="AS33" s="506"/>
      <c r="AT33" s="505"/>
    </row>
    <row r="34" spans="1:49" ht="12.75" customHeight="1" x14ac:dyDescent="0.2">
      <c r="A34" s="720"/>
      <c r="B34" s="88"/>
      <c r="C34" s="137" t="s">
        <v>177</v>
      </c>
      <c r="D34" s="409">
        <f>(D33/D31)*100</f>
        <v>49.650349650349654</v>
      </c>
      <c r="E34" s="411"/>
      <c r="F34" s="375"/>
      <c r="G34" s="146"/>
      <c r="H34" s="377"/>
      <c r="I34" s="380"/>
      <c r="J34" s="379"/>
      <c r="K34" s="375"/>
      <c r="L34" s="146"/>
      <c r="M34" s="377"/>
      <c r="N34" s="380"/>
      <c r="O34" s="379"/>
      <c r="P34" s="375"/>
      <c r="Q34" s="146"/>
      <c r="R34" s="377"/>
      <c r="S34" s="380"/>
      <c r="T34" s="379"/>
      <c r="U34" s="375"/>
      <c r="V34" s="146"/>
      <c r="W34" s="377"/>
      <c r="X34" s="380"/>
      <c r="Y34" s="405"/>
      <c r="Z34" s="443"/>
      <c r="AA34" s="438"/>
      <c r="AB34" s="444"/>
      <c r="AC34" s="439"/>
      <c r="AD34" s="440"/>
      <c r="AE34" s="441"/>
      <c r="AF34" s="438"/>
      <c r="AG34" s="444"/>
      <c r="AH34" s="439"/>
      <c r="AI34" s="440"/>
      <c r="AJ34" s="441"/>
      <c r="AK34" s="438"/>
      <c r="AL34" s="444"/>
      <c r="AM34" s="439"/>
      <c r="AN34" s="440"/>
      <c r="AO34" s="97"/>
      <c r="AP34" s="507"/>
      <c r="AQ34" s="541"/>
      <c r="AR34" s="505"/>
      <c r="AS34" s="506"/>
      <c r="AT34" s="505"/>
    </row>
    <row r="35" spans="1:49" ht="12.75" customHeight="1" x14ac:dyDescent="0.2">
      <c r="A35" s="720"/>
      <c r="B35" s="90"/>
      <c r="C35" s="138" t="s">
        <v>15</v>
      </c>
      <c r="D35" s="410"/>
      <c r="E35" s="412"/>
      <c r="F35" s="94"/>
      <c r="G35" s="95"/>
      <c r="H35" s="95"/>
      <c r="I35" s="146">
        <v>4</v>
      </c>
      <c r="J35" s="93"/>
      <c r="K35" s="94"/>
      <c r="L35" s="95"/>
      <c r="M35" s="95"/>
      <c r="N35" s="146">
        <v>4</v>
      </c>
      <c r="O35" s="93"/>
      <c r="P35" s="94"/>
      <c r="Q35" s="95"/>
      <c r="R35" s="95"/>
      <c r="S35" s="146">
        <v>4</v>
      </c>
      <c r="T35" s="93"/>
      <c r="U35" s="94"/>
      <c r="V35" s="95"/>
      <c r="W35" s="95"/>
      <c r="X35" s="146">
        <v>3</v>
      </c>
      <c r="Y35" s="93"/>
      <c r="Z35" s="443"/>
      <c r="AA35" s="445"/>
      <c r="AB35" s="445"/>
      <c r="AC35" s="438">
        <v>4</v>
      </c>
      <c r="AD35" s="446"/>
      <c r="AE35" s="443"/>
      <c r="AF35" s="445"/>
      <c r="AG35" s="445"/>
      <c r="AH35" s="438">
        <v>2</v>
      </c>
      <c r="AI35" s="446"/>
      <c r="AJ35" s="443"/>
      <c r="AK35" s="445"/>
      <c r="AL35" s="445"/>
      <c r="AM35" s="438">
        <v>2</v>
      </c>
      <c r="AN35" s="446"/>
      <c r="AO35" s="547"/>
      <c r="AP35" s="12"/>
      <c r="AQ35" s="16"/>
      <c r="AS35" s="8"/>
    </row>
    <row r="36" spans="1:49" ht="12.75" customHeight="1" thickBot="1" x14ac:dyDescent="0.25">
      <c r="A36" s="721"/>
      <c r="B36" s="98"/>
      <c r="C36" s="139" t="s">
        <v>71</v>
      </c>
      <c r="D36" s="413"/>
      <c r="E36" s="414"/>
      <c r="F36" s="94"/>
      <c r="G36" s="95"/>
      <c r="H36" s="95"/>
      <c r="I36" s="146">
        <v>4</v>
      </c>
      <c r="J36" s="93"/>
      <c r="K36" s="94"/>
      <c r="L36" s="95"/>
      <c r="M36" s="95"/>
      <c r="N36" s="146">
        <v>4</v>
      </c>
      <c r="O36" s="93"/>
      <c r="P36" s="94"/>
      <c r="Q36" s="95"/>
      <c r="R36" s="95"/>
      <c r="S36" s="146">
        <v>5</v>
      </c>
      <c r="T36" s="93"/>
      <c r="U36" s="94"/>
      <c r="V36" s="95"/>
      <c r="W36" s="95"/>
      <c r="X36" s="146">
        <v>6</v>
      </c>
      <c r="Y36" s="93"/>
      <c r="Z36" s="443"/>
      <c r="AA36" s="445"/>
      <c r="AB36" s="445"/>
      <c r="AC36" s="438">
        <v>6</v>
      </c>
      <c r="AD36" s="446"/>
      <c r="AE36" s="443"/>
      <c r="AF36" s="445"/>
      <c r="AG36" s="445"/>
      <c r="AH36" s="438">
        <v>8</v>
      </c>
      <c r="AI36" s="446"/>
      <c r="AJ36" s="443"/>
      <c r="AK36" s="445"/>
      <c r="AL36" s="445"/>
      <c r="AM36" s="438">
        <v>3</v>
      </c>
      <c r="AN36" s="446"/>
      <c r="AO36" s="97"/>
    </row>
    <row r="37" spans="1:49" ht="12.75" customHeight="1" thickTop="1" x14ac:dyDescent="0.2">
      <c r="A37" s="704" t="s">
        <v>178</v>
      </c>
      <c r="B37" s="88"/>
      <c r="C37" s="136"/>
      <c r="D37" s="421"/>
      <c r="E37" s="422"/>
      <c r="F37" s="423"/>
      <c r="G37" s="424"/>
      <c r="H37" s="424"/>
      <c r="I37" s="424"/>
      <c r="J37" s="425"/>
      <c r="K37" s="423"/>
      <c r="L37" s="424"/>
      <c r="M37" s="424"/>
      <c r="N37" s="424"/>
      <c r="O37" s="425"/>
      <c r="P37" s="423"/>
      <c r="Q37" s="424"/>
      <c r="R37" s="424"/>
      <c r="S37" s="424"/>
      <c r="T37" s="425"/>
      <c r="U37" s="423"/>
      <c r="V37" s="424"/>
      <c r="W37" s="424"/>
      <c r="X37" s="424"/>
      <c r="Y37" s="425"/>
      <c r="Z37" s="448"/>
      <c r="AA37" s="449"/>
      <c r="AB37" s="449"/>
      <c r="AC37" s="449"/>
      <c r="AD37" s="450"/>
      <c r="AE37" s="448"/>
      <c r="AF37" s="449"/>
      <c r="AG37" s="449"/>
      <c r="AH37" s="449"/>
      <c r="AI37" s="450"/>
      <c r="AJ37" s="448"/>
      <c r="AK37" s="449"/>
      <c r="AL37" s="449"/>
      <c r="AM37" s="449"/>
      <c r="AN37" s="450"/>
      <c r="AO37" s="97"/>
      <c r="AP37" s="509"/>
      <c r="AU37" s="510"/>
      <c r="AW37" s="527"/>
    </row>
    <row r="38" spans="1:49" ht="12.75" customHeight="1" x14ac:dyDescent="0.2">
      <c r="A38" s="705"/>
      <c r="B38" s="90"/>
      <c r="C38" s="140"/>
      <c r="D38" s="426"/>
      <c r="E38" s="427"/>
      <c r="F38" s="428"/>
      <c r="G38" s="429"/>
      <c r="H38" s="429"/>
      <c r="I38" s="429"/>
      <c r="J38" s="430"/>
      <c r="K38" s="428"/>
      <c r="L38" s="429"/>
      <c r="M38" s="429"/>
      <c r="N38" s="429"/>
      <c r="O38" s="430"/>
      <c r="P38" s="428"/>
      <c r="Q38" s="429"/>
      <c r="R38" s="429"/>
      <c r="S38" s="429"/>
      <c r="T38" s="430"/>
      <c r="U38" s="428"/>
      <c r="V38" s="429"/>
      <c r="W38" s="429"/>
      <c r="X38" s="429"/>
      <c r="Y38" s="430"/>
      <c r="Z38" s="443"/>
      <c r="AA38" s="445"/>
      <c r="AB38" s="445"/>
      <c r="AC38" s="445"/>
      <c r="AD38" s="446"/>
      <c r="AE38" s="443"/>
      <c r="AF38" s="445"/>
      <c r="AG38" s="445"/>
      <c r="AH38" s="445"/>
      <c r="AI38" s="446"/>
      <c r="AJ38" s="443"/>
      <c r="AK38" s="445"/>
      <c r="AL38" s="445"/>
      <c r="AM38" s="445"/>
      <c r="AN38" s="446"/>
      <c r="AO38" s="97"/>
      <c r="AP38" s="509"/>
      <c r="AQ38" s="508"/>
    </row>
    <row r="39" spans="1:49" ht="16.5" thickBot="1" x14ac:dyDescent="0.25">
      <c r="A39" s="706"/>
      <c r="B39" s="200"/>
      <c r="C39" s="199" t="s">
        <v>77</v>
      </c>
      <c r="D39" s="431" t="s">
        <v>81</v>
      </c>
      <c r="E39" s="432">
        <v>0</v>
      </c>
      <c r="F39" s="433"/>
      <c r="G39" s="434"/>
      <c r="H39" s="434"/>
      <c r="I39" s="434"/>
      <c r="J39" s="435"/>
      <c r="K39" s="433"/>
      <c r="L39" s="434"/>
      <c r="M39" s="434"/>
      <c r="N39" s="434"/>
      <c r="O39" s="435"/>
      <c r="P39" s="436"/>
      <c r="Q39" s="437"/>
      <c r="R39" s="434"/>
      <c r="S39" s="434"/>
      <c r="T39" s="435"/>
      <c r="U39" s="433"/>
      <c r="V39" s="434"/>
      <c r="W39" s="434"/>
      <c r="X39" s="434"/>
      <c r="Y39" s="435"/>
      <c r="Z39" s="182"/>
      <c r="AA39" s="451"/>
      <c r="AB39" s="451"/>
      <c r="AC39" s="451"/>
      <c r="AD39" s="452"/>
      <c r="AE39" s="724" t="s">
        <v>81</v>
      </c>
      <c r="AF39" s="725"/>
      <c r="AG39" s="725"/>
      <c r="AH39" s="725"/>
      <c r="AI39" s="726"/>
      <c r="AJ39" s="182"/>
      <c r="AK39" s="451"/>
      <c r="AL39" s="451"/>
      <c r="AM39" s="451"/>
      <c r="AN39" s="452"/>
      <c r="AO39" s="97"/>
    </row>
    <row r="40" spans="1:49" x14ac:dyDescent="0.2">
      <c r="AP40" s="509"/>
      <c r="AU40" s="510"/>
      <c r="AW40" s="510"/>
    </row>
    <row r="41" spans="1:49" ht="18" customHeight="1" x14ac:dyDescent="0.2">
      <c r="A41" s="2"/>
      <c r="B41" s="36" t="s">
        <v>67</v>
      </c>
      <c r="C41" s="334"/>
      <c r="D41" s="334"/>
      <c r="E41" s="334"/>
      <c r="F41" s="334"/>
      <c r="G41" s="334"/>
      <c r="H41" s="334"/>
      <c r="I41" s="334"/>
      <c r="J41" s="334"/>
      <c r="K41" s="334"/>
      <c r="L41" s="12"/>
      <c r="M41" s="12"/>
      <c r="N41" s="722"/>
      <c r="O41" s="723"/>
      <c r="P41" s="723"/>
      <c r="Q41" s="12"/>
      <c r="R41" s="12"/>
      <c r="S41" s="336"/>
      <c r="T41" s="12"/>
      <c r="U41" s="12"/>
      <c r="V41" s="12"/>
      <c r="W41" s="12"/>
      <c r="X41" s="336"/>
      <c r="Y41" s="12"/>
      <c r="Z41" s="12"/>
      <c r="AA41" s="12"/>
      <c r="AB41" s="12"/>
      <c r="AC41" s="336"/>
      <c r="AD41" s="12"/>
      <c r="AE41" s="336"/>
      <c r="AF41" s="336"/>
      <c r="AG41" s="336"/>
      <c r="AH41" s="336"/>
      <c r="AI41" s="12"/>
      <c r="AJ41" s="336"/>
      <c r="AK41" s="336"/>
      <c r="AL41" s="336"/>
      <c r="AM41" s="336"/>
      <c r="AN41" s="12"/>
      <c r="AO41" s="16"/>
      <c r="AP41" s="509"/>
      <c r="AQ41" s="511"/>
      <c r="AT41" s="505"/>
    </row>
    <row r="42" spans="1:49" ht="15" customHeight="1" x14ac:dyDescent="0.2">
      <c r="A42" s="5"/>
      <c r="B42" s="36"/>
      <c r="C42" s="334"/>
      <c r="D42" s="334"/>
      <c r="E42" s="334"/>
      <c r="F42" s="334"/>
      <c r="G42" s="334"/>
      <c r="H42" s="334"/>
      <c r="I42" s="334"/>
      <c r="J42" s="334"/>
      <c r="K42" s="17"/>
      <c r="L42" s="17"/>
      <c r="M42" s="17"/>
      <c r="N42" s="17"/>
      <c r="O42" s="17"/>
      <c r="P42" s="17"/>
      <c r="Q42" s="12"/>
      <c r="R42" s="12"/>
      <c r="S42" s="336"/>
      <c r="T42" s="12"/>
      <c r="U42" s="12"/>
      <c r="V42" s="12"/>
      <c r="W42" s="12"/>
      <c r="X42" s="336"/>
      <c r="Y42" s="12"/>
      <c r="Z42" s="12"/>
      <c r="AA42" s="12"/>
      <c r="AB42" s="12"/>
      <c r="AC42" s="336"/>
      <c r="AD42" s="12"/>
      <c r="AE42" s="336"/>
      <c r="AF42" s="336"/>
      <c r="AG42" s="336"/>
      <c r="AH42" s="336"/>
      <c r="AI42" s="12"/>
      <c r="AJ42" s="336"/>
      <c r="AK42" s="336"/>
      <c r="AL42" s="336"/>
      <c r="AM42" s="336"/>
      <c r="AN42" s="12"/>
      <c r="AO42" s="16"/>
      <c r="AP42" s="16"/>
      <c r="AQ42" s="16"/>
      <c r="AS42" s="4"/>
    </row>
    <row r="43" spans="1:49" ht="15" customHeight="1" x14ac:dyDescent="0.2">
      <c r="A43" s="11"/>
      <c r="B43" s="338" t="s">
        <v>233</v>
      </c>
      <c r="C43" s="218"/>
      <c r="D43" s="218"/>
      <c r="E43" s="218"/>
      <c r="F43" s="334"/>
      <c r="G43" s="334"/>
      <c r="H43" s="334"/>
      <c r="I43" s="334"/>
      <c r="J43" s="334"/>
      <c r="K43" s="17"/>
      <c r="L43" s="17"/>
      <c r="M43" s="17"/>
      <c r="N43" s="17"/>
      <c r="O43" s="12"/>
      <c r="P43" s="12"/>
      <c r="Q43" s="12"/>
      <c r="R43" s="12"/>
      <c r="S43" s="12"/>
      <c r="T43" s="12"/>
      <c r="U43" s="12"/>
      <c r="V43" s="12"/>
      <c r="W43" s="12"/>
      <c r="X43" s="336"/>
      <c r="Y43" s="12"/>
      <c r="Z43" s="12"/>
      <c r="AA43" s="12"/>
      <c r="AB43" s="12"/>
      <c r="AC43" s="336"/>
      <c r="AD43" s="12"/>
      <c r="AE43" s="336"/>
      <c r="AF43" s="336"/>
      <c r="AG43" s="336"/>
      <c r="AH43" s="336"/>
      <c r="AI43" s="12"/>
      <c r="AJ43" s="336"/>
      <c r="AK43" s="336"/>
      <c r="AL43" s="336"/>
      <c r="AM43" s="336"/>
      <c r="AN43" s="12"/>
      <c r="AO43" s="384" t="s">
        <v>92</v>
      </c>
      <c r="AP43" s="16"/>
      <c r="AQ43" s="16"/>
      <c r="AS43" s="8"/>
    </row>
    <row r="44" spans="1:49" ht="12.75" customHeight="1" x14ac:dyDescent="0.2">
      <c r="A44" s="2"/>
      <c r="B44" s="290" t="s">
        <v>236</v>
      </c>
      <c r="C44" s="9"/>
      <c r="D44" s="3"/>
      <c r="E44" s="3"/>
      <c r="F44" s="336"/>
      <c r="G44" s="336"/>
      <c r="H44" s="336"/>
      <c r="I44" s="336"/>
      <c r="J44" s="12"/>
      <c r="K44" s="12"/>
      <c r="L44" s="12"/>
      <c r="M44" s="12"/>
      <c r="N44" s="336"/>
      <c r="O44" s="12"/>
      <c r="P44" s="12"/>
      <c r="Q44" s="12"/>
      <c r="R44" s="12"/>
      <c r="S44" s="336"/>
      <c r="T44" s="12"/>
      <c r="U44" s="12"/>
      <c r="V44" s="12"/>
      <c r="W44" s="12"/>
      <c r="X44" s="336"/>
      <c r="Y44" s="12"/>
      <c r="Z44" s="12"/>
      <c r="AA44" s="12"/>
      <c r="AB44" s="12"/>
      <c r="AC44" s="336"/>
      <c r="AD44" s="12"/>
      <c r="AE44" s="336"/>
      <c r="AF44" s="336"/>
      <c r="AG44" s="336"/>
      <c r="AH44" s="336"/>
      <c r="AI44" s="12"/>
      <c r="AJ44" s="336"/>
      <c r="AK44" s="336"/>
      <c r="AL44" s="336"/>
      <c r="AM44" s="336"/>
      <c r="AN44" s="12"/>
      <c r="AO44" s="384" t="s">
        <v>75</v>
      </c>
      <c r="AP44" s="16"/>
      <c r="AQ44" s="16"/>
    </row>
    <row r="49" spans="42:43" ht="15.75" customHeight="1" x14ac:dyDescent="0.2"/>
    <row r="50" spans="42:43" ht="12.75" customHeight="1" x14ac:dyDescent="0.2">
      <c r="AP50" s="14"/>
      <c r="AQ50" s="5"/>
    </row>
    <row r="51" spans="42:43" ht="13.5" customHeight="1" x14ac:dyDescent="0.2">
      <c r="AQ51" s="5"/>
    </row>
    <row r="52" spans="42:43" x14ac:dyDescent="0.2">
      <c r="AQ52" s="5"/>
    </row>
    <row r="53" spans="42:43" x14ac:dyDescent="0.2">
      <c r="AQ53" s="5"/>
    </row>
    <row r="54" spans="42:43" x14ac:dyDescent="0.2">
      <c r="AQ54" s="5"/>
    </row>
    <row r="55" spans="42:43" x14ac:dyDescent="0.2">
      <c r="AQ55" s="5"/>
    </row>
    <row r="56" spans="42:43" x14ac:dyDescent="0.2">
      <c r="AQ56" s="5"/>
    </row>
    <row r="57" spans="42:43" x14ac:dyDescent="0.2">
      <c r="AQ57" s="5"/>
    </row>
    <row r="58" spans="42:43" x14ac:dyDescent="0.2">
      <c r="AQ58" s="5"/>
    </row>
    <row r="59" spans="42:43" x14ac:dyDescent="0.2">
      <c r="AQ59" s="5"/>
    </row>
    <row r="60" spans="42:43" x14ac:dyDescent="0.2">
      <c r="AQ60" s="5"/>
    </row>
    <row r="62" spans="42:43" ht="15" customHeight="1" x14ac:dyDescent="0.2"/>
    <row r="63" spans="42:43" ht="15" customHeight="1" x14ac:dyDescent="0.2"/>
    <row r="83" spans="5:18" ht="15.75" x14ac:dyDescent="0.2">
      <c r="E83" s="232"/>
      <c r="F83" s="232"/>
      <c r="G83" s="232"/>
      <c r="H83" s="232"/>
      <c r="I83" s="232"/>
      <c r="J83" s="232"/>
      <c r="K83" s="232"/>
      <c r="L83" s="232"/>
      <c r="M83" s="334"/>
      <c r="N83" s="334"/>
      <c r="O83" s="334"/>
      <c r="P83" s="334"/>
      <c r="Q83" s="334"/>
      <c r="R83" s="192"/>
    </row>
  </sheetData>
  <mergeCells count="16">
    <mergeCell ref="N41:P41"/>
    <mergeCell ref="AG5:AQ5"/>
    <mergeCell ref="AG6:AQ6"/>
    <mergeCell ref="A7:AQ7"/>
    <mergeCell ref="A8:A9"/>
    <mergeCell ref="B8:B9"/>
    <mergeCell ref="C8:C9"/>
    <mergeCell ref="E8:E9"/>
    <mergeCell ref="F8:AI8"/>
    <mergeCell ref="AO8:AO9"/>
    <mergeCell ref="A11:C11"/>
    <mergeCell ref="A24:C24"/>
    <mergeCell ref="A32:A36"/>
    <mergeCell ref="A37:A39"/>
    <mergeCell ref="AE39:AI39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73"/>
  <sheetViews>
    <sheetView showGridLines="0" zoomScale="80" zoomScaleNormal="80" zoomScaleSheetLayoutView="80" workbookViewId="0">
      <selection activeCell="B23" sqref="B23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552" customWidth="1"/>
    <col min="4" max="5" width="5.42578125" style="552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">
      <c r="A2" s="732" t="s">
        <v>76</v>
      </c>
      <c r="B2" s="732"/>
      <c r="C2" s="48"/>
      <c r="D2" s="48"/>
      <c r="E2" s="48"/>
      <c r="F2" s="35"/>
      <c r="G2" s="551"/>
      <c r="H2" s="551"/>
      <c r="I2" s="551"/>
      <c r="J2" s="551"/>
      <c r="K2" s="694" t="s">
        <v>318</v>
      </c>
      <c r="L2" s="694"/>
      <c r="M2" s="694"/>
      <c r="N2" s="694"/>
      <c r="O2" s="694"/>
      <c r="P2" s="694"/>
      <c r="Q2" s="694"/>
      <c r="R2" s="694"/>
      <c r="S2" s="694"/>
      <c r="T2" s="694"/>
      <c r="U2" s="551"/>
      <c r="V2" s="551"/>
      <c r="W2" s="551"/>
      <c r="X2" s="551"/>
      <c r="Y2" s="551"/>
      <c r="Z2" s="551"/>
      <c r="AA2" s="551"/>
      <c r="AB2" s="551"/>
      <c r="AC2" s="551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231"/>
      <c r="AP2" s="35"/>
      <c r="AQ2" s="35"/>
    </row>
    <row r="3" spans="1:43" ht="18" x14ac:dyDescent="0.2">
      <c r="A3" s="35" t="s">
        <v>319</v>
      </c>
      <c r="B3" s="35"/>
      <c r="C3" s="553"/>
      <c r="D3" s="48"/>
      <c r="E3" s="48"/>
      <c r="F3" s="35"/>
      <c r="G3" s="551"/>
      <c r="H3" s="551"/>
      <c r="I3" s="551"/>
      <c r="J3" s="551"/>
      <c r="K3" s="551"/>
      <c r="L3" s="551"/>
      <c r="M3" s="551"/>
      <c r="N3" s="551"/>
      <c r="O3" s="551" t="s">
        <v>190</v>
      </c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35"/>
      <c r="AE3" s="35"/>
      <c r="AF3" s="35"/>
      <c r="AG3" s="554" t="s">
        <v>320</v>
      </c>
      <c r="AH3" s="554"/>
      <c r="AI3" s="554"/>
      <c r="AJ3" s="554"/>
      <c r="AK3" s="554"/>
      <c r="AL3" s="554"/>
      <c r="AM3" s="554"/>
      <c r="AN3" s="554"/>
      <c r="AO3" s="554"/>
      <c r="AP3" s="554"/>
      <c r="AQ3" s="554"/>
    </row>
    <row r="4" spans="1:43" ht="18" x14ac:dyDescent="0.2">
      <c r="A4" s="551"/>
      <c r="B4" s="47"/>
      <c r="C4" s="48"/>
      <c r="D4" s="48"/>
      <c r="E4" s="48"/>
      <c r="F4" s="35"/>
      <c r="G4" s="551"/>
      <c r="H4" s="551"/>
      <c r="I4" s="551"/>
      <c r="J4" s="694" t="s">
        <v>96</v>
      </c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551"/>
      <c r="W4" s="551"/>
      <c r="X4" s="551"/>
      <c r="Y4" s="551"/>
      <c r="Z4" s="551"/>
      <c r="AA4" s="551"/>
      <c r="AB4" s="551"/>
      <c r="AC4" s="551"/>
      <c r="AD4" s="35"/>
      <c r="AE4" s="35"/>
      <c r="AF4" s="35"/>
      <c r="AG4" s="193"/>
      <c r="AH4" s="554"/>
      <c r="AI4" s="554"/>
      <c r="AJ4" s="554"/>
      <c r="AK4" s="554"/>
      <c r="AL4" s="554"/>
      <c r="AM4" s="554"/>
      <c r="AN4" s="554"/>
      <c r="AO4" s="554"/>
      <c r="AP4" s="554"/>
      <c r="AQ4" s="554"/>
    </row>
    <row r="5" spans="1:43" ht="18" x14ac:dyDescent="0.2">
      <c r="A5" s="15"/>
      <c r="B5" s="6"/>
      <c r="C5" s="7"/>
      <c r="D5" s="7"/>
      <c r="E5" s="7"/>
      <c r="F5" s="5"/>
      <c r="G5" s="551"/>
      <c r="H5" s="551"/>
      <c r="I5" s="551"/>
      <c r="J5" s="551"/>
      <c r="K5" s="551"/>
      <c r="L5" s="551"/>
      <c r="M5" s="551"/>
      <c r="N5" s="551"/>
      <c r="O5" s="551" t="s">
        <v>72</v>
      </c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35"/>
      <c r="AD5" s="35"/>
      <c r="AE5" s="35"/>
      <c r="AF5" s="35"/>
      <c r="AG5" s="35"/>
      <c r="AH5" s="35"/>
      <c r="AI5" s="35"/>
      <c r="AJ5" s="5"/>
      <c r="AK5" s="5"/>
      <c r="AL5" s="5"/>
      <c r="AM5" s="5"/>
      <c r="AN5" s="5"/>
      <c r="AO5" s="5"/>
      <c r="AP5" s="5"/>
      <c r="AQ5" s="5"/>
    </row>
    <row r="6" spans="1:43" ht="18" x14ac:dyDescent="0.2">
      <c r="A6" s="15"/>
      <c r="B6" s="6"/>
      <c r="C6" s="7"/>
      <c r="D6" s="7"/>
      <c r="E6" s="7"/>
      <c r="F6" s="5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35"/>
      <c r="AD6" s="35"/>
      <c r="AE6" s="35"/>
      <c r="AF6" s="35"/>
      <c r="AG6" s="35"/>
      <c r="AH6" s="35"/>
      <c r="AI6" s="35"/>
      <c r="AJ6" s="5"/>
      <c r="AK6" s="5"/>
      <c r="AL6" s="5"/>
      <c r="AM6" s="5"/>
      <c r="AN6" s="5"/>
      <c r="AO6" s="5"/>
      <c r="AP6" s="5"/>
      <c r="AQ6" s="5"/>
    </row>
    <row r="7" spans="1:43" ht="16.5" thickBot="1" x14ac:dyDescent="0.25">
      <c r="A7" s="712" t="s">
        <v>321</v>
      </c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735"/>
      <c r="O7" s="735"/>
      <c r="P7" s="735"/>
      <c r="Q7" s="735"/>
      <c r="R7" s="735"/>
      <c r="S7" s="735"/>
      <c r="T7" s="735"/>
      <c r="U7" s="735"/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  <c r="AI7" s="735"/>
      <c r="AJ7" s="735"/>
      <c r="AK7" s="735"/>
      <c r="AL7" s="735"/>
      <c r="AM7" s="735"/>
      <c r="AN7" s="735"/>
      <c r="AO7" s="735"/>
      <c r="AP7" s="5"/>
      <c r="AQ7" s="5"/>
    </row>
    <row r="8" spans="1:43" ht="15.75" customHeight="1" x14ac:dyDescent="0.2">
      <c r="A8" s="675"/>
      <c r="B8" s="715" t="s">
        <v>19</v>
      </c>
      <c r="C8" s="737" t="s">
        <v>1</v>
      </c>
      <c r="D8" s="555" t="s">
        <v>322</v>
      </c>
      <c r="E8" s="739" t="s">
        <v>64</v>
      </c>
      <c r="F8" s="683" t="s">
        <v>0</v>
      </c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22"/>
      <c r="AK8" s="22"/>
      <c r="AL8" s="22"/>
      <c r="AM8" s="23"/>
      <c r="AN8" s="24"/>
      <c r="AO8" s="727" t="s">
        <v>23</v>
      </c>
    </row>
    <row r="9" spans="1:43" ht="16.5" thickBot="1" x14ac:dyDescent="0.25">
      <c r="A9" s="736"/>
      <c r="B9" s="716"/>
      <c r="C9" s="738"/>
      <c r="D9" s="556" t="s">
        <v>2</v>
      </c>
      <c r="E9" s="740"/>
      <c r="F9" s="27"/>
      <c r="G9" s="28"/>
      <c r="H9" s="28" t="s">
        <v>3</v>
      </c>
      <c r="I9" s="28"/>
      <c r="J9" s="29"/>
      <c r="K9" s="28"/>
      <c r="L9" s="28"/>
      <c r="M9" s="28" t="s">
        <v>4</v>
      </c>
      <c r="N9" s="28"/>
      <c r="O9" s="29"/>
      <c r="P9" s="28"/>
      <c r="Q9" s="28"/>
      <c r="R9" s="30" t="s">
        <v>5</v>
      </c>
      <c r="S9" s="28"/>
      <c r="T9" s="29"/>
      <c r="U9" s="28"/>
      <c r="V9" s="28"/>
      <c r="W9" s="30" t="s">
        <v>6</v>
      </c>
      <c r="X9" s="28"/>
      <c r="Y9" s="29"/>
      <c r="Z9" s="28"/>
      <c r="AA9" s="28"/>
      <c r="AB9" s="30" t="s">
        <v>7</v>
      </c>
      <c r="AC9" s="28"/>
      <c r="AD9" s="29"/>
      <c r="AE9" s="27"/>
      <c r="AF9" s="28"/>
      <c r="AG9" s="28" t="s">
        <v>8</v>
      </c>
      <c r="AH9" s="28"/>
      <c r="AI9" s="31"/>
      <c r="AJ9" s="27"/>
      <c r="AK9" s="28"/>
      <c r="AL9" s="28" t="s">
        <v>18</v>
      </c>
      <c r="AM9" s="28"/>
      <c r="AN9" s="29"/>
      <c r="AO9" s="728"/>
    </row>
    <row r="10" spans="1:43" ht="16.5" thickBot="1" x14ac:dyDescent="0.25">
      <c r="A10" s="557"/>
      <c r="B10" s="558"/>
      <c r="C10" s="22"/>
      <c r="D10" s="559"/>
      <c r="E10" s="560"/>
      <c r="F10" s="550" t="s">
        <v>9</v>
      </c>
      <c r="G10" s="561" t="s">
        <v>11</v>
      </c>
      <c r="H10" s="561" t="s">
        <v>10</v>
      </c>
      <c r="I10" s="561" t="s">
        <v>12</v>
      </c>
      <c r="J10" s="562" t="s">
        <v>13</v>
      </c>
      <c r="K10" s="563" t="s">
        <v>9</v>
      </c>
      <c r="L10" s="561" t="s">
        <v>11</v>
      </c>
      <c r="M10" s="561" t="s">
        <v>10</v>
      </c>
      <c r="N10" s="561" t="s">
        <v>12</v>
      </c>
      <c r="O10" s="562" t="s">
        <v>13</v>
      </c>
      <c r="P10" s="563" t="s">
        <v>9</v>
      </c>
      <c r="Q10" s="561" t="s">
        <v>11</v>
      </c>
      <c r="R10" s="561" t="s">
        <v>10</v>
      </c>
      <c r="S10" s="561" t="s">
        <v>12</v>
      </c>
      <c r="T10" s="562" t="s">
        <v>13</v>
      </c>
      <c r="U10" s="563" t="s">
        <v>9</v>
      </c>
      <c r="V10" s="561" t="s">
        <v>11</v>
      </c>
      <c r="W10" s="561" t="s">
        <v>10</v>
      </c>
      <c r="X10" s="561" t="s">
        <v>12</v>
      </c>
      <c r="Y10" s="562" t="s">
        <v>13</v>
      </c>
      <c r="Z10" s="563" t="s">
        <v>9</v>
      </c>
      <c r="AA10" s="561" t="s">
        <v>11</v>
      </c>
      <c r="AB10" s="561" t="s">
        <v>10</v>
      </c>
      <c r="AC10" s="561" t="s">
        <v>12</v>
      </c>
      <c r="AD10" s="562" t="s">
        <v>13</v>
      </c>
      <c r="AE10" s="563" t="s">
        <v>9</v>
      </c>
      <c r="AF10" s="561" t="s">
        <v>11</v>
      </c>
      <c r="AG10" s="561" t="s">
        <v>10</v>
      </c>
      <c r="AH10" s="561" t="s">
        <v>12</v>
      </c>
      <c r="AI10" s="562" t="s">
        <v>13</v>
      </c>
      <c r="AJ10" s="563" t="s">
        <v>9</v>
      </c>
      <c r="AK10" s="561" t="s">
        <v>11</v>
      </c>
      <c r="AL10" s="561" t="s">
        <v>10</v>
      </c>
      <c r="AM10" s="561" t="s">
        <v>12</v>
      </c>
      <c r="AN10" s="562" t="s">
        <v>13</v>
      </c>
      <c r="AO10" s="564" t="s">
        <v>19</v>
      </c>
    </row>
    <row r="11" spans="1:43" ht="16.5" thickBot="1" x14ac:dyDescent="0.25">
      <c r="A11" s="729" t="s">
        <v>72</v>
      </c>
      <c r="B11" s="730"/>
      <c r="C11" s="731"/>
      <c r="D11" s="565"/>
      <c r="E11" s="566"/>
      <c r="F11" s="567"/>
      <c r="G11" s="568"/>
      <c r="H11" s="568"/>
      <c r="I11" s="568"/>
      <c r="J11" s="569"/>
      <c r="K11" s="567"/>
      <c r="L11" s="568"/>
      <c r="M11" s="568"/>
      <c r="N11" s="568"/>
      <c r="O11" s="569"/>
      <c r="P11" s="570"/>
      <c r="Q11" s="568"/>
      <c r="R11" s="568"/>
      <c r="S11" s="568"/>
      <c r="T11" s="569"/>
      <c r="U11" s="567"/>
      <c r="V11" s="568"/>
      <c r="W11" s="568"/>
      <c r="X11" s="568"/>
      <c r="Y11" s="569"/>
      <c r="Z11" s="567"/>
      <c r="AA11" s="568"/>
      <c r="AB11" s="568"/>
      <c r="AC11" s="568"/>
      <c r="AD11" s="569"/>
      <c r="AE11" s="567"/>
      <c r="AF11" s="568"/>
      <c r="AG11" s="568"/>
      <c r="AH11" s="568"/>
      <c r="AI11" s="569"/>
      <c r="AJ11" s="571"/>
      <c r="AK11" s="568"/>
      <c r="AL11" s="568"/>
      <c r="AM11" s="568"/>
      <c r="AN11" s="572"/>
      <c r="AO11" s="573"/>
    </row>
    <row r="12" spans="1:43" ht="15.75" x14ac:dyDescent="0.2">
      <c r="A12" s="574">
        <v>1</v>
      </c>
      <c r="B12" s="582" t="s">
        <v>332</v>
      </c>
      <c r="C12" s="575" t="s">
        <v>324</v>
      </c>
      <c r="D12" s="583">
        <v>2</v>
      </c>
      <c r="E12" s="584">
        <v>2</v>
      </c>
      <c r="F12" s="585"/>
      <c r="G12" s="586"/>
      <c r="H12" s="586"/>
      <c r="I12" s="586"/>
      <c r="J12" s="587"/>
      <c r="K12" s="585"/>
      <c r="L12" s="586"/>
      <c r="M12" s="586"/>
      <c r="N12" s="586"/>
      <c r="O12" s="587"/>
      <c r="P12" s="585"/>
      <c r="Q12" s="586"/>
      <c r="R12" s="586"/>
      <c r="S12" s="586"/>
      <c r="T12" s="587"/>
      <c r="U12" s="588">
        <v>0</v>
      </c>
      <c r="V12" s="589">
        <v>2</v>
      </c>
      <c r="W12" s="589">
        <v>0</v>
      </c>
      <c r="X12" s="589" t="s">
        <v>70</v>
      </c>
      <c r="Y12" s="590">
        <v>2</v>
      </c>
      <c r="Z12" s="581" t="s">
        <v>323</v>
      </c>
      <c r="AA12" s="586"/>
      <c r="AB12" s="586"/>
      <c r="AC12" s="586"/>
      <c r="AD12" s="591"/>
      <c r="AE12" s="592"/>
      <c r="AF12" s="593"/>
      <c r="AG12" s="593"/>
      <c r="AH12" s="593"/>
      <c r="AI12" s="594"/>
      <c r="AJ12" s="577"/>
      <c r="AK12" s="578"/>
      <c r="AL12" s="578"/>
      <c r="AM12" s="578"/>
      <c r="AN12" s="579"/>
      <c r="AO12" s="580"/>
    </row>
    <row r="13" spans="1:43" ht="15.75" x14ac:dyDescent="0.2">
      <c r="A13" s="574">
        <v>2</v>
      </c>
      <c r="B13" s="582" t="s">
        <v>333</v>
      </c>
      <c r="C13" s="575" t="s">
        <v>325</v>
      </c>
      <c r="D13" s="583">
        <v>2</v>
      </c>
      <c r="E13" s="584">
        <v>2</v>
      </c>
      <c r="F13" s="585"/>
      <c r="G13" s="586"/>
      <c r="H13" s="586"/>
      <c r="I13" s="586"/>
      <c r="J13" s="587"/>
      <c r="K13" s="585"/>
      <c r="L13" s="586"/>
      <c r="M13" s="586"/>
      <c r="N13" s="586"/>
      <c r="O13" s="587"/>
      <c r="P13" s="585"/>
      <c r="Q13" s="586"/>
      <c r="R13" s="586"/>
      <c r="S13" s="586"/>
      <c r="T13" s="587"/>
      <c r="U13" s="588">
        <v>0</v>
      </c>
      <c r="V13" s="589">
        <v>2</v>
      </c>
      <c r="W13" s="589">
        <v>0</v>
      </c>
      <c r="X13" s="589" t="s">
        <v>70</v>
      </c>
      <c r="Y13" s="590">
        <v>2</v>
      </c>
      <c r="Z13" s="581" t="s">
        <v>323</v>
      </c>
      <c r="AA13" s="586"/>
      <c r="AB13" s="586"/>
      <c r="AC13" s="586"/>
      <c r="AD13" s="591"/>
      <c r="AE13" s="595"/>
      <c r="AF13" s="593"/>
      <c r="AG13" s="593"/>
      <c r="AH13" s="593"/>
      <c r="AI13" s="594"/>
      <c r="AJ13" s="577"/>
      <c r="AK13" s="578"/>
      <c r="AL13" s="578"/>
      <c r="AM13" s="578"/>
      <c r="AN13" s="579"/>
      <c r="AO13" s="580"/>
    </row>
    <row r="14" spans="1:43" ht="15.75" x14ac:dyDescent="0.2">
      <c r="A14" s="574">
        <v>3</v>
      </c>
      <c r="B14" s="582" t="s">
        <v>334</v>
      </c>
      <c r="C14" s="575" t="s">
        <v>326</v>
      </c>
      <c r="D14" s="583"/>
      <c r="E14" s="584"/>
      <c r="F14" s="585"/>
      <c r="G14" s="586"/>
      <c r="H14" s="586"/>
      <c r="I14" s="586"/>
      <c r="J14" s="587"/>
      <c r="K14" s="585"/>
      <c r="L14" s="586"/>
      <c r="M14" s="586"/>
      <c r="N14" s="586"/>
      <c r="O14" s="587"/>
      <c r="P14" s="585"/>
      <c r="Q14" s="586"/>
      <c r="R14" s="586"/>
      <c r="S14" s="586"/>
      <c r="T14" s="587"/>
      <c r="U14" s="588">
        <v>0</v>
      </c>
      <c r="V14" s="589">
        <v>2</v>
      </c>
      <c r="W14" s="589">
        <v>0</v>
      </c>
      <c r="X14" s="589" t="s">
        <v>70</v>
      </c>
      <c r="Y14" s="590">
        <v>2</v>
      </c>
      <c r="Z14" s="581" t="s">
        <v>323</v>
      </c>
      <c r="AA14" s="586"/>
      <c r="AB14" s="586"/>
      <c r="AC14" s="586"/>
      <c r="AD14" s="591"/>
      <c r="AE14" s="595"/>
      <c r="AF14" s="593"/>
      <c r="AG14" s="593"/>
      <c r="AH14" s="593"/>
      <c r="AI14" s="594"/>
      <c r="AJ14" s="577"/>
      <c r="AK14" s="578"/>
      <c r="AL14" s="578"/>
      <c r="AM14" s="578"/>
      <c r="AN14" s="579"/>
      <c r="AO14" s="580" t="s">
        <v>240</v>
      </c>
    </row>
    <row r="15" spans="1:43" ht="15.75" x14ac:dyDescent="0.2">
      <c r="A15" s="574">
        <v>4</v>
      </c>
      <c r="B15" s="582" t="s">
        <v>335</v>
      </c>
      <c r="C15" s="575" t="s">
        <v>327</v>
      </c>
      <c r="D15" s="583">
        <v>2</v>
      </c>
      <c r="E15" s="576">
        <v>2</v>
      </c>
      <c r="F15" s="585"/>
      <c r="G15" s="586"/>
      <c r="H15" s="586"/>
      <c r="I15" s="586"/>
      <c r="J15" s="587"/>
      <c r="K15" s="585"/>
      <c r="L15" s="586"/>
      <c r="M15" s="586"/>
      <c r="N15" s="586"/>
      <c r="O15" s="587"/>
      <c r="P15" s="585"/>
      <c r="Q15" s="586"/>
      <c r="R15" s="586"/>
      <c r="S15" s="586"/>
      <c r="T15" s="587"/>
      <c r="U15" s="588">
        <v>0</v>
      </c>
      <c r="V15" s="589">
        <v>0</v>
      </c>
      <c r="W15" s="589">
        <v>2</v>
      </c>
      <c r="X15" s="589" t="s">
        <v>70</v>
      </c>
      <c r="Y15" s="590">
        <v>2</v>
      </c>
      <c r="Z15" s="581" t="s">
        <v>323</v>
      </c>
      <c r="AA15" s="586"/>
      <c r="AB15" s="586"/>
      <c r="AC15" s="586"/>
      <c r="AD15" s="591"/>
      <c r="AE15" s="592"/>
      <c r="AF15" s="593"/>
      <c r="AG15" s="593"/>
      <c r="AH15" s="593"/>
      <c r="AI15" s="594"/>
      <c r="AJ15" s="577"/>
      <c r="AK15" s="578"/>
      <c r="AL15" s="578"/>
      <c r="AM15" s="578"/>
      <c r="AN15" s="579"/>
      <c r="AO15" s="580" t="s">
        <v>312</v>
      </c>
    </row>
    <row r="16" spans="1:43" ht="15.75" x14ac:dyDescent="0.2">
      <c r="A16" s="574">
        <v>5</v>
      </c>
      <c r="B16" s="582" t="s">
        <v>336</v>
      </c>
      <c r="C16" s="575" t="s">
        <v>328</v>
      </c>
      <c r="D16" s="583">
        <v>2</v>
      </c>
      <c r="E16" s="576">
        <v>2</v>
      </c>
      <c r="F16" s="585"/>
      <c r="G16" s="586"/>
      <c r="H16" s="586"/>
      <c r="I16" s="586"/>
      <c r="J16" s="587"/>
      <c r="K16" s="585"/>
      <c r="L16" s="586"/>
      <c r="M16" s="586"/>
      <c r="N16" s="586"/>
      <c r="O16" s="587"/>
      <c r="P16" s="585"/>
      <c r="Q16" s="586"/>
      <c r="R16" s="586"/>
      <c r="S16" s="586"/>
      <c r="T16" s="587"/>
      <c r="U16" s="588">
        <v>0</v>
      </c>
      <c r="V16" s="589">
        <v>0</v>
      </c>
      <c r="W16" s="589">
        <v>2</v>
      </c>
      <c r="X16" s="589" t="s">
        <v>70</v>
      </c>
      <c r="Y16" s="590">
        <v>2</v>
      </c>
      <c r="Z16" s="581" t="s">
        <v>323</v>
      </c>
      <c r="AA16" s="586"/>
      <c r="AB16" s="586"/>
      <c r="AC16" s="586"/>
      <c r="AD16" s="591"/>
      <c r="AE16" s="592"/>
      <c r="AF16" s="593"/>
      <c r="AG16" s="593"/>
      <c r="AH16" s="593"/>
      <c r="AI16" s="594"/>
      <c r="AJ16" s="577"/>
      <c r="AK16" s="578"/>
      <c r="AL16" s="578"/>
      <c r="AM16" s="578"/>
      <c r="AN16" s="579"/>
      <c r="AO16" s="580" t="s">
        <v>335</v>
      </c>
    </row>
    <row r="17" spans="1:51" ht="16.5" thickBot="1" x14ac:dyDescent="0.25">
      <c r="A17" s="596">
        <v>6</v>
      </c>
      <c r="B17" s="631" t="s">
        <v>337</v>
      </c>
      <c r="C17" s="632" t="s">
        <v>329</v>
      </c>
      <c r="D17" s="597">
        <v>2</v>
      </c>
      <c r="E17" s="633">
        <v>2</v>
      </c>
      <c r="F17" s="634"/>
      <c r="G17" s="635"/>
      <c r="H17" s="635"/>
      <c r="I17" s="635"/>
      <c r="J17" s="636"/>
      <c r="K17" s="634"/>
      <c r="L17" s="635"/>
      <c r="M17" s="635"/>
      <c r="N17" s="635"/>
      <c r="O17" s="636"/>
      <c r="P17" s="634"/>
      <c r="Q17" s="635"/>
      <c r="R17" s="635"/>
      <c r="S17" s="635"/>
      <c r="T17" s="636"/>
      <c r="U17" s="598">
        <v>0</v>
      </c>
      <c r="V17" s="599">
        <v>0</v>
      </c>
      <c r="W17" s="599">
        <v>2</v>
      </c>
      <c r="X17" s="599" t="s">
        <v>70</v>
      </c>
      <c r="Y17" s="637">
        <v>2</v>
      </c>
      <c r="Z17" s="638" t="s">
        <v>323</v>
      </c>
      <c r="AA17" s="635"/>
      <c r="AB17" s="635"/>
      <c r="AC17" s="635"/>
      <c r="AD17" s="639"/>
      <c r="AE17" s="640"/>
      <c r="AF17" s="641"/>
      <c r="AG17" s="641"/>
      <c r="AH17" s="641"/>
      <c r="AI17" s="642"/>
      <c r="AJ17" s="643"/>
      <c r="AK17" s="644"/>
      <c r="AL17" s="644"/>
      <c r="AM17" s="644"/>
      <c r="AN17" s="645"/>
      <c r="AO17" s="600" t="s">
        <v>313</v>
      </c>
    </row>
    <row r="18" spans="1:51" ht="15.75" x14ac:dyDescent="0.25">
      <c r="A18" s="601"/>
      <c r="B18" s="602" t="s">
        <v>330</v>
      </c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03"/>
    </row>
    <row r="19" spans="1:51" ht="16.5" customHeight="1" x14ac:dyDescent="0.2">
      <c r="A19" s="604"/>
      <c r="B19" s="605"/>
      <c r="C19" s="606"/>
      <c r="D19" s="607"/>
      <c r="E19" s="607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9"/>
      <c r="AA19" s="609"/>
      <c r="AB19" s="609"/>
      <c r="AC19" s="609"/>
      <c r="AD19" s="609"/>
      <c r="AE19" s="610"/>
      <c r="AF19" s="611"/>
      <c r="AG19" s="608"/>
      <c r="AH19" s="608"/>
      <c r="AI19" s="608"/>
      <c r="AJ19" s="608"/>
      <c r="AK19" s="608"/>
      <c r="AL19" s="608"/>
      <c r="AM19" s="608"/>
      <c r="AN19" s="608"/>
      <c r="AO19" s="603"/>
    </row>
    <row r="20" spans="1:51" ht="16.5" customHeight="1" x14ac:dyDescent="0.2">
      <c r="A20" s="604"/>
      <c r="B20" s="605"/>
      <c r="C20" s="5"/>
      <c r="D20" s="5"/>
      <c r="E20" s="5"/>
      <c r="F20" s="5"/>
      <c r="G20" s="5"/>
      <c r="H20" s="5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9"/>
      <c r="AA20" s="609"/>
      <c r="AB20" s="609"/>
      <c r="AC20" s="609"/>
      <c r="AD20" s="609"/>
      <c r="AE20" s="610"/>
      <c r="AF20" s="611"/>
      <c r="AG20" s="608"/>
      <c r="AH20" s="608"/>
      <c r="AI20" s="608"/>
      <c r="AJ20" s="608"/>
      <c r="AK20" s="608"/>
      <c r="AL20" s="608"/>
      <c r="AM20" s="608"/>
      <c r="AN20" s="608"/>
      <c r="AO20" s="603"/>
    </row>
    <row r="21" spans="1:51" ht="16.5" customHeight="1" x14ac:dyDescent="0.2">
      <c r="A21" s="604"/>
      <c r="B21" s="612"/>
      <c r="C21" s="5"/>
      <c r="D21" s="5"/>
      <c r="E21" s="5"/>
      <c r="F21" s="162" t="s">
        <v>331</v>
      </c>
      <c r="G21" s="5"/>
      <c r="H21" s="5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9"/>
      <c r="AA21" s="609"/>
      <c r="AB21" s="609"/>
      <c r="AC21" s="609"/>
      <c r="AD21" s="609"/>
      <c r="AE21" s="610"/>
      <c r="AF21" s="611"/>
      <c r="AG21" s="608"/>
      <c r="AH21" s="608"/>
      <c r="AI21" s="608"/>
      <c r="AJ21" s="608"/>
      <c r="AK21" s="608"/>
      <c r="AL21" s="608"/>
      <c r="AM21" s="608"/>
      <c r="AN21" s="608"/>
      <c r="AO21" s="603"/>
    </row>
    <row r="22" spans="1:51" ht="16.5" customHeight="1" x14ac:dyDescent="0.2">
      <c r="A22" s="604"/>
      <c r="B22" s="612"/>
      <c r="C22" s="5"/>
      <c r="D22" s="5"/>
      <c r="E22" s="5"/>
      <c r="F22" s="162" t="s">
        <v>75</v>
      </c>
      <c r="G22" s="5"/>
      <c r="H22" s="5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9"/>
      <c r="AA22" s="609"/>
      <c r="AB22" s="609"/>
      <c r="AC22" s="609"/>
      <c r="AD22" s="609"/>
      <c r="AE22" s="610"/>
      <c r="AF22" s="611"/>
      <c r="AG22" s="608"/>
      <c r="AH22" s="608"/>
      <c r="AI22" s="608"/>
      <c r="AJ22" s="608"/>
      <c r="AK22" s="608"/>
      <c r="AL22" s="608"/>
      <c r="AM22" s="608"/>
      <c r="AN22" s="608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603"/>
    </row>
    <row r="23" spans="1:51" ht="16.5" customHeight="1" x14ac:dyDescent="0.2">
      <c r="A23" s="604"/>
      <c r="B23" s="612"/>
      <c r="C23" s="620"/>
      <c r="D23" s="607"/>
      <c r="E23" s="607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9"/>
      <c r="AA23" s="609"/>
      <c r="AB23" s="609"/>
      <c r="AC23" s="609"/>
      <c r="AD23" s="609"/>
      <c r="AE23" s="610"/>
      <c r="AF23" s="611"/>
      <c r="AG23" s="608"/>
      <c r="AH23" s="608"/>
      <c r="AI23" s="608"/>
      <c r="AJ23" s="608"/>
      <c r="AK23" s="608"/>
      <c r="AL23" s="608"/>
      <c r="AM23" s="608"/>
      <c r="AN23" s="608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603"/>
    </row>
    <row r="24" spans="1:51" ht="16.5" customHeight="1" x14ac:dyDescent="0.2">
      <c r="A24" s="604"/>
      <c r="B24" s="612"/>
      <c r="C24" s="620"/>
      <c r="D24" s="607"/>
      <c r="E24" s="607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608"/>
      <c r="R24" s="608"/>
      <c r="S24" s="608"/>
      <c r="T24" s="608"/>
      <c r="U24" s="608"/>
      <c r="V24" s="608"/>
      <c r="W24" s="608"/>
      <c r="X24" s="608"/>
      <c r="Y24" s="608"/>
      <c r="Z24" s="609"/>
      <c r="AA24" s="609"/>
      <c r="AB24" s="609"/>
      <c r="AC24" s="609"/>
      <c r="AD24" s="609"/>
      <c r="AE24" s="610"/>
      <c r="AF24" s="611"/>
      <c r="AG24" s="608"/>
      <c r="AH24" s="608"/>
      <c r="AI24" s="608"/>
      <c r="AJ24" s="608"/>
      <c r="AK24" s="608"/>
      <c r="AL24" s="608"/>
      <c r="AM24" s="608"/>
      <c r="AN24" s="608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603"/>
    </row>
    <row r="25" spans="1:51" ht="16.5" customHeight="1" x14ac:dyDescent="0.2">
      <c r="A25" s="604"/>
      <c r="B25" s="605"/>
      <c r="C25" s="606"/>
      <c r="D25" s="607"/>
      <c r="E25" s="607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9"/>
      <c r="AA25" s="609"/>
      <c r="AB25" s="609"/>
      <c r="AC25" s="609"/>
      <c r="AD25" s="609"/>
      <c r="AE25" s="610"/>
      <c r="AF25" s="611"/>
      <c r="AG25" s="608"/>
      <c r="AH25" s="608"/>
      <c r="AI25" s="608"/>
      <c r="AJ25" s="608"/>
      <c r="AK25" s="608"/>
      <c r="AL25" s="608"/>
      <c r="AM25" s="608"/>
      <c r="AN25" s="608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603"/>
    </row>
    <row r="26" spans="1:51" ht="16.5" customHeight="1" x14ac:dyDescent="0.2">
      <c r="A26" s="604"/>
      <c r="B26" s="605"/>
      <c r="C26" s="606"/>
      <c r="D26" s="607"/>
      <c r="E26" s="607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9"/>
      <c r="AA26" s="609"/>
      <c r="AB26" s="609"/>
      <c r="AC26" s="609"/>
      <c r="AD26" s="609"/>
      <c r="AE26" s="610"/>
      <c r="AF26" s="611"/>
      <c r="AG26" s="608"/>
      <c r="AH26" s="608"/>
      <c r="AI26" s="608"/>
      <c r="AJ26" s="608"/>
      <c r="AK26" s="608"/>
      <c r="AL26" s="608"/>
      <c r="AM26" s="608"/>
      <c r="AN26" s="608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603"/>
    </row>
    <row r="27" spans="1:51" ht="16.5" customHeight="1" x14ac:dyDescent="0.2">
      <c r="A27" s="604"/>
      <c r="B27" s="612"/>
      <c r="C27" s="618"/>
      <c r="D27" s="607"/>
      <c r="E27" s="607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8"/>
      <c r="Z27" s="609"/>
      <c r="AA27" s="609"/>
      <c r="AB27" s="609"/>
      <c r="AC27" s="609"/>
      <c r="AD27" s="609"/>
      <c r="AE27" s="610"/>
      <c r="AF27" s="611"/>
      <c r="AG27" s="608"/>
      <c r="AH27" s="608"/>
      <c r="AI27" s="608"/>
      <c r="AJ27" s="608"/>
      <c r="AK27" s="608"/>
      <c r="AL27" s="608"/>
      <c r="AM27" s="608"/>
      <c r="AN27" s="608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603"/>
    </row>
    <row r="28" spans="1:51" ht="16.5" customHeight="1" x14ac:dyDescent="0.2">
      <c r="A28" s="604"/>
      <c r="B28" s="612"/>
      <c r="C28" s="618"/>
      <c r="D28" s="607"/>
      <c r="E28" s="607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609"/>
      <c r="AA28" s="609"/>
      <c r="AB28" s="609"/>
      <c r="AC28" s="609"/>
      <c r="AD28" s="609"/>
      <c r="AE28" s="610"/>
      <c r="AF28" s="611"/>
      <c r="AG28" s="608"/>
      <c r="AH28" s="608"/>
      <c r="AI28" s="608"/>
      <c r="AJ28" s="608"/>
      <c r="AK28" s="608"/>
      <c r="AL28" s="608"/>
      <c r="AM28" s="608"/>
      <c r="AN28" s="608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603"/>
    </row>
    <row r="29" spans="1:51" ht="16.5" customHeight="1" x14ac:dyDescent="0.2">
      <c r="A29" s="337"/>
      <c r="B29" s="612"/>
      <c r="C29" s="618"/>
      <c r="D29" s="607"/>
      <c r="E29" s="607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337"/>
      <c r="AG29" s="629"/>
      <c r="AH29" s="629"/>
      <c r="AI29" s="629"/>
      <c r="AJ29" s="629"/>
      <c r="AK29" s="629"/>
      <c r="AL29" s="629"/>
      <c r="AM29" s="629"/>
      <c r="AN29" s="629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603"/>
    </row>
    <row r="30" spans="1:51" ht="16.5" customHeight="1" x14ac:dyDescent="0.2">
      <c r="A30" s="629"/>
      <c r="B30" s="612"/>
      <c r="C30" s="618"/>
      <c r="D30" s="607"/>
      <c r="E30" s="607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603"/>
    </row>
    <row r="31" spans="1:51" ht="16.5" customHeight="1" x14ac:dyDescent="0.2">
      <c r="A31" s="629"/>
      <c r="B31" s="605"/>
      <c r="C31" s="606"/>
      <c r="D31" s="607"/>
      <c r="E31" s="607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603"/>
    </row>
    <row r="32" spans="1:51" ht="16.5" customHeight="1" x14ac:dyDescent="0.2">
      <c r="A32" s="629"/>
      <c r="B32" s="605"/>
      <c r="C32" s="606"/>
      <c r="D32" s="607"/>
      <c r="E32" s="607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603"/>
    </row>
    <row r="33" spans="1:51" ht="16.5" customHeight="1" x14ac:dyDescent="0.2">
      <c r="A33" s="629"/>
      <c r="B33" s="612"/>
      <c r="C33" s="620"/>
      <c r="D33" s="607"/>
      <c r="E33" s="607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608"/>
      <c r="AG33" s="608"/>
      <c r="AH33" s="608"/>
      <c r="AI33" s="608"/>
      <c r="AJ33" s="608"/>
      <c r="AK33" s="608"/>
      <c r="AL33" s="608"/>
      <c r="AM33" s="608"/>
      <c r="AN33" s="608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603"/>
    </row>
    <row r="34" spans="1:51" ht="16.5" customHeight="1" x14ac:dyDescent="0.2">
      <c r="A34" s="629"/>
      <c r="B34" s="612"/>
      <c r="C34" s="620"/>
      <c r="D34" s="607"/>
      <c r="E34" s="607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8"/>
      <c r="AC34" s="608"/>
      <c r="AD34" s="608"/>
      <c r="AE34" s="608"/>
      <c r="AF34" s="608"/>
      <c r="AG34" s="608"/>
      <c r="AH34" s="608"/>
      <c r="AI34" s="608"/>
      <c r="AJ34" s="608"/>
      <c r="AK34" s="608"/>
      <c r="AL34" s="608"/>
      <c r="AM34" s="608"/>
      <c r="AN34" s="608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603"/>
    </row>
    <row r="35" spans="1:51" ht="16.5" customHeight="1" x14ac:dyDescent="0.2">
      <c r="A35" s="629"/>
      <c r="B35" s="612"/>
      <c r="C35" s="620"/>
      <c r="D35" s="607"/>
      <c r="E35" s="607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603"/>
    </row>
    <row r="36" spans="1:51" ht="16.5" customHeight="1" x14ac:dyDescent="0.2">
      <c r="A36" s="629"/>
      <c r="B36" s="612"/>
      <c r="C36" s="620"/>
      <c r="D36" s="607"/>
      <c r="E36" s="607"/>
      <c r="F36" s="608"/>
      <c r="G36" s="608"/>
      <c r="H36" s="608"/>
      <c r="I36" s="608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8"/>
      <c r="AC36" s="608"/>
      <c r="AD36" s="608"/>
      <c r="AE36" s="608"/>
      <c r="AF36" s="608"/>
      <c r="AG36" s="608"/>
      <c r="AH36" s="608"/>
      <c r="AI36" s="608"/>
      <c r="AJ36" s="608"/>
      <c r="AK36" s="608"/>
      <c r="AL36" s="608"/>
      <c r="AM36" s="608"/>
      <c r="AN36" s="608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603"/>
    </row>
    <row r="37" spans="1:51" ht="16.5" customHeight="1" x14ac:dyDescent="0.2">
      <c r="A37" s="629"/>
      <c r="B37" s="612"/>
      <c r="C37" s="620"/>
      <c r="D37" s="607"/>
      <c r="E37" s="607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08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603"/>
    </row>
    <row r="38" spans="1:51" ht="16.5" customHeight="1" x14ac:dyDescent="0.2">
      <c r="A38" s="629"/>
      <c r="B38" s="612"/>
      <c r="C38" s="620"/>
      <c r="D38" s="607"/>
      <c r="E38" s="607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8"/>
      <c r="AC38" s="608"/>
      <c r="AD38" s="608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603"/>
    </row>
    <row r="39" spans="1:51" ht="16.5" customHeight="1" x14ac:dyDescent="0.2">
      <c r="A39" s="629"/>
      <c r="B39" s="612"/>
      <c r="C39" s="620"/>
      <c r="D39" s="607"/>
      <c r="E39" s="607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603"/>
    </row>
    <row r="40" spans="1:51" ht="16.5" customHeight="1" x14ac:dyDescent="0.2">
      <c r="A40" s="629"/>
      <c r="B40" s="612"/>
      <c r="C40" s="620"/>
      <c r="D40" s="607"/>
      <c r="E40" s="607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603"/>
    </row>
    <row r="41" spans="1:51" ht="16.5" customHeight="1" x14ac:dyDescent="0.2">
      <c r="A41" s="629"/>
      <c r="B41" s="605"/>
      <c r="C41" s="606"/>
      <c r="D41" s="607"/>
      <c r="E41" s="607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603"/>
    </row>
    <row r="42" spans="1:51" ht="16.5" customHeight="1" x14ac:dyDescent="0.2">
      <c r="A42" s="629"/>
      <c r="B42" s="605"/>
      <c r="C42" s="606"/>
      <c r="D42" s="607"/>
      <c r="E42" s="607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603"/>
    </row>
    <row r="43" spans="1:51" ht="16.5" customHeight="1" x14ac:dyDescent="0.2">
      <c r="A43" s="629"/>
      <c r="B43" s="612"/>
      <c r="C43" s="620"/>
      <c r="D43" s="607"/>
      <c r="E43" s="607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603"/>
    </row>
    <row r="44" spans="1:51" ht="16.5" customHeight="1" x14ac:dyDescent="0.2">
      <c r="A44" s="629"/>
      <c r="B44" s="612"/>
      <c r="C44" s="620"/>
      <c r="D44" s="607"/>
      <c r="E44" s="607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603"/>
    </row>
    <row r="45" spans="1:51" ht="16.5" customHeight="1" x14ac:dyDescent="0.2">
      <c r="A45" s="629"/>
      <c r="B45" s="612"/>
      <c r="C45" s="620"/>
      <c r="D45" s="607"/>
      <c r="E45" s="607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603"/>
    </row>
    <row r="46" spans="1:51" ht="16.5" customHeight="1" x14ac:dyDescent="0.2">
      <c r="A46" s="629"/>
      <c r="B46" s="612"/>
      <c r="C46" s="620"/>
      <c r="D46" s="607"/>
      <c r="E46" s="607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603"/>
    </row>
    <row r="47" spans="1:51" x14ac:dyDescent="0.2">
      <c r="A47" s="629"/>
      <c r="B47" s="629"/>
      <c r="C47" s="630"/>
      <c r="D47" s="630"/>
      <c r="E47" s="630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629"/>
      <c r="S47" s="629"/>
      <c r="T47" s="629"/>
      <c r="U47" s="629"/>
      <c r="V47" s="629"/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/>
      <c r="AQ47" s="629"/>
      <c r="AR47" s="629"/>
      <c r="AS47" s="629"/>
      <c r="AT47" s="629"/>
      <c r="AU47" s="629"/>
      <c r="AV47" s="629"/>
      <c r="AW47" s="629"/>
      <c r="AX47" s="629"/>
      <c r="AY47" s="629"/>
    </row>
    <row r="48" spans="1:51" x14ac:dyDescent="0.2">
      <c r="A48" s="629"/>
      <c r="B48" s="629"/>
      <c r="C48" s="630"/>
      <c r="D48" s="630"/>
      <c r="E48" s="630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</row>
    <row r="49" spans="1:51" x14ac:dyDescent="0.2">
      <c r="A49" s="629"/>
      <c r="B49" s="629"/>
      <c r="C49" s="630"/>
      <c r="D49" s="630"/>
      <c r="E49" s="630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/>
      <c r="AS49" s="629"/>
      <c r="AT49" s="629"/>
      <c r="AU49" s="629"/>
      <c r="AV49" s="629"/>
      <c r="AW49" s="629"/>
      <c r="AX49" s="629"/>
      <c r="AY49" s="629"/>
    </row>
    <row r="50" spans="1:51" x14ac:dyDescent="0.2">
      <c r="A50" s="629"/>
      <c r="B50" s="629"/>
      <c r="C50" s="630"/>
      <c r="D50" s="630"/>
      <c r="E50" s="630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</row>
    <row r="51" spans="1:51" x14ac:dyDescent="0.2">
      <c r="A51" s="629"/>
      <c r="B51" s="629"/>
      <c r="C51" s="630"/>
      <c r="D51" s="630"/>
      <c r="E51" s="630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</row>
    <row r="52" spans="1:51" ht="15.75" x14ac:dyDescent="0.2">
      <c r="A52" s="741"/>
      <c r="B52" s="741"/>
      <c r="C52" s="741"/>
      <c r="D52" s="741"/>
      <c r="E52" s="741"/>
      <c r="F52" s="741"/>
      <c r="G52" s="741"/>
      <c r="H52" s="741"/>
      <c r="I52" s="741"/>
      <c r="J52" s="741"/>
      <c r="K52" s="741"/>
      <c r="L52" s="741"/>
      <c r="M52" s="741"/>
      <c r="N52" s="741"/>
      <c r="O52" s="741"/>
      <c r="P52" s="741"/>
      <c r="Q52" s="741"/>
      <c r="R52" s="741"/>
      <c r="S52" s="741"/>
      <c r="T52" s="741"/>
      <c r="U52" s="741"/>
      <c r="V52" s="741"/>
      <c r="W52" s="741"/>
      <c r="X52" s="741"/>
      <c r="Y52" s="741"/>
      <c r="Z52" s="741"/>
      <c r="AA52" s="741"/>
      <c r="AB52" s="741"/>
      <c r="AC52" s="741"/>
      <c r="AD52" s="741"/>
      <c r="AE52" s="741"/>
      <c r="AF52" s="741"/>
    </row>
    <row r="53" spans="1:51" ht="15.75" x14ac:dyDescent="0.2">
      <c r="A53" s="733"/>
      <c r="B53" s="742"/>
      <c r="C53" s="743"/>
      <c r="D53" s="628"/>
      <c r="E53" s="733"/>
      <c r="F53" s="733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337"/>
      <c r="R53" s="337"/>
      <c r="S53" s="337"/>
      <c r="T53" s="337"/>
      <c r="U53" s="337"/>
      <c r="V53" s="337"/>
      <c r="W53" s="337"/>
      <c r="X53" s="337"/>
      <c r="Y53" s="337"/>
      <c r="Z53" s="628"/>
      <c r="AA53" s="628"/>
      <c r="AB53" s="628"/>
      <c r="AC53" s="337"/>
      <c r="AD53" s="337"/>
      <c r="AE53" s="621"/>
      <c r="AF53" s="621"/>
    </row>
    <row r="54" spans="1:51" ht="15.75" x14ac:dyDescent="0.2">
      <c r="A54" s="733"/>
      <c r="B54" s="742"/>
      <c r="C54" s="743"/>
      <c r="D54" s="628"/>
      <c r="E54" s="733"/>
      <c r="F54" s="733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621"/>
      <c r="R54" s="621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</row>
    <row r="55" spans="1:51" ht="15.75" x14ac:dyDescent="0.2">
      <c r="A55" s="337"/>
      <c r="B55" s="338"/>
      <c r="C55" s="628"/>
      <c r="D55" s="733"/>
      <c r="E55" s="733"/>
      <c r="F55" s="733"/>
      <c r="G55" s="337"/>
      <c r="H55" s="337"/>
      <c r="I55" s="337"/>
      <c r="J55" s="337"/>
      <c r="K55" s="627"/>
      <c r="L55" s="337"/>
      <c r="M55" s="337"/>
      <c r="N55" s="337"/>
      <c r="O55" s="337"/>
      <c r="P55" s="627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621"/>
      <c r="AB55" s="216"/>
      <c r="AC55" s="216"/>
      <c r="AD55" s="216"/>
      <c r="AE55" s="216"/>
      <c r="AF55" s="216"/>
    </row>
    <row r="56" spans="1:51" ht="15.75" x14ac:dyDescent="0.2">
      <c r="A56" s="734"/>
      <c r="B56" s="734"/>
      <c r="C56" s="734"/>
      <c r="D56" s="617"/>
      <c r="E56" s="623"/>
      <c r="F56" s="622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621"/>
      <c r="AB56" s="216"/>
      <c r="AC56" s="216"/>
      <c r="AD56" s="216"/>
      <c r="AE56" s="216"/>
      <c r="AF56" s="216"/>
    </row>
    <row r="57" spans="1:51" ht="15.75" x14ac:dyDescent="0.2">
      <c r="A57" s="337"/>
      <c r="B57" s="612"/>
      <c r="C57" s="620"/>
      <c r="D57" s="607"/>
      <c r="E57" s="625"/>
      <c r="F57" s="624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621"/>
      <c r="AB57" s="216"/>
      <c r="AC57" s="216"/>
      <c r="AD57" s="216"/>
      <c r="AE57" s="216"/>
      <c r="AF57" s="216"/>
    </row>
    <row r="58" spans="1:51" ht="15.75" x14ac:dyDescent="0.2">
      <c r="A58" s="337"/>
      <c r="B58" s="612"/>
      <c r="C58" s="620"/>
      <c r="D58" s="607"/>
      <c r="E58" s="625"/>
      <c r="F58" s="624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621"/>
      <c r="AB58" s="216"/>
      <c r="AC58" s="216"/>
      <c r="AD58" s="216"/>
      <c r="AE58" s="216"/>
      <c r="AF58" s="216"/>
    </row>
    <row r="59" spans="1:51" ht="15.75" x14ac:dyDescent="0.25">
      <c r="A59" s="337"/>
      <c r="B59" s="612"/>
      <c r="C59" s="626"/>
      <c r="D59" s="607"/>
      <c r="E59" s="625"/>
      <c r="F59" s="624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621"/>
      <c r="AB59" s="216"/>
      <c r="AC59" s="216"/>
      <c r="AD59" s="216"/>
      <c r="AE59" s="216"/>
      <c r="AF59" s="216"/>
    </row>
    <row r="60" spans="1:51" ht="15.75" x14ac:dyDescent="0.25">
      <c r="A60" s="337"/>
      <c r="B60" s="612"/>
      <c r="C60" s="626"/>
      <c r="D60" s="607"/>
      <c r="E60" s="625"/>
      <c r="F60" s="624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621"/>
      <c r="AB60" s="216"/>
      <c r="AC60" s="216"/>
      <c r="AD60" s="216"/>
      <c r="AE60" s="216"/>
      <c r="AF60" s="216"/>
    </row>
    <row r="61" spans="1:51" ht="15.75" x14ac:dyDescent="0.2">
      <c r="A61" s="337"/>
      <c r="B61" s="612"/>
      <c r="C61" s="620"/>
      <c r="D61" s="607"/>
      <c r="E61" s="625"/>
      <c r="F61" s="624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621"/>
      <c r="AB61" s="216"/>
      <c r="AC61" s="216"/>
      <c r="AD61" s="216"/>
      <c r="AE61" s="216"/>
      <c r="AF61" s="216"/>
    </row>
    <row r="62" spans="1:51" ht="15.75" x14ac:dyDescent="0.2">
      <c r="A62" s="337"/>
      <c r="B62" s="612"/>
      <c r="C62" s="620"/>
      <c r="D62" s="607"/>
      <c r="E62" s="625"/>
      <c r="F62" s="624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621"/>
      <c r="AB62" s="216"/>
      <c r="AC62" s="216"/>
      <c r="AD62" s="216"/>
      <c r="AE62" s="216"/>
      <c r="AF62" s="216"/>
    </row>
    <row r="63" spans="1:51" ht="15.75" x14ac:dyDescent="0.2">
      <c r="A63" s="734"/>
      <c r="B63" s="734"/>
      <c r="C63" s="734"/>
      <c r="D63" s="617"/>
      <c r="E63" s="623"/>
      <c r="F63" s="622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621"/>
      <c r="AB63" s="216"/>
      <c r="AC63" s="216"/>
      <c r="AD63" s="216"/>
      <c r="AE63" s="216"/>
      <c r="AF63" s="216"/>
    </row>
    <row r="64" spans="1:51" ht="15.75" x14ac:dyDescent="0.2">
      <c r="A64" s="734"/>
      <c r="B64" s="734"/>
      <c r="C64" s="734"/>
      <c r="D64" s="617"/>
      <c r="E64" s="617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216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619"/>
    </row>
    <row r="65" spans="1:32" ht="15.75" x14ac:dyDescent="0.2">
      <c r="A65" s="337"/>
      <c r="B65" s="612"/>
      <c r="C65" s="620"/>
      <c r="D65" s="607"/>
      <c r="E65" s="607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216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619"/>
    </row>
    <row r="66" spans="1:32" ht="15.75" x14ac:dyDescent="0.2">
      <c r="A66" s="337"/>
      <c r="B66" s="612"/>
      <c r="C66" s="620"/>
      <c r="D66" s="607"/>
      <c r="E66" s="607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216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619"/>
    </row>
    <row r="67" spans="1:32" ht="15.75" x14ac:dyDescent="0.2">
      <c r="A67" s="337"/>
      <c r="B67" s="612"/>
      <c r="C67" s="618"/>
      <c r="D67" s="607"/>
      <c r="E67" s="607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216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49"/>
      <c r="AF67" s="619"/>
    </row>
    <row r="68" spans="1:32" ht="15.75" x14ac:dyDescent="0.2">
      <c r="A68" s="337"/>
      <c r="B68" s="612"/>
      <c r="C68" s="618"/>
      <c r="D68" s="607"/>
      <c r="E68" s="607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216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612"/>
    </row>
    <row r="69" spans="1:32" ht="15.75" x14ac:dyDescent="0.2">
      <c r="A69" s="337"/>
      <c r="B69" s="612"/>
      <c r="C69" s="618"/>
      <c r="D69" s="607"/>
      <c r="E69" s="607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216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612"/>
    </row>
    <row r="70" spans="1:32" ht="15.75" x14ac:dyDescent="0.2">
      <c r="A70" s="337"/>
      <c r="B70" s="612"/>
      <c r="C70" s="618"/>
      <c r="D70" s="607"/>
      <c r="E70" s="607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</row>
    <row r="71" spans="1:32" ht="15.75" x14ac:dyDescent="0.2">
      <c r="A71" s="734"/>
      <c r="B71" s="734"/>
      <c r="C71" s="734"/>
      <c r="D71" s="617"/>
      <c r="E71" s="617"/>
      <c r="F71" s="616"/>
      <c r="G71" s="616"/>
      <c r="H71" s="616"/>
      <c r="I71" s="616"/>
      <c r="J71" s="616"/>
      <c r="K71" s="616"/>
      <c r="L71" s="616"/>
      <c r="M71" s="616"/>
      <c r="N71" s="616"/>
      <c r="O71" s="616"/>
      <c r="P71" s="6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</row>
    <row r="72" spans="1:32" x14ac:dyDescent="0.2">
      <c r="A72" s="615"/>
      <c r="B72" s="614"/>
      <c r="C72" s="613"/>
      <c r="D72" s="613"/>
      <c r="E72" s="613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</row>
    <row r="73" spans="1:32" x14ac:dyDescent="0.2">
      <c r="A73" s="615"/>
      <c r="B73" s="614"/>
      <c r="C73" s="613"/>
      <c r="D73" s="613"/>
      <c r="E73" s="613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</row>
  </sheetData>
  <mergeCells count="22">
    <mergeCell ref="A64:C64"/>
    <mergeCell ref="A71:C71"/>
    <mergeCell ref="J4:U4"/>
    <mergeCell ref="A52:AF52"/>
    <mergeCell ref="A53:A54"/>
    <mergeCell ref="B53:B54"/>
    <mergeCell ref="C53:C54"/>
    <mergeCell ref="E53:F54"/>
    <mergeCell ref="G53:P53"/>
    <mergeCell ref="A63:C63"/>
    <mergeCell ref="A56:C56"/>
    <mergeCell ref="A7:AO7"/>
    <mergeCell ref="A8:A9"/>
    <mergeCell ref="B8:B9"/>
    <mergeCell ref="C8:C9"/>
    <mergeCell ref="E8:E9"/>
    <mergeCell ref="F8:AI8"/>
    <mergeCell ref="AO8:AO9"/>
    <mergeCell ref="A11:C11"/>
    <mergeCell ref="A2:B2"/>
    <mergeCell ref="K2:T2"/>
    <mergeCell ref="D55:F5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BSc  ALAP</vt:lpstr>
      <vt:lpstr> Könnyűipari specializáció</vt:lpstr>
      <vt:lpstr>Környezetvédelem a közig.ban</vt:lpstr>
      <vt:lpstr>Zöldenergia specializáció</vt:lpstr>
      <vt:lpstr>Szabadon választható tárgyak</vt:lpstr>
      <vt:lpstr>'BSc  ALAP'!Nyomtatási_cím</vt:lpstr>
      <vt:lpstr>' Könnyűipari specializáció'!Nyomtatási_terület</vt:lpstr>
      <vt:lpstr>'BSc  ALAP'!Nyomtatási_terület</vt:lpstr>
      <vt:lpstr>'Környezetvédelem a közig.ban'!Nyomtatási_terület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Várkövi</cp:lastModifiedBy>
  <cp:lastPrinted>2016-10-17T15:18:14Z</cp:lastPrinted>
  <dcterms:created xsi:type="dcterms:W3CDTF">2001-09-27T10:36:13Z</dcterms:created>
  <dcterms:modified xsi:type="dcterms:W3CDTF">2018-01-30T15:50:55Z</dcterms:modified>
</cp:coreProperties>
</file>