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13_ncr:1_{1484BDD6-E000-4D3F-8507-24A6C57C33E1}" xr6:coauthVersionLast="34" xr6:coauthVersionMax="34" xr10:uidLastSave="{00000000-0000-0000-0000-000000000000}"/>
  <bookViews>
    <workbookView xWindow="0" yWindow="0" windowWidth="15360" windowHeight="7530" tabRatio="621" xr2:uid="{00000000-000D-0000-FFFF-FFFF00000000}"/>
  </bookViews>
  <sheets>
    <sheet name="BSc  ALAP" sheetId="36" r:id="rId1"/>
    <sheet name=" Könnyűipari specializáció" sheetId="14" r:id="rId2"/>
    <sheet name="Környezetvédelem a közig.ban" sheetId="42" r:id="rId3"/>
    <sheet name="Zöldenergia specializáció" sheetId="43" r:id="rId4"/>
    <sheet name="Munka1" sheetId="44" r:id="rId5"/>
  </sheets>
  <definedNames>
    <definedName name="_xlnm._FilterDatabase" localSheetId="1" hidden="1">' Könnyűipari specializáció'!#REF!</definedName>
    <definedName name="_xlnm._FilterDatabase" localSheetId="0" hidden="1">'BSc  ALAP'!$B$6:$AT$61</definedName>
    <definedName name="_xlnm._FilterDatabase" localSheetId="2" hidden="1">'Környezetvédelem a közig.ban'!#REF!</definedName>
    <definedName name="_xlnm._FilterDatabase" localSheetId="3" hidden="1">'Zöldenergia specializáció'!#REF!</definedName>
    <definedName name="_xlnm.Print_Titles" localSheetId="0">'BSc  ALAP'!$2:$9</definedName>
    <definedName name="_xlnm.Print_Area" localSheetId="1">' Könnyűipari specializáció'!$A$1:$AP$37</definedName>
    <definedName name="_xlnm.Print_Area" localSheetId="0">'BSc  ALAP'!$A$1:$AR$84</definedName>
    <definedName name="_xlnm.Print_Area" localSheetId="2">'Környezetvédelem a közig.ban'!$A$1:$AP$35</definedName>
    <definedName name="_xlnm.Print_Area" localSheetId="3">'Zöldenergia specializáció'!$A$1:$AP$38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2" i="43" l="1"/>
  <c r="Q32" i="43"/>
  <c r="L32" i="43"/>
  <c r="V33" i="43"/>
  <c r="Q33" i="43"/>
  <c r="L33" i="43"/>
  <c r="G33" i="43"/>
  <c r="G32" i="43"/>
  <c r="V29" i="42" l="1"/>
  <c r="Q29" i="42"/>
  <c r="V30" i="42"/>
  <c r="Q30" i="42"/>
  <c r="L30" i="42"/>
  <c r="L29" i="42"/>
  <c r="G30" i="42"/>
  <c r="G29" i="42"/>
  <c r="V31" i="14" l="1"/>
  <c r="V32" i="14" l="1"/>
  <c r="Q31" i="14"/>
  <c r="Q32" i="14"/>
  <c r="L32" i="14"/>
  <c r="L31" i="14"/>
  <c r="G32" i="14"/>
  <c r="G31" i="14"/>
  <c r="F33" i="36" l="1"/>
  <c r="F34" i="36"/>
  <c r="F35" i="36"/>
  <c r="F36" i="36"/>
  <c r="F37" i="36"/>
  <c r="F38" i="36"/>
  <c r="F39" i="36"/>
  <c r="F40" i="36"/>
  <c r="F41" i="36"/>
  <c r="F42" i="36"/>
  <c r="F43" i="36"/>
  <c r="D22" i="43" l="1"/>
  <c r="E22" i="43"/>
  <c r="D19" i="42"/>
  <c r="E19" i="42"/>
  <c r="AD24" i="43" l="1"/>
  <c r="AB24" i="43"/>
  <c r="AA24" i="43"/>
  <c r="Z24" i="43"/>
  <c r="AE24" i="43"/>
  <c r="AF24" i="43"/>
  <c r="AG24" i="43"/>
  <c r="AI24" i="43"/>
  <c r="E24" i="43" s="1"/>
  <c r="D13" i="43"/>
  <c r="D14" i="43"/>
  <c r="D15" i="43"/>
  <c r="D16" i="43"/>
  <c r="D17" i="43"/>
  <c r="D18" i="43"/>
  <c r="D19" i="43"/>
  <c r="D20" i="43"/>
  <c r="D21" i="43"/>
  <c r="D23" i="43"/>
  <c r="E13" i="43"/>
  <c r="E14" i="43"/>
  <c r="E15" i="43"/>
  <c r="E16" i="43"/>
  <c r="E17" i="43"/>
  <c r="E18" i="43"/>
  <c r="E19" i="43"/>
  <c r="E20" i="43"/>
  <c r="E21" i="43"/>
  <c r="E30" i="43"/>
  <c r="D12" i="43"/>
  <c r="AN11" i="43"/>
  <c r="AN31" i="43" s="1"/>
  <c r="AM11" i="43"/>
  <c r="AL11" i="43"/>
  <c r="AL31" i="43" s="1"/>
  <c r="AK33" i="43" s="1"/>
  <c r="AK11" i="43"/>
  <c r="AK31" i="43" s="1"/>
  <c r="AJ11" i="43"/>
  <c r="AJ31" i="43" s="1"/>
  <c r="AI11" i="43"/>
  <c r="AH11" i="43"/>
  <c r="AG11" i="43"/>
  <c r="AF11" i="43"/>
  <c r="AF31" i="43" s="1"/>
  <c r="AE11" i="43"/>
  <c r="AE31" i="43" s="1"/>
  <c r="AD11" i="43"/>
  <c r="AD31" i="43" s="1"/>
  <c r="AC11" i="43"/>
  <c r="AB11" i="43"/>
  <c r="AB31" i="43" s="1"/>
  <c r="AA11" i="43"/>
  <c r="AA31" i="43" s="1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7" i="42"/>
  <c r="AI21" i="42"/>
  <c r="AG21" i="42"/>
  <c r="AF21" i="42"/>
  <c r="AE21" i="42"/>
  <c r="AD21" i="42"/>
  <c r="AB21" i="42"/>
  <c r="AA21" i="42"/>
  <c r="Z21" i="42"/>
  <c r="E21" i="42"/>
  <c r="E20" i="42"/>
  <c r="D20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AN11" i="42"/>
  <c r="AN28" i="42" s="1"/>
  <c r="AM11" i="42"/>
  <c r="AL11" i="42"/>
  <c r="AL28" i="42" s="1"/>
  <c r="AK11" i="42"/>
  <c r="AK28" i="42" s="1"/>
  <c r="AK30" i="42" s="1"/>
  <c r="AJ11" i="42"/>
  <c r="AJ28" i="42" s="1"/>
  <c r="AI11" i="42"/>
  <c r="AH11" i="42"/>
  <c r="AG11" i="42"/>
  <c r="AF11" i="42"/>
  <c r="AE11" i="42"/>
  <c r="AE28" i="42" s="1"/>
  <c r="AD11" i="42"/>
  <c r="AC11" i="42"/>
  <c r="AB11" i="42"/>
  <c r="AB28" i="42" s="1"/>
  <c r="AA11" i="42"/>
  <c r="AA28" i="42" s="1"/>
  <c r="Z11" i="42"/>
  <c r="Z28" i="42" s="1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29" i="14"/>
  <c r="AI23" i="14"/>
  <c r="AG23" i="14"/>
  <c r="AF23" i="14"/>
  <c r="AE23" i="14"/>
  <c r="AD23" i="14"/>
  <c r="AB23" i="14"/>
  <c r="AA23" i="14"/>
  <c r="Z23" i="14"/>
  <c r="E23" i="14"/>
  <c r="D13" i="14"/>
  <c r="D14" i="14"/>
  <c r="D15" i="14"/>
  <c r="D16" i="14"/>
  <c r="D17" i="14"/>
  <c r="D18" i="14"/>
  <c r="D19" i="14"/>
  <c r="D20" i="14"/>
  <c r="D22" i="14"/>
  <c r="D12" i="14"/>
  <c r="E13" i="14"/>
  <c r="E15" i="14"/>
  <c r="E16" i="14"/>
  <c r="E17" i="14"/>
  <c r="E18" i="14"/>
  <c r="E19" i="14"/>
  <c r="E22" i="14"/>
  <c r="G60" i="36"/>
  <c r="G58" i="36"/>
  <c r="F59" i="36"/>
  <c r="F60" i="36"/>
  <c r="F58" i="36"/>
  <c r="G56" i="36"/>
  <c r="G55" i="36"/>
  <c r="G54" i="36"/>
  <c r="F55" i="36"/>
  <c r="F56" i="36"/>
  <c r="F54" i="36"/>
  <c r="F46" i="36"/>
  <c r="F47" i="36"/>
  <c r="F48" i="36"/>
  <c r="F49" i="36"/>
  <c r="F50" i="36"/>
  <c r="F51" i="36"/>
  <c r="F52" i="36"/>
  <c r="F45" i="36"/>
  <c r="F32" i="36"/>
  <c r="G46" i="36"/>
  <c r="G47" i="36"/>
  <c r="G48" i="36"/>
  <c r="G49" i="36"/>
  <c r="G50" i="36"/>
  <c r="G51" i="36"/>
  <c r="G52" i="36"/>
  <c r="G45" i="36"/>
  <c r="G33" i="36"/>
  <c r="G34" i="36"/>
  <c r="G35" i="36"/>
  <c r="G36" i="36"/>
  <c r="G38" i="36"/>
  <c r="G39" i="36"/>
  <c r="G40" i="36"/>
  <c r="G41" i="36"/>
  <c r="G42" i="36"/>
  <c r="G43" i="36"/>
  <c r="G32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AA33" i="43" l="1"/>
  <c r="AK29" i="42"/>
  <c r="AI31" i="43"/>
  <c r="AK32" i="43"/>
  <c r="AF28" i="42"/>
  <c r="AG28" i="42"/>
  <c r="AA29" i="42"/>
  <c r="AD28" i="42"/>
  <c r="AG31" i="43"/>
  <c r="AF33" i="43" s="1"/>
  <c r="AA30" i="42"/>
  <c r="AI28" i="42"/>
  <c r="Z31" i="43"/>
  <c r="AA32" i="43" s="1"/>
  <c r="D21" i="42"/>
  <c r="D23" i="14"/>
  <c r="D11" i="42"/>
  <c r="D24" i="43"/>
  <c r="E11" i="14"/>
  <c r="D11" i="14"/>
  <c r="D11" i="43"/>
  <c r="E11" i="43"/>
  <c r="E11" i="42"/>
  <c r="AF32" i="43" l="1"/>
  <c r="AF30" i="42"/>
  <c r="AF29" i="42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G31" i="36"/>
  <c r="F31" i="36"/>
  <c r="AO62" i="36" l="1"/>
  <c r="AM62" i="36"/>
  <c r="AK62" i="36"/>
  <c r="AI62" i="36"/>
  <c r="AG62" i="36"/>
  <c r="AE62" i="36"/>
  <c r="AC62" i="36"/>
  <c r="AA62" i="36"/>
  <c r="Y62" i="36"/>
  <c r="U62" i="36"/>
  <c r="Q62" i="36"/>
  <c r="O62" i="36"/>
  <c r="M62" i="36"/>
  <c r="K62" i="36"/>
  <c r="I62" i="36"/>
  <c r="S62" i="36"/>
  <c r="W62" i="36"/>
  <c r="AP62" i="36"/>
  <c r="AN62" i="36"/>
  <c r="AL62" i="36"/>
  <c r="AM66" i="36" s="1"/>
  <c r="AJ62" i="36"/>
  <c r="AH62" i="36"/>
  <c r="AF62" i="36"/>
  <c r="AD62" i="36"/>
  <c r="AB62" i="36"/>
  <c r="Z62" i="36"/>
  <c r="X62" i="36"/>
  <c r="V62" i="36"/>
  <c r="T62" i="36"/>
  <c r="R62" i="36"/>
  <c r="P62" i="36"/>
  <c r="N62" i="36"/>
  <c r="L62" i="36"/>
  <c r="J62" i="36"/>
  <c r="H62" i="36"/>
  <c r="I66" i="36" l="1"/>
  <c r="AH65" i="36"/>
  <c r="AM65" i="36"/>
  <c r="N65" i="36"/>
  <c r="S66" i="36"/>
  <c r="S65" i="36"/>
  <c r="AC66" i="36"/>
  <c r="I65" i="36"/>
  <c r="N66" i="36"/>
  <c r="AC65" i="36"/>
  <c r="AH66" i="36"/>
  <c r="X65" i="36"/>
  <c r="X66" i="36"/>
  <c r="AN11" i="14"/>
  <c r="AN30" i="14" s="1"/>
  <c r="AM11" i="14"/>
  <c r="AL11" i="14"/>
  <c r="AL30" i="14" s="1"/>
  <c r="AK11" i="14"/>
  <c r="AK30" i="14" s="1"/>
  <c r="AJ11" i="14"/>
  <c r="AJ30" i="14" s="1"/>
  <c r="AI11" i="14"/>
  <c r="AI30" i="14" s="1"/>
  <c r="AH11" i="14"/>
  <c r="AG11" i="14"/>
  <c r="AG30" i="14" s="1"/>
  <c r="AF11" i="14"/>
  <c r="AF30" i="14" s="1"/>
  <c r="AE11" i="14"/>
  <c r="AE30" i="14" s="1"/>
  <c r="AD11" i="14"/>
  <c r="AD30" i="14" s="1"/>
  <c r="AC11" i="14"/>
  <c r="AB11" i="14"/>
  <c r="AB30" i="14" s="1"/>
  <c r="AA11" i="14"/>
  <c r="AA30" i="14" s="1"/>
  <c r="Z11" i="14"/>
  <c r="Z30" i="14" s="1"/>
  <c r="AA31" i="14" s="1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AO64" i="36"/>
  <c r="AO63" i="36"/>
  <c r="AJ64" i="36"/>
  <c r="AJ63" i="36"/>
  <c r="AE64" i="36"/>
  <c r="AE63" i="36"/>
  <c r="Z64" i="36"/>
  <c r="Z63" i="36"/>
  <c r="U64" i="36"/>
  <c r="U63" i="36"/>
  <c r="K64" i="36"/>
  <c r="K63" i="36"/>
  <c r="P64" i="36"/>
  <c r="P63" i="36"/>
  <c r="G44" i="36"/>
  <c r="G53" i="36"/>
  <c r="G57" i="36"/>
  <c r="F44" i="36"/>
  <c r="F57" i="36"/>
  <c r="G25" i="36"/>
  <c r="G27" i="36"/>
  <c r="G28" i="36"/>
  <c r="G29" i="36"/>
  <c r="G30" i="36"/>
  <c r="F25" i="36"/>
  <c r="F26" i="36"/>
  <c r="F27" i="36"/>
  <c r="F28" i="36"/>
  <c r="F29" i="36"/>
  <c r="F30" i="36"/>
  <c r="G11" i="36"/>
  <c r="F11" i="36"/>
  <c r="F10" i="36" s="1"/>
  <c r="G26" i="36"/>
  <c r="AA32" i="14" l="1"/>
  <c r="AK32" i="14"/>
  <c r="D30" i="42"/>
  <c r="D33" i="43"/>
  <c r="D32" i="14"/>
  <c r="AF31" i="14"/>
  <c r="AF32" i="14"/>
  <c r="AK31" i="14"/>
  <c r="F53" i="36"/>
  <c r="F24" i="36"/>
  <c r="G10" i="36"/>
  <c r="G24" i="36"/>
  <c r="G62" i="36" l="1"/>
  <c r="F62" i="36"/>
  <c r="E30" i="14" l="1"/>
  <c r="E28" i="42"/>
  <c r="E31" i="43"/>
  <c r="D28" i="42"/>
  <c r="D31" i="43"/>
  <c r="D30" i="14"/>
  <c r="D32" i="43" l="1"/>
  <c r="D34" i="43"/>
  <c r="D31" i="14"/>
  <c r="D33" i="14"/>
  <c r="D29" i="42"/>
  <c r="D31" i="42"/>
</calcChain>
</file>

<file path=xl/sharedStrings.xml><?xml version="1.0" encoding="utf-8"?>
<sst xmlns="http://schemas.openxmlformats.org/spreadsheetml/2006/main" count="734" uniqueCount="295">
  <si>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</si>
  <si>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</si>
  <si>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</si>
  <si>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</si>
  <si>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</si>
  <si>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</si>
  <si>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</si>
  <si>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</si>
  <si>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</si>
  <si>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</si>
  <si>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</si>
  <si>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</si>
  <si>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</si>
  <si>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</si>
  <si>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</si>
  <si>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</si>
  <si>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</si>
  <si>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</si>
  <si>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</si>
  <si>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</si>
  <si>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</si>
  <si>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</si>
  <si>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</si>
  <si>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</si>
  <si>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</si>
  <si>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</si>
  <si>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</si>
  <si>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</si>
  <si>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</si>
  <si>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</si>
  <si>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</si>
  <si>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</si>
  <si>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</si>
  <si>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</si>
  <si>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</si>
  <si>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</si>
  <si>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</si>
  <si>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</si>
  <si>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</si>
  <si>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</si>
  <si>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</si>
  <si>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</si>
  <si>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</si>
  <si>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</si>
  <si>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</si>
  <si>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</si>
  <si>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</si>
  <si>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</si>
  <si>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</si>
  <si>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</si>
  <si>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</si>
  <si>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</si>
  <si>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</si>
  <si>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</si>
  <si>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</si>
  <si>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</si>
  <si>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</si>
  <si>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</si>
  <si>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</si>
  <si>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</si>
  <si>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</si>
  <si>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</si>
  <si>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</si>
  <si>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</si>
  <si>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</si>
  <si>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</si>
  <si>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</si>
  <si>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</si>
  <si>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</si>
  <si>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</si>
  <si>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</si>
  <si>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</si>
  <si>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</si>
  <si>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</si>
  <si>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</si>
  <si>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</si>
  <si>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</si>
  <si>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</si>
  <si>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</si>
  <si>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</si>
  <si>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</si>
  <si>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</si>
  <si>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</si>
  <si>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</si>
  <si>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Differenciált szakmai tárgyak</t>
  </si>
  <si>
    <t>Félév</t>
  </si>
  <si>
    <t>Választható tárgy I.</t>
  </si>
  <si>
    <t>Választható tárgy II.</t>
  </si>
  <si>
    <t>Választható tárgy III.</t>
  </si>
  <si>
    <t>Választható tárgy IV.</t>
  </si>
  <si>
    <t>Ökológia</t>
  </si>
  <si>
    <t>Környezetmérnök szak</t>
  </si>
  <si>
    <t>Analítikai kémia</t>
  </si>
  <si>
    <t>Műszaki rajz és dokumentáció, CAD</t>
  </si>
  <si>
    <t>Közegészségügy</t>
  </si>
  <si>
    <t>Környezeti elemek védelme II. (Levegőmin. védelem)</t>
  </si>
  <si>
    <t>BiológiaI.</t>
  </si>
  <si>
    <t>BiológiaII.</t>
  </si>
  <si>
    <t>Térinformatika</t>
  </si>
  <si>
    <t>Természet és tájvédelem</t>
  </si>
  <si>
    <t>Környezeti elemek védelme III. (Talajvédelem)</t>
  </si>
  <si>
    <t>Környezeti elemek védelme I. (Vízminőségvédelem)</t>
  </si>
  <si>
    <t>Környezetgazdaságtan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</si>
  <si>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</si>
  <si>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</si>
  <si>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</si>
  <si>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</si>
  <si>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</si>
  <si>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</si>
  <si>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</si>
  <si>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r>
      <t>Kör</t>
    </r>
    <r>
      <rPr>
        <sz val="12"/>
        <rFont val="Arial CE"/>
        <charset val="238"/>
      </rPr>
      <t>nyezeti hatásvizsgálat</t>
    </r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</si>
  <si>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</si>
  <si>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</si>
  <si>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</si>
  <si>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</si>
  <si>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</si>
  <si>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</si>
  <si>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</si>
  <si>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</si>
  <si>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</si>
  <si>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</si>
  <si>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Könnyűipari specializáció</t>
  </si>
  <si>
    <t>Biotechnológia alapjai</t>
  </si>
  <si>
    <t>Előtanulmány kód</t>
  </si>
  <si>
    <t>Technológia elmélet</t>
  </si>
  <si>
    <t>Integrált irányítási rendszerek</t>
  </si>
  <si>
    <t>Menedzsment rendszerek építése és fejlesztése I.</t>
  </si>
  <si>
    <t>Menedzsment rendszerek építése és fejlesztése II.</t>
  </si>
  <si>
    <t>Projektmenedzsment</t>
  </si>
  <si>
    <t>Fizika I.</t>
  </si>
  <si>
    <t>Környezetvédelem a közigazgatásban specializáció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</si>
  <si>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</si>
  <si>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</si>
  <si>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</si>
  <si>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</si>
  <si>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</si>
  <si>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Energetika, energiagazdálkodás, energiahatékonyság</t>
  </si>
  <si>
    <t>Zöldenergia specializáció</t>
  </si>
  <si>
    <t>Projektmunka</t>
  </si>
  <si>
    <t>Környezetgazdálkodás és településfejlesztés</t>
  </si>
  <si>
    <t>Környezetvédelmi közigazgatási ismeretek</t>
  </si>
  <si>
    <t>Környezetkémiai gyakorlatok</t>
  </si>
  <si>
    <t>Környezeti szimulációk</t>
  </si>
  <si>
    <t>Gyakorlati órák:</t>
  </si>
  <si>
    <t>Összóra:</t>
  </si>
  <si>
    <t>Alap összesen:</t>
  </si>
  <si>
    <t>BSc (E) Mintatanterv</t>
  </si>
  <si>
    <t>Kreatív iparágak technológiái és környezetvédelme (Ruha, textil, bőr)I.</t>
  </si>
  <si>
    <t>Kreatív iparágak tecnológiái  és környezetvédelme (Nyomda, papír, csomnagolás) I.                                                                     (online6)</t>
  </si>
  <si>
    <t>a</t>
  </si>
  <si>
    <t>Alap+spec.</t>
  </si>
  <si>
    <t>Össszes gyakorlati óra</t>
  </si>
  <si>
    <t>Gyakorlati órák aránya (%)</t>
  </si>
  <si>
    <t>Kritérium köv.</t>
  </si>
  <si>
    <t>Kreatív iparágak technológiái és környezetvédelme (Ruha, textil, bőr) II.         (online7)</t>
  </si>
  <si>
    <t>Alternatív eneriahasználat a gyakorlatban I.(Gazdaságosság)</t>
  </si>
  <si>
    <t>Alternatív eneriahasználat a gyakorlatban III. (Közlekedés)</t>
  </si>
  <si>
    <t>Alternatív eneriahasználat a gyakorlatban V. (Épületenergetika)</t>
  </si>
  <si>
    <t>52.</t>
  </si>
  <si>
    <t>53.</t>
  </si>
  <si>
    <t>54.</t>
  </si>
  <si>
    <t>55.</t>
  </si>
  <si>
    <t>56.</t>
  </si>
  <si>
    <t>57.</t>
  </si>
  <si>
    <t>félévi</t>
  </si>
  <si>
    <t>Levelező tagozat</t>
  </si>
  <si>
    <t xml:space="preserve">      félévi óraszámokkal (ea. tgy. l). ; követelményekkel (k.); kreditekkel (kr.)</t>
  </si>
  <si>
    <t>félévi óra</t>
  </si>
  <si>
    <t xml:space="preserve">Összes félévi óra </t>
  </si>
  <si>
    <t xml:space="preserve">     félévi óraszámokkal (ea. tgy. l). ; követelményekkel (k.); kreditekkel (kr.)</t>
  </si>
  <si>
    <t>37.</t>
  </si>
  <si>
    <t>58.</t>
  </si>
  <si>
    <t>59.</t>
  </si>
  <si>
    <t>60.</t>
  </si>
  <si>
    <t>61.</t>
  </si>
  <si>
    <t>Informatika I.                                        (online2)</t>
  </si>
  <si>
    <t>Környezetjogi ismeretek                         (online5)</t>
  </si>
  <si>
    <t>Szabályozás és vezérlés                        (online4)</t>
  </si>
  <si>
    <t>Gépszerkezetek                                    (online3)</t>
  </si>
  <si>
    <t>Környezettan                             (online1)</t>
  </si>
  <si>
    <t>Megújuló energiák alapanyagai I.(Biomassza alapanyag termesztés)</t>
  </si>
  <si>
    <t>Alternatív eneriahasználat a gyakorlatban II. (Energetikai rendszerek)</t>
  </si>
  <si>
    <t>Kreatív iparágak tecnológiái  és környezetvédelme (Nyomda, papír, csomagolás) II.</t>
  </si>
  <si>
    <t>felelőse: Dr. Mészárosné Dr. Bálint Ágnes</t>
  </si>
  <si>
    <t xml:space="preserve">BSc (E) Mintatanterv </t>
  </si>
  <si>
    <t>Vállalkozás gazdaságtan I.</t>
  </si>
  <si>
    <t>Vállalkozás gazdaságtan II.</t>
  </si>
  <si>
    <t>A kooperatív képzés tanterve</t>
  </si>
  <si>
    <t>Megjegyzés: A kooperatív képzés tantárgyait a Kari Tanács évente fogadja el.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</si>
  <si>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</si>
  <si>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</si>
  <si>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</si>
  <si>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</si>
  <si>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</si>
  <si>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Megújuló energiák forrásai I. (Napenergia alkalmazása)</t>
  </si>
  <si>
    <t xml:space="preserve">Megújuló energiák forrásai II.(Szélenergia alkalmazása) </t>
  </si>
  <si>
    <t>Megújuló energiák alapanyagai II. (Biomassza energetikai használata)</t>
  </si>
  <si>
    <t>Alternatív eneriahasználat a gyakorlatban IV. (Lakossági alkalmazás)</t>
  </si>
  <si>
    <t>1. Természet-, táj-, és környezeti elemek védelme</t>
  </si>
  <si>
    <t>2. Kreatív iparágak tecnológiái, menedzsment rendszerei és környezetvédelme</t>
  </si>
  <si>
    <t>2. Környezetvédelmi közigazgatási ismeretek, környezetgazdálkodás és településfejlesztés és üzemeltetés</t>
  </si>
  <si>
    <t>2. Megújuló energiák forrásai, alapanyagai és gyakorlati használatuk</t>
  </si>
  <si>
    <t>RKXMA2MBLE</t>
  </si>
  <si>
    <t>RMXKE1KBLE</t>
  </si>
  <si>
    <t>RMXKE2KBLE</t>
  </si>
  <si>
    <t>RKXAK1MBLE</t>
  </si>
  <si>
    <t>RKXFI1MBLE</t>
  </si>
  <si>
    <t>RKXFI2MBLE</t>
  </si>
  <si>
    <t>RKXBI1MBLE</t>
  </si>
  <si>
    <t>RKXBI2MBLE</t>
  </si>
  <si>
    <t>RKXEL1MBLE</t>
  </si>
  <si>
    <t>RKXÖK1MBLE</t>
  </si>
  <si>
    <t>RKXFT1MBLE</t>
  </si>
  <si>
    <t>RKEKT1MBLE</t>
  </si>
  <si>
    <t>RMXPR1KBLE</t>
  </si>
  <si>
    <t>RKXKE1MBLE</t>
  </si>
  <si>
    <t>RKXKE2MBLE</t>
  </si>
  <si>
    <t>RKXKE3MBLE</t>
  </si>
  <si>
    <t>RKXKÁ1MBLE</t>
  </si>
  <si>
    <t>RKXKÁ2MBLE</t>
  </si>
  <si>
    <t>RKXKÁ3MBLE</t>
  </si>
  <si>
    <t>RKXKU1MBLE</t>
  </si>
  <si>
    <t>RKXTT1MBLE</t>
  </si>
  <si>
    <t>RKPPR1MBLE</t>
  </si>
  <si>
    <t>RKXHV1MBLE</t>
  </si>
  <si>
    <t>RKXGY1MBLE</t>
  </si>
  <si>
    <t>RKXMF1MBLE</t>
  </si>
  <si>
    <t>RKEBT1MBLE</t>
  </si>
  <si>
    <t>RMEIN1KBLE</t>
  </si>
  <si>
    <t>RMXIN2KBLE</t>
  </si>
  <si>
    <t>RKXTI1MBLE</t>
  </si>
  <si>
    <t>RKXKZ1MBLE</t>
  </si>
  <si>
    <t>RMXKO1MBLE</t>
  </si>
  <si>
    <t>RKEKJ1MBLE</t>
  </si>
  <si>
    <t>RKXKE1MBLE,RKXKE2MBLE, RKXKÁ1MBLE</t>
  </si>
  <si>
    <t>RTWKK1KBLE</t>
  </si>
  <si>
    <t>RTEKK2KBLE</t>
  </si>
  <si>
    <t>RMWKI1KBLE</t>
  </si>
  <si>
    <t>RMWKI2KBLE</t>
  </si>
  <si>
    <t>RMWTC1KBLE</t>
  </si>
  <si>
    <t>RMWIR1KBLE</t>
  </si>
  <si>
    <t>RMWMS1KBLE</t>
  </si>
  <si>
    <t>RKWSI1MBLE</t>
  </si>
  <si>
    <t>RKWBI1MBLE</t>
  </si>
  <si>
    <t>RTWKI1KBLE</t>
  </si>
  <si>
    <t>RKWTÜ1MBLE</t>
  </si>
  <si>
    <t>RKWTÜ2MBLE</t>
  </si>
  <si>
    <t>RKWKÖGMBLE</t>
  </si>
  <si>
    <t>RKWGT1MBLE</t>
  </si>
  <si>
    <t>RMWMI1KBLE</t>
  </si>
  <si>
    <t>RKWMU1MBLE</t>
  </si>
  <si>
    <t>RKWAE2MBLE</t>
  </si>
  <si>
    <t>RKWMF1MBLE</t>
  </si>
  <si>
    <t>RKWMF2MBLE</t>
  </si>
  <si>
    <t>RKWMU2MBLE</t>
  </si>
  <si>
    <t>RKWAE1MBLE</t>
  </si>
  <si>
    <t>RKWAE3MBLE</t>
  </si>
  <si>
    <t>RKWAE4MBLE</t>
  </si>
  <si>
    <t>RKWAE5MBLE</t>
  </si>
  <si>
    <t>RKWEG1MBLE</t>
  </si>
  <si>
    <t>Megújuló energiák forrásai III.(Geotermia, vízenergia és hidrogén cellák) (online)</t>
  </si>
  <si>
    <t>RKWKA1MBLE</t>
  </si>
  <si>
    <t>RKWPÁ1MBLE</t>
  </si>
  <si>
    <t xml:space="preserve">Biztonságtechnika                                 (online)                            </t>
  </si>
  <si>
    <t>Irányítási rendszerek informatikai támogatása                    (online7)</t>
  </si>
  <si>
    <t>Irányítási rendszerek informatikai támogatása        (online7)</t>
  </si>
  <si>
    <t>GGXKG1RBLE</t>
  </si>
  <si>
    <t>GGXKG2RBLE</t>
  </si>
  <si>
    <t>GSXVG1RBLE</t>
  </si>
  <si>
    <t>GSXVG2RBLE</t>
  </si>
  <si>
    <t>GVXME1RBLE</t>
  </si>
  <si>
    <t>RKESV1MBLE</t>
  </si>
  <si>
    <t>RMEII1KBLE</t>
  </si>
  <si>
    <t>RKEMF3MBLE</t>
  </si>
  <si>
    <t>NMXAN1HBLE</t>
  </si>
  <si>
    <t>RKXKA1MBLE</t>
  </si>
  <si>
    <t>RMWMS2KBLE</t>
  </si>
  <si>
    <t>RKEMR1MBLE</t>
  </si>
  <si>
    <t xml:space="preserve">                  Környezetmérnök szak</t>
  </si>
  <si>
    <t xml:space="preserve">                                                                                                                           felelőse: Dr. Takács Áron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</si>
  <si>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Könnyűipari specializáció</t>
  </si>
  <si>
    <t xml:space="preserve">                                                                                                                                                                                                                 felelőse: Dr. Kendrovics Rita</t>
  </si>
  <si>
    <t xml:space="preserve">                                                                                                                                    felelőse: Dr. Biczó Imre</t>
  </si>
  <si>
    <t xml:space="preserve">Műszaki mechanika </t>
  </si>
  <si>
    <r>
      <t>RKXM</t>
    </r>
    <r>
      <rPr>
        <sz val="11"/>
        <color theme="1"/>
        <rFont val="Arial CE"/>
        <charset val="238"/>
      </rPr>
      <t>H</t>
    </r>
    <r>
      <rPr>
        <sz val="11"/>
        <rFont val="Arial CE"/>
        <charset val="238"/>
      </rPr>
      <t>1MBLE</t>
    </r>
  </si>
  <si>
    <t xml:space="preserve">Környezeti műv. és techn. II.(Megújuló energiák) </t>
  </si>
  <si>
    <t>NMXAN1HBLE aláírás</t>
  </si>
  <si>
    <t>RKXKM2MBLE</t>
  </si>
  <si>
    <t>RKXKM1MBLE</t>
  </si>
  <si>
    <t xml:space="preserve">Környezeti műveletek és techn. I. (Víz-, Szennyvíztisztítás) </t>
  </si>
  <si>
    <t>RKEGZ1MBLE</t>
  </si>
  <si>
    <t>Elfogadta az RKK tanácsa 2018. június 20-án</t>
  </si>
  <si>
    <t>határozat száma: RKK-KT-LIXV/42/2018</t>
  </si>
  <si>
    <t>Érvényes 2018. szeptemberétől</t>
  </si>
  <si>
    <t>Dr. habil Koltai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</si>
</sst>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i/>
      <sz val="10"/>
      <color rgb="FF00B050"/>
      <name val="Arial CE"/>
      <charset val="238"/>
    </font>
    <font>
      <sz val="11"/>
      <color rgb="FFFFC000"/>
      <name val="Arial CE"/>
      <charset val="238"/>
    </font>
    <font>
      <sz val="11"/>
      <color theme="1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39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" fontId="11" fillId="24" borderId="30" xfId="0" applyNumberFormat="1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49" fontId="5" fillId="24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24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" fontId="11" fillId="28" borderId="30" xfId="0" applyNumberFormat="1" applyFont="1" applyFill="1" applyBorder="1" applyAlignment="1">
      <alignment horizontal="center" vertical="center"/>
    </xf>
    <xf numFmtId="0" fontId="10" fillId="28" borderId="33" xfId="0" applyFont="1" applyFill="1" applyBorder="1" applyAlignment="1">
      <alignment vertical="center"/>
    </xf>
    <xf numFmtId="0" fontId="11" fillId="28" borderId="33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24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0" borderId="71" xfId="42" applyFont="1" applyFill="1" applyBorder="1" applyAlignment="1">
      <alignment horizontal="center" vertical="center" wrapText="1"/>
    </xf>
    <xf numFmtId="0" fontId="39" fillId="0" borderId="77" xfId="42" applyFont="1" applyFill="1" applyBorder="1" applyAlignment="1">
      <alignment horizontal="center" vertical="center" wrapText="1"/>
    </xf>
    <xf numFmtId="0" fontId="39" fillId="0" borderId="75" xfId="42" applyFont="1" applyFill="1" applyBorder="1" applyAlignment="1">
      <alignment horizontal="center" wrapText="1"/>
    </xf>
    <xf numFmtId="0" fontId="39" fillId="0" borderId="73" xfId="42" applyFont="1" applyFill="1" applyBorder="1" applyAlignment="1">
      <alignment horizontal="center" wrapText="1"/>
    </xf>
    <xf numFmtId="0" fontId="39" fillId="0" borderId="76" xfId="42" applyFont="1" applyFill="1" applyBorder="1" applyAlignment="1">
      <alignment horizontal="center" wrapText="1"/>
    </xf>
    <xf numFmtId="0" fontId="39" fillId="0" borderId="58" xfId="42" applyFont="1" applyBorder="1" applyAlignment="1">
      <alignment horizontal="left" wrapText="1"/>
    </xf>
    <xf numFmtId="0" fontId="38" fillId="0" borderId="27" xfId="42" applyFont="1" applyBorder="1" applyAlignment="1">
      <alignment horizontal="center" wrapText="1"/>
    </xf>
    <xf numFmtId="0" fontId="38" fillId="0" borderId="32" xfId="42" applyFont="1" applyFill="1" applyBorder="1" applyAlignment="1">
      <alignment horizontal="center" wrapText="1"/>
    </xf>
    <xf numFmtId="0" fontId="39" fillId="0" borderId="44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39" fillId="24" borderId="58" xfId="42" applyFont="1" applyFill="1" applyBorder="1" applyAlignment="1">
      <alignment horizontal="left" wrapText="1"/>
    </xf>
    <xf numFmtId="0" fontId="39" fillId="24" borderId="27" xfId="42" applyFont="1" applyFill="1" applyBorder="1" applyAlignment="1">
      <alignment horizontal="left" wrapText="1"/>
    </xf>
    <xf numFmtId="0" fontId="39" fillId="24" borderId="32" xfId="42" applyFont="1" applyFill="1" applyBorder="1" applyAlignment="1">
      <alignment horizontal="left" wrapText="1"/>
    </xf>
    <xf numFmtId="0" fontId="39" fillId="24" borderId="26" xfId="42" applyFont="1" applyFill="1" applyBorder="1" applyAlignment="1">
      <alignment horizontal="left" wrapText="1"/>
    </xf>
    <xf numFmtId="0" fontId="39" fillId="24" borderId="30" xfId="42" applyFont="1" applyFill="1" applyBorder="1" applyAlignment="1">
      <alignment horizontal="center" wrapText="1"/>
    </xf>
    <xf numFmtId="0" fontId="39" fillId="24" borderId="31" xfId="42" applyFont="1" applyFill="1" applyBorder="1" applyAlignment="1">
      <alignment horizontal="center" wrapText="1"/>
    </xf>
    <xf numFmtId="0" fontId="39" fillId="24" borderId="27" xfId="42" applyFont="1" applyFill="1" applyBorder="1" applyAlignment="1">
      <alignment horizontal="center" wrapText="1"/>
    </xf>
    <xf numFmtId="0" fontId="39" fillId="24" borderId="59" xfId="42" applyFont="1" applyFill="1" applyBorder="1" applyAlignment="1">
      <alignment horizontal="center" wrapText="1"/>
    </xf>
    <xf numFmtId="0" fontId="39" fillId="0" borderId="27" xfId="42" applyFont="1" applyBorder="1" applyAlignment="1">
      <alignment horizontal="left" wrapText="1"/>
    </xf>
    <xf numFmtId="0" fontId="39" fillId="0" borderId="32" xfId="42" applyFont="1" applyFill="1" applyBorder="1" applyAlignment="1">
      <alignment horizontal="left" wrapText="1"/>
    </xf>
    <xf numFmtId="0" fontId="39" fillId="0" borderId="26" xfId="42" applyFont="1" applyFill="1" applyBorder="1" applyAlignment="1">
      <alignment horizontal="left" wrapText="1"/>
    </xf>
    <xf numFmtId="0" fontId="39" fillId="0" borderId="30" xfId="42" applyFont="1" applyFill="1" applyBorder="1" applyAlignment="1">
      <alignment horizontal="center" wrapText="1"/>
    </xf>
    <xf numFmtId="0" fontId="39" fillId="0" borderId="31" xfId="42" applyFont="1" applyFill="1" applyBorder="1" applyAlignment="1">
      <alignment horizontal="left" wrapText="1"/>
    </xf>
    <xf numFmtId="0" fontId="39" fillId="0" borderId="27" xfId="42" applyFont="1" applyFill="1" applyBorder="1" applyAlignment="1">
      <alignment horizontal="left" wrapText="1"/>
    </xf>
    <xf numFmtId="0" fontId="39" fillId="0" borderId="59" xfId="42" applyFont="1" applyFill="1" applyBorder="1" applyAlignment="1">
      <alignment horizontal="center" wrapText="1"/>
    </xf>
    <xf numFmtId="0" fontId="39" fillId="0" borderId="31" xfId="42" applyFont="1" applyFill="1" applyBorder="1" applyAlignment="1">
      <alignment horizontal="center" wrapText="1"/>
    </xf>
    <xf numFmtId="0" fontId="39" fillId="0" borderId="27" xfId="42" applyFont="1" applyFill="1" applyBorder="1" applyAlignment="1">
      <alignment horizontal="center" wrapText="1"/>
    </xf>
    <xf numFmtId="0" fontId="39" fillId="0" borderId="60" xfId="42" applyFont="1" applyBorder="1" applyAlignment="1">
      <alignment horizontal="left" wrapText="1"/>
    </xf>
    <xf numFmtId="0" fontId="39" fillId="0" borderId="55" xfId="42" applyFont="1" applyBorder="1" applyAlignment="1">
      <alignment horizontal="left" wrapText="1"/>
    </xf>
    <xf numFmtId="0" fontId="39" fillId="0" borderId="61" xfId="42" applyFont="1" applyFill="1" applyBorder="1" applyAlignment="1">
      <alignment horizontal="left" wrapText="1"/>
    </xf>
    <xf numFmtId="0" fontId="39" fillId="0" borderId="56" xfId="42" applyFont="1" applyFill="1" applyBorder="1" applyAlignment="1">
      <alignment horizontal="left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62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55" xfId="42" applyFont="1" applyFill="1" applyBorder="1" applyAlignment="1">
      <alignment horizontal="center" wrapText="1"/>
    </xf>
    <xf numFmtId="0" fontId="39" fillId="0" borderId="63" xfId="42" applyFont="1" applyBorder="1" applyAlignment="1">
      <alignment horizontal="left" wrapText="1"/>
    </xf>
    <xf numFmtId="0" fontId="39" fillId="0" borderId="64" xfId="42" applyFont="1" applyBorder="1" applyAlignment="1">
      <alignment horizontal="left" wrapText="1"/>
    </xf>
    <xf numFmtId="0" fontId="38" fillId="0" borderId="65" xfId="42" applyFont="1" applyFill="1" applyBorder="1" applyAlignment="1">
      <alignment horizontal="left" wrapText="1"/>
    </xf>
    <xf numFmtId="0" fontId="39" fillId="0" borderId="66" xfId="42" applyFont="1" applyFill="1" applyBorder="1" applyAlignment="1">
      <alignment horizontal="left" wrapText="1"/>
    </xf>
    <xf numFmtId="0" fontId="38" fillId="0" borderId="78" xfId="42" applyFont="1" applyFill="1" applyBorder="1" applyAlignment="1">
      <alignment horizontal="center" wrapText="1"/>
    </xf>
    <xf numFmtId="0" fontId="39" fillId="0" borderId="67" xfId="42" applyFont="1" applyFill="1" applyBorder="1" applyAlignment="1">
      <alignment horizontal="left" wrapText="1"/>
    </xf>
    <xf numFmtId="0" fontId="39" fillId="0" borderId="64" xfId="42" applyFont="1" applyFill="1" applyBorder="1" applyAlignment="1">
      <alignment horizontal="left" wrapText="1"/>
    </xf>
    <xf numFmtId="0" fontId="38" fillId="0" borderId="68" xfId="42" applyFont="1" applyFill="1" applyBorder="1" applyAlignment="1">
      <alignment horizontal="center" wrapText="1"/>
    </xf>
    <xf numFmtId="0" fontId="39" fillId="0" borderId="67" xfId="42" applyFont="1" applyFill="1" applyBorder="1" applyAlignment="1">
      <alignment horizontal="center" wrapText="1"/>
    </xf>
    <xf numFmtId="0" fontId="39" fillId="0" borderId="64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0" fillId="0" borderId="57" xfId="0" applyFont="1" applyBorder="1" applyAlignment="1">
      <alignment horizontal="center" vertical="center"/>
    </xf>
    <xf numFmtId="1" fontId="12" fillId="27" borderId="28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left" vertical="center"/>
    </xf>
    <xf numFmtId="0" fontId="9" fillId="28" borderId="33" xfId="0" applyFont="1" applyFill="1" applyBorder="1" applyAlignment="1">
      <alignment horizontal="left" vertical="center"/>
    </xf>
    <xf numFmtId="0" fontId="11" fillId="0" borderId="35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vertical="center"/>
    </xf>
    <xf numFmtId="1" fontId="10" fillId="27" borderId="29" xfId="0" applyNumberFormat="1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left" vertical="center"/>
    </xf>
    <xf numFmtId="49" fontId="5" fillId="27" borderId="0" xfId="0" applyNumberFormat="1" applyFont="1" applyFill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7" borderId="8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5" fillId="0" borderId="37" xfId="0" applyNumberFormat="1" applyFont="1" applyFill="1" applyBorder="1" applyAlignment="1">
      <alignment horizontal="center" vertical="center"/>
    </xf>
    <xf numFmtId="0" fontId="16" fillId="2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right" vertical="center"/>
    </xf>
    <xf numFmtId="1" fontId="5" fillId="28" borderId="27" xfId="0" applyNumberFormat="1" applyFont="1" applyFill="1" applyBorder="1" applyAlignment="1">
      <alignment horizontal="center" vertical="center"/>
    </xf>
    <xf numFmtId="1" fontId="11" fillId="28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5" fillId="27" borderId="26" xfId="0" applyFont="1" applyFill="1" applyBorder="1" applyAlignment="1">
      <alignment horizontal="center" vertical="center"/>
    </xf>
    <xf numFmtId="1" fontId="10" fillId="27" borderId="27" xfId="0" applyNumberFormat="1" applyFont="1" applyFill="1" applyBorder="1" applyAlignment="1">
      <alignment horizontal="center" vertical="center"/>
    </xf>
    <xf numFmtId="1" fontId="12" fillId="27" borderId="27" xfId="0" applyNumberFormat="1" applyFont="1" applyFill="1" applyBorder="1" applyAlignment="1">
      <alignment horizontal="center" vertical="center"/>
    </xf>
    <xf numFmtId="1" fontId="12" fillId="27" borderId="30" xfId="0" applyNumberFormat="1" applyFont="1" applyFill="1" applyBorder="1" applyAlignment="1">
      <alignment horizontal="center" vertical="center"/>
    </xf>
    <xf numFmtId="1" fontId="12" fillId="27" borderId="32" xfId="0" applyNumberFormat="1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vertical="center"/>
    </xf>
    <xf numFmtId="1" fontId="5" fillId="27" borderId="27" xfId="0" applyNumberFormat="1" applyFont="1" applyFill="1" applyBorder="1" applyAlignment="1">
      <alignment horizontal="center" vertical="center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27" xfId="0" applyNumberFormat="1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1" fontId="10" fillId="0" borderId="83" xfId="0" applyNumberFormat="1" applyFont="1" applyFill="1" applyBorder="1" applyAlignment="1">
      <alignment horizontal="center" vertical="center"/>
    </xf>
    <xf numFmtId="1" fontId="12" fillId="0" borderId="83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1" fontId="10" fillId="27" borderId="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1" fontId="10" fillId="27" borderId="33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vertical="center"/>
    </xf>
    <xf numFmtId="0" fontId="11" fillId="24" borderId="27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center" vertical="center"/>
    </xf>
    <xf numFmtId="49" fontId="6" fillId="29" borderId="27" xfId="0" applyNumberFormat="1" applyFont="1" applyFill="1" applyBorder="1" applyAlignment="1">
      <alignment horizontal="left" vertical="center"/>
    </xf>
    <xf numFmtId="0" fontId="6" fillId="29" borderId="27" xfId="0" applyFont="1" applyFill="1" applyBorder="1" applyAlignment="1">
      <alignment vertical="center" wrapText="1"/>
    </xf>
    <xf numFmtId="0" fontId="5" fillId="29" borderId="27" xfId="0" applyFont="1" applyFill="1" applyBorder="1" applyAlignment="1">
      <alignment horizontal="center" vertical="center"/>
    </xf>
    <xf numFmtId="0" fontId="11" fillId="29" borderId="27" xfId="0" applyFont="1" applyFill="1" applyBorder="1" applyAlignment="1">
      <alignment horizontal="center" vertical="center"/>
    </xf>
    <xf numFmtId="0" fontId="6" fillId="29" borderId="27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15" fillId="29" borderId="30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left" vertical="center"/>
    </xf>
    <xf numFmtId="0" fontId="6" fillId="24" borderId="27" xfId="0" applyFont="1" applyFill="1" applyBorder="1" applyAlignment="1">
      <alignment horizontal="right" vertical="center" wrapText="1"/>
    </xf>
    <xf numFmtId="1" fontId="5" fillId="24" borderId="27" xfId="0" applyNumberFormat="1" applyFont="1" applyFill="1" applyBorder="1" applyAlignment="1">
      <alignment horizontal="center" vertical="center"/>
    </xf>
    <xf numFmtId="1" fontId="11" fillId="24" borderId="27" xfId="0" applyNumberFormat="1" applyFont="1" applyFill="1" applyBorder="1" applyAlignment="1">
      <alignment horizontal="center" vertical="center"/>
    </xf>
    <xf numFmtId="1" fontId="42" fillId="24" borderId="27" xfId="0" applyNumberFormat="1" applyFont="1" applyFill="1" applyBorder="1" applyAlignment="1">
      <alignment horizontal="center" vertical="center"/>
    </xf>
    <xf numFmtId="1" fontId="11" fillId="24" borderId="85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0" fontId="6" fillId="0" borderId="27" xfId="0" applyFon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49" fontId="6" fillId="0" borderId="83" xfId="0" applyNumberFormat="1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 wrapText="1"/>
    </xf>
    <xf numFmtId="0" fontId="10" fillId="0" borderId="8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>
      <alignment vertical="center"/>
    </xf>
    <xf numFmtId="1" fontId="5" fillId="24" borderId="27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15" fillId="0" borderId="27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1" fontId="8" fillId="0" borderId="27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4" fillId="0" borderId="83" xfId="0" applyFont="1" applyBorder="1" applyAlignment="1">
      <alignment horizontal="right" vertical="center"/>
    </xf>
    <xf numFmtId="0" fontId="4" fillId="24" borderId="33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left"/>
    </xf>
    <xf numFmtId="0" fontId="9" fillId="0" borderId="27" xfId="0" applyFont="1" applyBorder="1" applyAlignment="1">
      <alignment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27" xfId="0" applyNumberFormat="1" applyFont="1" applyFill="1" applyBorder="1" applyAlignment="1">
      <alignment horizontal="center" vertical="center"/>
    </xf>
    <xf numFmtId="1" fontId="46" fillId="0" borderId="27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center" vertical="center"/>
    </xf>
    <xf numFmtId="1" fontId="47" fillId="0" borderId="27" xfId="0" applyNumberFormat="1" applyFont="1" applyFill="1" applyBorder="1" applyAlignment="1">
      <alignment horizontal="center" vertical="center"/>
    </xf>
    <xf numFmtId="1" fontId="48" fillId="0" borderId="27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center" vertical="center"/>
    </xf>
    <xf numFmtId="0" fontId="9" fillId="27" borderId="27" xfId="0" applyFont="1" applyFill="1" applyBorder="1" applyAlignment="1">
      <alignment horizontal="left" vertical="center"/>
    </xf>
    <xf numFmtId="0" fontId="9" fillId="27" borderId="33" xfId="0" applyFont="1" applyFill="1" applyBorder="1" applyAlignment="1">
      <alignment horizontal="left" vertical="center"/>
    </xf>
    <xf numFmtId="0" fontId="9" fillId="27" borderId="30" xfId="0" applyFont="1" applyFill="1" applyBorder="1" applyAlignment="1">
      <alignment horizontal="left" vertical="center"/>
    </xf>
    <xf numFmtId="0" fontId="10" fillId="27" borderId="27" xfId="0" applyFont="1" applyFill="1" applyBorder="1" applyAlignment="1">
      <alignment vertical="center"/>
    </xf>
    <xf numFmtId="0" fontId="0" fillId="27" borderId="27" xfId="0" applyFill="1" applyBorder="1" applyAlignment="1">
      <alignment vertical="center"/>
    </xf>
    <xf numFmtId="0" fontId="10" fillId="27" borderId="27" xfId="0" applyFont="1" applyFill="1" applyBorder="1" applyAlignment="1">
      <alignment vertical="center" wrapText="1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27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10" fillId="27" borderId="27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38" fillId="0" borderId="69" xfId="42" applyFont="1" applyFill="1" applyBorder="1" applyAlignment="1">
      <alignment horizontal="center" wrapText="1"/>
    </xf>
    <xf numFmtId="0" fontId="38" fillId="0" borderId="21" xfId="42" applyFont="1" applyFill="1" applyBorder="1" applyAlignment="1">
      <alignment horizontal="center" wrapText="1"/>
    </xf>
    <xf numFmtId="0" fontId="38" fillId="0" borderId="70" xfId="42" applyFont="1" applyFill="1" applyBorder="1" applyAlignment="1">
      <alignment horizontal="center" wrapText="1"/>
    </xf>
    <xf numFmtId="0" fontId="39" fillId="0" borderId="73" xfId="42" applyFont="1" applyFill="1" applyBorder="1" applyAlignment="1">
      <alignment horizontal="center" wrapText="1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9" fillId="0" borderId="0" xfId="42" applyFont="1" applyBorder="1" applyAlignment="1">
      <alignment horizontal="left" wrapText="1"/>
    </xf>
    <xf numFmtId="0" fontId="38" fillId="0" borderId="20" xfId="42" applyFont="1" applyFill="1" applyBorder="1" applyAlignment="1">
      <alignment horizontal="center" wrapText="1"/>
    </xf>
    <xf numFmtId="0" fontId="38" fillId="0" borderId="72" xfId="42" applyFont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38" fillId="0" borderId="74" xfId="42" applyFont="1" applyBorder="1" applyAlignment="1">
      <alignment horizontal="center" wrapText="1"/>
    </xf>
    <xf numFmtId="0" fontId="10" fillId="0" borderId="42" xfId="0" applyFont="1" applyFill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0" fillId="0" borderId="26" xfId="0" applyNumberFormat="1" applyFont="1" applyBorder="1" applyAlignment="1">
      <alignment horizontal="center" vertical="center" textRotation="90"/>
    </xf>
    <xf numFmtId="0" fontId="40" fillId="0" borderId="82" xfId="0" applyNumberFormat="1" applyFont="1" applyBorder="1" applyAlignment="1">
      <alignment horizontal="center" vertical="center" textRotation="90"/>
    </xf>
    <xf numFmtId="0" fontId="8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6" xfId="0" applyFont="1" applyBorder="1"/>
    <xf numFmtId="49" fontId="5" fillId="24" borderId="26" xfId="0" applyNumberFormat="1" applyFont="1" applyFill="1" applyBorder="1" applyAlignment="1">
      <alignment horizontal="left" vertical="center"/>
    </xf>
    <xf numFmtId="49" fontId="5" fillId="24" borderId="27" xfId="0" applyNumberFormat="1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2:BU79"/>
  <sheetViews>
    <sheetView showGridLines="0" tabSelected="1" topLeftCell="I1" zoomScale="90" zoomScaleNormal="90" zoomScaleSheetLayoutView="80" workbookViewId="0">
      <selection activeCell="AD75" sqref="AD75"/>
    </sheetView>
  </sheetViews>
  <sheetFormatPr defaultColWidth="9.140625" defaultRowHeight="12.75" x14ac:dyDescent="0.2"/>
  <cols>
    <col min="1" max="1" width="9.140625" style="5"/>
    <col min="2" max="2" width="4.85546875" style="15" customWidth="1"/>
    <col min="3" max="3" width="23.28515625" style="6" customWidth="1"/>
    <col min="4" max="4" width="41.42578125" style="7" customWidth="1"/>
    <col min="5" max="5" width="27" style="7" customWidth="1"/>
    <col min="6" max="6" width="7" style="5" bestFit="1" customWidth="1"/>
    <col min="7" max="7" width="8.140625" style="5" customWidth="1"/>
    <col min="8" max="8" width="4.7109375" style="5" bestFit="1" customWidth="1"/>
    <col min="9" max="9" width="5" style="5" customWidth="1"/>
    <col min="10" max="10" width="4.7109375" style="5" bestFit="1" customWidth="1"/>
    <col min="11" max="11" width="3.5703125" style="5" customWidth="1"/>
    <col min="12" max="12" width="4.7109375" style="5" customWidth="1"/>
    <col min="13" max="13" width="4.7109375" style="5" bestFit="1" customWidth="1"/>
    <col min="14" max="14" width="5.5703125" style="5" customWidth="1"/>
    <col min="15" max="16" width="3.5703125" style="5" customWidth="1"/>
    <col min="17" max="17" width="4.7109375" style="5" customWidth="1"/>
    <col min="18" max="18" width="4.42578125" style="5" customWidth="1"/>
    <col min="19" max="19" width="5.28515625" style="5" bestFit="1" customWidth="1"/>
    <col min="20" max="20" width="3.85546875" style="5" bestFit="1" customWidth="1"/>
    <col min="21" max="21" width="3.5703125" style="5" customWidth="1"/>
    <col min="22" max="22" width="4.85546875" style="5" customWidth="1"/>
    <col min="23" max="23" width="4.42578125" style="5" bestFit="1" customWidth="1"/>
    <col min="24" max="24" width="5.28515625" style="5" customWidth="1"/>
    <col min="25" max="25" width="4.42578125" style="5" bestFit="1" customWidth="1"/>
    <col min="26" max="26" width="3.5703125" style="5" customWidth="1"/>
    <col min="27" max="27" width="4.7109375" style="5" customWidth="1"/>
    <col min="28" max="28" width="3.5703125" style="5" customWidth="1"/>
    <col min="29" max="29" width="4.5703125" style="5" customWidth="1"/>
    <col min="30" max="30" width="4.42578125" style="5" bestFit="1" customWidth="1"/>
    <col min="31" max="31" width="3.5703125" style="5" customWidth="1"/>
    <col min="32" max="32" width="4.7109375" style="5" customWidth="1"/>
    <col min="33" max="36" width="3.5703125" style="5" customWidth="1"/>
    <col min="37" max="37" width="4.7109375" style="5" customWidth="1"/>
    <col min="38" max="41" width="3.5703125" style="5" customWidth="1"/>
    <col min="42" max="42" width="4.7109375" style="5" customWidth="1"/>
    <col min="43" max="43" width="44.140625" style="5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9.140625" style="5"/>
  </cols>
  <sheetData>
    <row r="2" spans="1:50" s="33" customFormat="1" ht="18" x14ac:dyDescent="0.2">
      <c r="B2" s="161" t="s">
        <v>75</v>
      </c>
      <c r="C2" s="45"/>
      <c r="D2" s="46"/>
      <c r="E2" s="46"/>
      <c r="L2" s="216" t="s">
        <v>184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J2" s="188" t="s">
        <v>291</v>
      </c>
      <c r="AK2" s="5"/>
      <c r="AL2" s="188"/>
      <c r="AM2" s="188"/>
      <c r="AN2" s="188"/>
      <c r="AO2" s="188"/>
      <c r="AP2" s="188"/>
      <c r="AQ2" s="188"/>
      <c r="AR2" s="188"/>
      <c r="AS2" s="188"/>
    </row>
    <row r="3" spans="1:50" s="33" customFormat="1" ht="18" x14ac:dyDescent="0.2">
      <c r="B3" s="161" t="s">
        <v>68</v>
      </c>
      <c r="C3" s="45"/>
      <c r="D3" s="46"/>
      <c r="E3" s="46"/>
      <c r="L3" s="214" t="s">
        <v>165</v>
      </c>
      <c r="M3" s="214"/>
      <c r="N3" s="214"/>
      <c r="O3" s="214"/>
      <c r="P3" s="214"/>
      <c r="Q3" s="214"/>
      <c r="R3" s="214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100"/>
      <c r="AE3" s="100"/>
      <c r="AF3" s="100"/>
      <c r="AG3" s="187"/>
      <c r="AH3" s="187"/>
      <c r="AI3" s="187"/>
      <c r="AJ3" s="189" t="s">
        <v>292</v>
      </c>
      <c r="AK3" s="189"/>
      <c r="AL3" s="189"/>
      <c r="AM3" s="189"/>
      <c r="AN3" s="189"/>
      <c r="AO3" s="189"/>
      <c r="AP3" s="189"/>
      <c r="AQ3" s="189"/>
      <c r="AR3" s="189"/>
      <c r="AS3" s="189"/>
    </row>
    <row r="4" spans="1:50" s="33" customFormat="1" ht="18" x14ac:dyDescent="0.2">
      <c r="B4" s="161"/>
      <c r="C4" s="45"/>
      <c r="D4" s="46"/>
      <c r="E4" s="46"/>
      <c r="G4" s="365" t="s">
        <v>278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216"/>
      <c r="Y4" s="216"/>
      <c r="Z4" s="216"/>
      <c r="AA4" s="216"/>
      <c r="AB4" s="216"/>
      <c r="AC4" s="216"/>
      <c r="AD4" s="100"/>
      <c r="AE4" s="100"/>
      <c r="AF4" s="100"/>
      <c r="AJ4" s="189" t="s">
        <v>293</v>
      </c>
      <c r="AK4" s="189"/>
      <c r="AL4" s="189"/>
      <c r="AM4" s="189"/>
      <c r="AN4" s="189"/>
      <c r="AO4" s="189"/>
      <c r="AP4" s="189"/>
      <c r="AQ4" s="189"/>
      <c r="AR4" s="189"/>
      <c r="AS4" s="189"/>
      <c r="AW4" s="5"/>
      <c r="AX4" s="5"/>
    </row>
    <row r="5" spans="1:50" ht="18" customHeight="1" x14ac:dyDescent="0.2">
      <c r="A5" s="14"/>
      <c r="C5" s="219"/>
      <c r="D5" s="220"/>
      <c r="E5" s="366" t="s">
        <v>183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47"/>
    </row>
    <row r="6" spans="1:50" ht="25.5" customHeight="1" thickBot="1" x14ac:dyDescent="0.25"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</row>
    <row r="7" spans="1:50" s="25" customFormat="1" ht="20.25" customHeight="1" x14ac:dyDescent="0.2">
      <c r="A7" s="101"/>
      <c r="B7" s="367"/>
      <c r="C7" s="369" t="s">
        <v>19</v>
      </c>
      <c r="D7" s="351" t="s">
        <v>1</v>
      </c>
      <c r="E7" s="68"/>
      <c r="F7" s="21" t="s">
        <v>164</v>
      </c>
      <c r="G7" s="353" t="s">
        <v>64</v>
      </c>
      <c r="H7" s="355" t="s">
        <v>0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22"/>
      <c r="AM7" s="22"/>
      <c r="AN7" s="22"/>
      <c r="AO7" s="23"/>
      <c r="AP7" s="24"/>
      <c r="AQ7" s="363" t="s">
        <v>23</v>
      </c>
      <c r="AR7" s="92"/>
    </row>
    <row r="8" spans="1:50" s="25" customFormat="1" ht="20.25" customHeight="1" thickBot="1" x14ac:dyDescent="0.25">
      <c r="A8" s="101"/>
      <c r="B8" s="368"/>
      <c r="C8" s="370"/>
      <c r="D8" s="352"/>
      <c r="E8" s="69"/>
      <c r="F8" s="26" t="s">
        <v>2</v>
      </c>
      <c r="G8" s="354"/>
      <c r="H8" s="27"/>
      <c r="I8" s="28"/>
      <c r="J8" s="28" t="s">
        <v>3</v>
      </c>
      <c r="K8" s="28"/>
      <c r="L8" s="29"/>
      <c r="M8" s="28"/>
      <c r="N8" s="28"/>
      <c r="O8" s="28" t="s">
        <v>4</v>
      </c>
      <c r="P8" s="28"/>
      <c r="Q8" s="29"/>
      <c r="R8" s="28"/>
      <c r="S8" s="28"/>
      <c r="T8" s="30" t="s">
        <v>5</v>
      </c>
      <c r="U8" s="28"/>
      <c r="V8" s="29"/>
      <c r="W8" s="28"/>
      <c r="X8" s="28"/>
      <c r="Y8" s="30" t="s">
        <v>6</v>
      </c>
      <c r="Z8" s="28"/>
      <c r="AA8" s="29"/>
      <c r="AB8" s="28"/>
      <c r="AC8" s="28"/>
      <c r="AD8" s="30" t="s">
        <v>7</v>
      </c>
      <c r="AE8" s="28"/>
      <c r="AF8" s="29"/>
      <c r="AG8" s="27"/>
      <c r="AH8" s="28"/>
      <c r="AI8" s="28" t="s">
        <v>8</v>
      </c>
      <c r="AJ8" s="28"/>
      <c r="AK8" s="31"/>
      <c r="AL8" s="27"/>
      <c r="AM8" s="28"/>
      <c r="AN8" s="28" t="s">
        <v>18</v>
      </c>
      <c r="AO8" s="28"/>
      <c r="AP8" s="29"/>
      <c r="AQ8" s="364"/>
      <c r="AR8" s="92"/>
    </row>
    <row r="9" spans="1:50" s="25" customFormat="1" ht="19.5" customHeight="1" x14ac:dyDescent="0.2">
      <c r="A9" s="101"/>
      <c r="B9" s="32"/>
      <c r="C9" s="36"/>
      <c r="D9" s="67"/>
      <c r="E9" s="37"/>
      <c r="F9" s="32"/>
      <c r="G9" s="35"/>
      <c r="H9" s="38" t="s">
        <v>9</v>
      </c>
      <c r="I9" s="39" t="s">
        <v>11</v>
      </c>
      <c r="J9" s="39" t="s">
        <v>10</v>
      </c>
      <c r="K9" s="39" t="s">
        <v>12</v>
      </c>
      <c r="L9" s="40" t="s">
        <v>13</v>
      </c>
      <c r="M9" s="38" t="s">
        <v>9</v>
      </c>
      <c r="N9" s="39" t="s">
        <v>11</v>
      </c>
      <c r="O9" s="39" t="s">
        <v>10</v>
      </c>
      <c r="P9" s="39" t="s">
        <v>12</v>
      </c>
      <c r="Q9" s="40" t="s">
        <v>13</v>
      </c>
      <c r="R9" s="38" t="s">
        <v>9</v>
      </c>
      <c r="S9" s="39" t="s">
        <v>11</v>
      </c>
      <c r="T9" s="39" t="s">
        <v>10</v>
      </c>
      <c r="U9" s="39" t="s">
        <v>12</v>
      </c>
      <c r="V9" s="40" t="s">
        <v>13</v>
      </c>
      <c r="W9" s="38" t="s">
        <v>9</v>
      </c>
      <c r="X9" s="39" t="s">
        <v>11</v>
      </c>
      <c r="Y9" s="39" t="s">
        <v>10</v>
      </c>
      <c r="Z9" s="39" t="s">
        <v>12</v>
      </c>
      <c r="AA9" s="40" t="s">
        <v>13</v>
      </c>
      <c r="AB9" s="38" t="s">
        <v>9</v>
      </c>
      <c r="AC9" s="39" t="s">
        <v>11</v>
      </c>
      <c r="AD9" s="39" t="s">
        <v>10</v>
      </c>
      <c r="AE9" s="39" t="s">
        <v>12</v>
      </c>
      <c r="AF9" s="40" t="s">
        <v>13</v>
      </c>
      <c r="AG9" s="38" t="s">
        <v>9</v>
      </c>
      <c r="AH9" s="39" t="s">
        <v>11</v>
      </c>
      <c r="AI9" s="39" t="s">
        <v>10</v>
      </c>
      <c r="AJ9" s="39" t="s">
        <v>12</v>
      </c>
      <c r="AK9" s="40" t="s">
        <v>13</v>
      </c>
      <c r="AL9" s="41" t="s">
        <v>9</v>
      </c>
      <c r="AM9" s="42" t="s">
        <v>11</v>
      </c>
      <c r="AN9" s="42" t="s">
        <v>10</v>
      </c>
      <c r="AO9" s="42" t="s">
        <v>12</v>
      </c>
      <c r="AP9" s="43" t="s">
        <v>13</v>
      </c>
      <c r="AQ9" s="153" t="s">
        <v>19</v>
      </c>
      <c r="AR9" s="92"/>
    </row>
    <row r="10" spans="1:50" s="25" customFormat="1" ht="18.75" customHeight="1" x14ac:dyDescent="0.2">
      <c r="A10" s="101"/>
      <c r="B10" s="357" t="s">
        <v>114</v>
      </c>
      <c r="C10" s="358"/>
      <c r="D10" s="358"/>
      <c r="E10" s="70" t="s">
        <v>72</v>
      </c>
      <c r="F10" s="50">
        <f>SUM(F11:F23)</f>
        <v>176</v>
      </c>
      <c r="G10" s="50">
        <f t="shared" ref="G10:AP10" si="0">SUM(G11:G23)</f>
        <v>49</v>
      </c>
      <c r="H10" s="50">
        <f t="shared" si="0"/>
        <v>48</v>
      </c>
      <c r="I10" s="50">
        <f t="shared" si="0"/>
        <v>20</v>
      </c>
      <c r="J10" s="50">
        <f t="shared" si="0"/>
        <v>16</v>
      </c>
      <c r="K10" s="50">
        <f t="shared" si="0"/>
        <v>0</v>
      </c>
      <c r="L10" s="50">
        <f t="shared" si="0"/>
        <v>24</v>
      </c>
      <c r="M10" s="50">
        <f t="shared" si="0"/>
        <v>32</v>
      </c>
      <c r="N10" s="50">
        <f t="shared" si="0"/>
        <v>20</v>
      </c>
      <c r="O10" s="50">
        <f t="shared" si="0"/>
        <v>8</v>
      </c>
      <c r="P10" s="50">
        <f t="shared" si="0"/>
        <v>0</v>
      </c>
      <c r="Q10" s="50">
        <f t="shared" si="0"/>
        <v>17</v>
      </c>
      <c r="R10" s="50">
        <f t="shared" si="0"/>
        <v>8</v>
      </c>
      <c r="S10" s="50">
        <f t="shared" si="0"/>
        <v>4</v>
      </c>
      <c r="T10" s="50">
        <f t="shared" si="0"/>
        <v>8</v>
      </c>
      <c r="U10" s="50">
        <f t="shared" si="0"/>
        <v>0</v>
      </c>
      <c r="V10" s="50">
        <f t="shared" si="0"/>
        <v>5</v>
      </c>
      <c r="W10" s="50">
        <f t="shared" si="0"/>
        <v>8</v>
      </c>
      <c r="X10" s="50">
        <f t="shared" si="0"/>
        <v>4</v>
      </c>
      <c r="Y10" s="50">
        <f t="shared" si="0"/>
        <v>0</v>
      </c>
      <c r="Z10" s="50">
        <f t="shared" si="0"/>
        <v>0</v>
      </c>
      <c r="AA10" s="50">
        <f t="shared" si="0"/>
        <v>3</v>
      </c>
      <c r="AB10" s="50">
        <f t="shared" si="0"/>
        <v>0</v>
      </c>
      <c r="AC10" s="50">
        <f t="shared" si="0"/>
        <v>0</v>
      </c>
      <c r="AD10" s="50">
        <f t="shared" si="0"/>
        <v>0</v>
      </c>
      <c r="AE10" s="50">
        <f t="shared" si="0"/>
        <v>0</v>
      </c>
      <c r="AF10" s="50">
        <f t="shared" si="0"/>
        <v>0</v>
      </c>
      <c r="AG10" s="50">
        <f t="shared" si="0"/>
        <v>0</v>
      </c>
      <c r="AH10" s="50">
        <f t="shared" si="0"/>
        <v>0</v>
      </c>
      <c r="AI10" s="50">
        <f t="shared" si="0"/>
        <v>0</v>
      </c>
      <c r="AJ10" s="50">
        <f t="shared" si="0"/>
        <v>0</v>
      </c>
      <c r="AK10" s="50">
        <f t="shared" si="0"/>
        <v>0</v>
      </c>
      <c r="AL10" s="50">
        <f t="shared" si="0"/>
        <v>0</v>
      </c>
      <c r="AM10" s="50">
        <f t="shared" si="0"/>
        <v>0</v>
      </c>
      <c r="AN10" s="50">
        <f t="shared" si="0"/>
        <v>0</v>
      </c>
      <c r="AO10" s="50">
        <f t="shared" si="0"/>
        <v>0</v>
      </c>
      <c r="AP10" s="50">
        <f t="shared" si="0"/>
        <v>0</v>
      </c>
      <c r="AQ10" s="73"/>
      <c r="AR10" s="92"/>
    </row>
    <row r="11" spans="1:50" s="86" customFormat="1" ht="15" customHeight="1" x14ac:dyDescent="0.2">
      <c r="B11" s="231" t="s">
        <v>3</v>
      </c>
      <c r="C11" s="337" t="s">
        <v>274</v>
      </c>
      <c r="D11" s="340" t="s">
        <v>60</v>
      </c>
      <c r="E11" s="340"/>
      <c r="F11" s="232">
        <f>SUM(H11,I11,J11,M11,N11,O11,R11,S11,T11,W11,X11,Y11,AB11,AC11,AD11,AG11,AH11,AI11,AL11,AM11,AN11)</f>
        <v>24</v>
      </c>
      <c r="G11" s="232">
        <f>SUM(L11,Q11,V11,AA11,AF11,AK11,AP11)</f>
        <v>6</v>
      </c>
      <c r="H11" s="232">
        <v>12</v>
      </c>
      <c r="I11" s="232">
        <v>12</v>
      </c>
      <c r="J11" s="232">
        <v>0</v>
      </c>
      <c r="K11" s="232" t="s">
        <v>14</v>
      </c>
      <c r="L11" s="233">
        <v>6</v>
      </c>
      <c r="M11" s="232"/>
      <c r="N11" s="232"/>
      <c r="O11" s="232"/>
      <c r="P11" s="232"/>
      <c r="Q11" s="233"/>
      <c r="R11" s="232"/>
      <c r="S11" s="232"/>
      <c r="T11" s="232"/>
      <c r="U11" s="232"/>
      <c r="V11" s="233"/>
      <c r="W11" s="232"/>
      <c r="X11" s="232"/>
      <c r="Y11" s="232"/>
      <c r="Z11" s="232"/>
      <c r="AA11" s="233"/>
      <c r="AB11" s="232"/>
      <c r="AC11" s="232"/>
      <c r="AD11" s="232"/>
      <c r="AE11" s="232"/>
      <c r="AF11" s="233"/>
      <c r="AG11" s="232"/>
      <c r="AH11" s="232"/>
      <c r="AI11" s="232"/>
      <c r="AJ11" s="232"/>
      <c r="AK11" s="233"/>
      <c r="AL11" s="232"/>
      <c r="AM11" s="232"/>
      <c r="AN11" s="232"/>
      <c r="AO11" s="232"/>
      <c r="AP11" s="234"/>
      <c r="AQ11" s="338"/>
      <c r="AR11" s="194"/>
    </row>
    <row r="12" spans="1:50" s="86" customFormat="1" ht="15" customHeight="1" x14ac:dyDescent="0.2">
      <c r="B12" s="231" t="s">
        <v>4</v>
      </c>
      <c r="C12" s="337" t="s">
        <v>202</v>
      </c>
      <c r="D12" s="340" t="s">
        <v>61</v>
      </c>
      <c r="E12" s="340"/>
      <c r="F12" s="232">
        <f t="shared" ref="F12:F23" si="1">SUM(H12,I12,J12,M12,N12,O12,R12,S12,T12,W12,X12,Y12,AB12,AC12,AD12,AG12,AH12,AI12,AL12,AM12,AN12)</f>
        <v>24</v>
      </c>
      <c r="G12" s="232">
        <f t="shared" ref="G12:G23" si="2">SUM(L12,Q12,V12,AA12,AF12,AK12,AP12)</f>
        <v>6</v>
      </c>
      <c r="H12" s="232"/>
      <c r="I12" s="232"/>
      <c r="J12" s="232"/>
      <c r="K12" s="232"/>
      <c r="L12" s="233"/>
      <c r="M12" s="232">
        <v>12</v>
      </c>
      <c r="N12" s="232">
        <v>12</v>
      </c>
      <c r="O12" s="232">
        <v>0</v>
      </c>
      <c r="P12" s="232" t="s">
        <v>14</v>
      </c>
      <c r="Q12" s="233">
        <v>6</v>
      </c>
      <c r="R12" s="232"/>
      <c r="S12" s="232"/>
      <c r="T12" s="232"/>
      <c r="U12" s="232"/>
      <c r="V12" s="233"/>
      <c r="W12" s="232"/>
      <c r="X12" s="232"/>
      <c r="Y12" s="232"/>
      <c r="Z12" s="232"/>
      <c r="AA12" s="233"/>
      <c r="AB12" s="232"/>
      <c r="AC12" s="232"/>
      <c r="AD12" s="232"/>
      <c r="AE12" s="232"/>
      <c r="AF12" s="233"/>
      <c r="AG12" s="232"/>
      <c r="AH12" s="232"/>
      <c r="AI12" s="232"/>
      <c r="AJ12" s="232"/>
      <c r="AK12" s="233"/>
      <c r="AL12" s="232"/>
      <c r="AM12" s="232"/>
      <c r="AN12" s="232"/>
      <c r="AO12" s="232"/>
      <c r="AP12" s="234"/>
      <c r="AQ12" s="338" t="s">
        <v>286</v>
      </c>
      <c r="AR12" s="194"/>
    </row>
    <row r="13" spans="1:50" s="25" customFormat="1" ht="15" customHeight="1" x14ac:dyDescent="0.2">
      <c r="A13" s="101"/>
      <c r="B13" s="221" t="s">
        <v>5</v>
      </c>
      <c r="C13" s="222" t="s">
        <v>203</v>
      </c>
      <c r="D13" s="346" t="s">
        <v>103</v>
      </c>
      <c r="E13" s="346"/>
      <c r="F13" s="223">
        <f t="shared" si="1"/>
        <v>16</v>
      </c>
      <c r="G13" s="223">
        <f t="shared" si="2"/>
        <v>5</v>
      </c>
      <c r="H13" s="223">
        <v>8</v>
      </c>
      <c r="I13" s="223">
        <v>0</v>
      </c>
      <c r="J13" s="223">
        <v>8</v>
      </c>
      <c r="K13" s="223" t="s">
        <v>14</v>
      </c>
      <c r="L13" s="224">
        <v>5</v>
      </c>
      <c r="M13" s="223"/>
      <c r="N13" s="223"/>
      <c r="O13" s="223"/>
      <c r="P13" s="223"/>
      <c r="Q13" s="224"/>
      <c r="R13" s="223"/>
      <c r="S13" s="223"/>
      <c r="T13" s="223"/>
      <c r="U13" s="223"/>
      <c r="V13" s="224"/>
      <c r="W13" s="223"/>
      <c r="X13" s="223"/>
      <c r="Y13" s="223"/>
      <c r="Z13" s="223"/>
      <c r="AA13" s="224"/>
      <c r="AB13" s="223"/>
      <c r="AC13" s="223"/>
      <c r="AD13" s="223"/>
      <c r="AE13" s="223"/>
      <c r="AF13" s="224"/>
      <c r="AG13" s="223"/>
      <c r="AH13" s="223"/>
      <c r="AI13" s="223"/>
      <c r="AJ13" s="223"/>
      <c r="AK13" s="224"/>
      <c r="AL13" s="223"/>
      <c r="AM13" s="223"/>
      <c r="AN13" s="223"/>
      <c r="AO13" s="223"/>
      <c r="AP13" s="225"/>
      <c r="AQ13" s="246"/>
      <c r="AR13" s="92"/>
    </row>
    <row r="14" spans="1:50" s="25" customFormat="1" ht="15" customHeight="1" x14ac:dyDescent="0.2">
      <c r="A14" s="101"/>
      <c r="B14" s="221" t="s">
        <v>6</v>
      </c>
      <c r="C14" s="222" t="s">
        <v>204</v>
      </c>
      <c r="D14" s="346" t="s">
        <v>104</v>
      </c>
      <c r="E14" s="346"/>
      <c r="F14" s="223">
        <f t="shared" si="1"/>
        <v>16</v>
      </c>
      <c r="G14" s="223">
        <f t="shared" si="2"/>
        <v>5</v>
      </c>
      <c r="H14" s="223"/>
      <c r="I14" s="223"/>
      <c r="J14" s="223"/>
      <c r="K14" s="223"/>
      <c r="L14" s="224"/>
      <c r="M14" s="223">
        <v>8</v>
      </c>
      <c r="N14" s="223">
        <v>0</v>
      </c>
      <c r="O14" s="223">
        <v>8</v>
      </c>
      <c r="P14" s="223" t="s">
        <v>14</v>
      </c>
      <c r="Q14" s="224">
        <v>5</v>
      </c>
      <c r="R14" s="223"/>
      <c r="S14" s="223"/>
      <c r="T14" s="223"/>
      <c r="U14" s="223"/>
      <c r="V14" s="224"/>
      <c r="W14" s="223"/>
      <c r="X14" s="223"/>
      <c r="Y14" s="223"/>
      <c r="Z14" s="223"/>
      <c r="AA14" s="224"/>
      <c r="AB14" s="223"/>
      <c r="AC14" s="223"/>
      <c r="AD14" s="223"/>
      <c r="AE14" s="223"/>
      <c r="AF14" s="224"/>
      <c r="AG14" s="223"/>
      <c r="AH14" s="223"/>
      <c r="AI14" s="223"/>
      <c r="AJ14" s="223"/>
      <c r="AK14" s="224"/>
      <c r="AL14" s="223"/>
      <c r="AM14" s="223"/>
      <c r="AN14" s="223"/>
      <c r="AO14" s="223"/>
      <c r="AP14" s="225"/>
      <c r="AQ14" s="249" t="s">
        <v>203</v>
      </c>
      <c r="AR14" s="92"/>
    </row>
    <row r="15" spans="1:50" s="25" customFormat="1" ht="15" customHeight="1" x14ac:dyDescent="0.2">
      <c r="A15" s="101"/>
      <c r="B15" s="221" t="s">
        <v>7</v>
      </c>
      <c r="C15" s="222" t="s">
        <v>205</v>
      </c>
      <c r="D15" s="346" t="s">
        <v>92</v>
      </c>
      <c r="E15" s="346"/>
      <c r="F15" s="223">
        <f t="shared" si="1"/>
        <v>12</v>
      </c>
      <c r="G15" s="223">
        <f t="shared" si="2"/>
        <v>3</v>
      </c>
      <c r="H15" s="223"/>
      <c r="I15" s="223"/>
      <c r="J15" s="223"/>
      <c r="K15" s="223"/>
      <c r="L15" s="224"/>
      <c r="M15" s="223"/>
      <c r="N15" s="223"/>
      <c r="O15" s="223"/>
      <c r="P15" s="223"/>
      <c r="Q15" s="224"/>
      <c r="R15" s="223">
        <v>4</v>
      </c>
      <c r="S15" s="223">
        <v>0</v>
      </c>
      <c r="T15" s="223">
        <v>8</v>
      </c>
      <c r="U15" s="223" t="s">
        <v>69</v>
      </c>
      <c r="V15" s="224">
        <v>3</v>
      </c>
      <c r="W15" s="223"/>
      <c r="X15" s="223"/>
      <c r="Y15" s="223"/>
      <c r="Z15" s="223"/>
      <c r="AA15" s="224"/>
      <c r="AB15" s="223"/>
      <c r="AC15" s="223"/>
      <c r="AD15" s="223"/>
      <c r="AE15" s="223"/>
      <c r="AF15" s="224"/>
      <c r="AG15" s="223"/>
      <c r="AH15" s="223"/>
      <c r="AI15" s="223"/>
      <c r="AJ15" s="223"/>
      <c r="AK15" s="224"/>
      <c r="AL15" s="223"/>
      <c r="AM15" s="223"/>
      <c r="AN15" s="223"/>
      <c r="AO15" s="223"/>
      <c r="AP15" s="225"/>
      <c r="AQ15" s="249" t="s">
        <v>204</v>
      </c>
      <c r="AR15" s="92"/>
    </row>
    <row r="16" spans="1:50" s="25" customFormat="1" ht="15" customHeight="1" x14ac:dyDescent="0.2">
      <c r="A16" s="101"/>
      <c r="B16" s="221" t="s">
        <v>8</v>
      </c>
      <c r="C16" s="222" t="s">
        <v>206</v>
      </c>
      <c r="D16" s="346" t="s">
        <v>129</v>
      </c>
      <c r="E16" s="346"/>
      <c r="F16" s="223">
        <f t="shared" si="1"/>
        <v>8</v>
      </c>
      <c r="G16" s="223">
        <f t="shared" si="2"/>
        <v>3</v>
      </c>
      <c r="H16" s="223">
        <v>4</v>
      </c>
      <c r="I16" s="223">
        <v>4</v>
      </c>
      <c r="J16" s="223">
        <v>0</v>
      </c>
      <c r="K16" s="223" t="s">
        <v>69</v>
      </c>
      <c r="L16" s="224">
        <v>3</v>
      </c>
      <c r="M16" s="223"/>
      <c r="N16" s="223"/>
      <c r="O16" s="223"/>
      <c r="P16" s="223"/>
      <c r="Q16" s="224"/>
      <c r="R16" s="223"/>
      <c r="S16" s="223"/>
      <c r="T16" s="223"/>
      <c r="U16" s="223"/>
      <c r="V16" s="224"/>
      <c r="W16" s="223"/>
      <c r="X16" s="223"/>
      <c r="Y16" s="223"/>
      <c r="Z16" s="223"/>
      <c r="AA16" s="224"/>
      <c r="AB16" s="223"/>
      <c r="AC16" s="223"/>
      <c r="AD16" s="223"/>
      <c r="AE16" s="223"/>
      <c r="AF16" s="224"/>
      <c r="AG16" s="223"/>
      <c r="AH16" s="223"/>
      <c r="AI16" s="223"/>
      <c r="AJ16" s="223"/>
      <c r="AK16" s="224"/>
      <c r="AL16" s="223"/>
      <c r="AM16" s="223"/>
      <c r="AN16" s="223"/>
      <c r="AO16" s="223"/>
      <c r="AP16" s="225"/>
      <c r="AQ16" s="246"/>
      <c r="AR16" s="92"/>
    </row>
    <row r="17" spans="1:44" s="25" customFormat="1" ht="15" customHeight="1" x14ac:dyDescent="0.2">
      <c r="A17" s="101"/>
      <c r="B17" s="221" t="s">
        <v>18</v>
      </c>
      <c r="C17" s="222" t="s">
        <v>207</v>
      </c>
      <c r="D17" s="346" t="s">
        <v>62</v>
      </c>
      <c r="E17" s="346"/>
      <c r="F17" s="223">
        <f t="shared" si="1"/>
        <v>8</v>
      </c>
      <c r="G17" s="223">
        <f t="shared" si="2"/>
        <v>3</v>
      </c>
      <c r="H17" s="223"/>
      <c r="I17" s="223"/>
      <c r="J17" s="223"/>
      <c r="K17" s="223"/>
      <c r="L17" s="224"/>
      <c r="M17" s="223">
        <v>4</v>
      </c>
      <c r="N17" s="223">
        <v>4</v>
      </c>
      <c r="O17" s="223">
        <v>0</v>
      </c>
      <c r="P17" s="223" t="s">
        <v>14</v>
      </c>
      <c r="Q17" s="224">
        <v>3</v>
      </c>
      <c r="R17" s="223"/>
      <c r="S17" s="223"/>
      <c r="T17" s="223"/>
      <c r="U17" s="223"/>
      <c r="V17" s="224"/>
      <c r="W17" s="223"/>
      <c r="X17" s="223"/>
      <c r="Y17" s="223"/>
      <c r="Z17" s="223"/>
      <c r="AA17" s="224"/>
      <c r="AB17" s="223"/>
      <c r="AC17" s="223"/>
      <c r="AD17" s="223"/>
      <c r="AE17" s="223"/>
      <c r="AF17" s="224"/>
      <c r="AG17" s="223"/>
      <c r="AH17" s="223"/>
      <c r="AI17" s="223"/>
      <c r="AJ17" s="223"/>
      <c r="AK17" s="224"/>
      <c r="AL17" s="223"/>
      <c r="AM17" s="223"/>
      <c r="AN17" s="223"/>
      <c r="AO17" s="223"/>
      <c r="AP17" s="225"/>
      <c r="AQ17" s="249" t="s">
        <v>206</v>
      </c>
      <c r="AR17" s="92"/>
    </row>
    <row r="18" spans="1:44" s="86" customFormat="1" ht="15" customHeight="1" x14ac:dyDescent="0.2">
      <c r="B18" s="221" t="s">
        <v>22</v>
      </c>
      <c r="C18" s="222" t="s">
        <v>208</v>
      </c>
      <c r="D18" s="346" t="s">
        <v>96</v>
      </c>
      <c r="E18" s="346"/>
      <c r="F18" s="223">
        <f t="shared" si="1"/>
        <v>12</v>
      </c>
      <c r="G18" s="223">
        <f t="shared" si="2"/>
        <v>3</v>
      </c>
      <c r="H18" s="223">
        <v>8</v>
      </c>
      <c r="I18" s="223">
        <v>4</v>
      </c>
      <c r="J18" s="223">
        <v>0</v>
      </c>
      <c r="K18" s="223" t="s">
        <v>69</v>
      </c>
      <c r="L18" s="224">
        <v>3</v>
      </c>
      <c r="M18" s="223"/>
      <c r="N18" s="223"/>
      <c r="O18" s="223"/>
      <c r="P18" s="223"/>
      <c r="Q18" s="224"/>
      <c r="R18" s="223"/>
      <c r="S18" s="223"/>
      <c r="T18" s="223"/>
      <c r="U18" s="223"/>
      <c r="V18" s="224"/>
      <c r="W18" s="223"/>
      <c r="X18" s="223"/>
      <c r="Y18" s="223"/>
      <c r="Z18" s="223"/>
      <c r="AA18" s="224"/>
      <c r="AB18" s="223"/>
      <c r="AC18" s="223"/>
      <c r="AD18" s="223"/>
      <c r="AE18" s="223"/>
      <c r="AF18" s="224"/>
      <c r="AG18" s="223"/>
      <c r="AH18" s="223"/>
      <c r="AI18" s="223"/>
      <c r="AJ18" s="223"/>
      <c r="AK18" s="224"/>
      <c r="AL18" s="223"/>
      <c r="AM18" s="223"/>
      <c r="AN18" s="223"/>
      <c r="AO18" s="223"/>
      <c r="AP18" s="225"/>
      <c r="AQ18" s="246"/>
      <c r="AR18" s="92"/>
    </row>
    <row r="19" spans="1:44" s="86" customFormat="1" ht="15" customHeight="1" x14ac:dyDescent="0.2">
      <c r="B19" s="221" t="s">
        <v>24</v>
      </c>
      <c r="C19" s="222" t="s">
        <v>209</v>
      </c>
      <c r="D19" s="346" t="s">
        <v>97</v>
      </c>
      <c r="E19" s="350"/>
      <c r="F19" s="223">
        <f t="shared" si="1"/>
        <v>12</v>
      </c>
      <c r="G19" s="223">
        <f t="shared" si="2"/>
        <v>3</v>
      </c>
      <c r="H19" s="223"/>
      <c r="I19" s="223"/>
      <c r="J19" s="223"/>
      <c r="K19" s="223"/>
      <c r="L19" s="224"/>
      <c r="M19" s="223">
        <v>8</v>
      </c>
      <c r="N19" s="223">
        <v>4</v>
      </c>
      <c r="O19" s="223">
        <v>0</v>
      </c>
      <c r="P19" s="223" t="s">
        <v>14</v>
      </c>
      <c r="Q19" s="224">
        <v>3</v>
      </c>
      <c r="R19" s="223"/>
      <c r="S19" s="223"/>
      <c r="T19" s="223"/>
      <c r="U19" s="223"/>
      <c r="V19" s="224"/>
      <c r="W19" s="223"/>
      <c r="X19" s="223"/>
      <c r="Y19" s="223"/>
      <c r="Z19" s="223"/>
      <c r="AA19" s="224"/>
      <c r="AB19" s="223"/>
      <c r="AC19" s="223"/>
      <c r="AD19" s="223"/>
      <c r="AE19" s="223"/>
      <c r="AF19" s="224"/>
      <c r="AG19" s="223"/>
      <c r="AH19" s="223"/>
      <c r="AI19" s="223"/>
      <c r="AJ19" s="223"/>
      <c r="AK19" s="224"/>
      <c r="AL19" s="223"/>
      <c r="AM19" s="223"/>
      <c r="AN19" s="223"/>
      <c r="AO19" s="223"/>
      <c r="AP19" s="225"/>
      <c r="AQ19" s="249" t="s">
        <v>208</v>
      </c>
      <c r="AR19" s="92"/>
    </row>
    <row r="20" spans="1:44" s="86" customFormat="1" ht="15" customHeight="1" x14ac:dyDescent="0.2">
      <c r="B20" s="221" t="s">
        <v>25</v>
      </c>
      <c r="C20" s="222" t="s">
        <v>210</v>
      </c>
      <c r="D20" s="346" t="s">
        <v>113</v>
      </c>
      <c r="E20" s="350"/>
      <c r="F20" s="223">
        <f t="shared" si="1"/>
        <v>8</v>
      </c>
      <c r="G20" s="223">
        <f t="shared" si="2"/>
        <v>2</v>
      </c>
      <c r="H20" s="223"/>
      <c r="I20" s="223"/>
      <c r="J20" s="223"/>
      <c r="K20" s="223"/>
      <c r="L20" s="224"/>
      <c r="M20" s="223"/>
      <c r="N20" s="223"/>
      <c r="O20" s="223"/>
      <c r="P20" s="223"/>
      <c r="Q20" s="224"/>
      <c r="R20" s="223">
        <v>4</v>
      </c>
      <c r="S20" s="223">
        <v>4</v>
      </c>
      <c r="T20" s="223">
        <v>0</v>
      </c>
      <c r="U20" s="223" t="s">
        <v>69</v>
      </c>
      <c r="V20" s="224">
        <v>2</v>
      </c>
      <c r="W20" s="223"/>
      <c r="X20" s="223"/>
      <c r="Y20" s="223"/>
      <c r="Z20" s="223"/>
      <c r="AA20" s="224"/>
      <c r="AB20" s="223"/>
      <c r="AC20" s="223"/>
      <c r="AD20" s="223"/>
      <c r="AE20" s="223"/>
      <c r="AF20" s="224"/>
      <c r="AG20" s="223"/>
      <c r="AH20" s="223"/>
      <c r="AI20" s="223"/>
      <c r="AJ20" s="223"/>
      <c r="AK20" s="224"/>
      <c r="AL20" s="223"/>
      <c r="AM20" s="223"/>
      <c r="AN20" s="223"/>
      <c r="AO20" s="223"/>
      <c r="AP20" s="225"/>
      <c r="AQ20" s="246"/>
      <c r="AR20" s="92"/>
    </row>
    <row r="21" spans="1:44" s="25" customFormat="1" ht="15" customHeight="1" x14ac:dyDescent="0.2">
      <c r="A21" s="101"/>
      <c r="B21" s="221" t="s">
        <v>26</v>
      </c>
      <c r="C21" s="222" t="s">
        <v>211</v>
      </c>
      <c r="D21" s="346" t="s">
        <v>90</v>
      </c>
      <c r="E21" s="346"/>
      <c r="F21" s="223">
        <f t="shared" si="1"/>
        <v>12</v>
      </c>
      <c r="G21" s="223">
        <f t="shared" si="2"/>
        <v>3</v>
      </c>
      <c r="H21" s="223"/>
      <c r="I21" s="223"/>
      <c r="J21" s="223"/>
      <c r="K21" s="223"/>
      <c r="L21" s="224"/>
      <c r="M21" s="223"/>
      <c r="N21" s="223"/>
      <c r="O21" s="223"/>
      <c r="P21" s="223"/>
      <c r="Q21" s="224"/>
      <c r="R21" s="223"/>
      <c r="S21" s="223"/>
      <c r="T21" s="223"/>
      <c r="U21" s="223"/>
      <c r="V21" s="224"/>
      <c r="W21" s="223">
        <v>8</v>
      </c>
      <c r="X21" s="223">
        <v>4</v>
      </c>
      <c r="Y21" s="223">
        <v>0</v>
      </c>
      <c r="Z21" s="223" t="s">
        <v>14</v>
      </c>
      <c r="AA21" s="224">
        <v>3</v>
      </c>
      <c r="AB21" s="223"/>
      <c r="AC21" s="223"/>
      <c r="AD21" s="223"/>
      <c r="AE21" s="223"/>
      <c r="AF21" s="224"/>
      <c r="AG21" s="223"/>
      <c r="AH21" s="223"/>
      <c r="AI21" s="223"/>
      <c r="AJ21" s="223"/>
      <c r="AK21" s="224"/>
      <c r="AL21" s="223"/>
      <c r="AM21" s="223"/>
      <c r="AN21" s="223"/>
      <c r="AO21" s="223"/>
      <c r="AP21" s="225"/>
      <c r="AQ21" s="246" t="s">
        <v>209</v>
      </c>
      <c r="AR21" s="92"/>
    </row>
    <row r="22" spans="1:44" s="25" customFormat="1" ht="18.75" customHeight="1" x14ac:dyDescent="0.2">
      <c r="A22" s="101"/>
      <c r="B22" s="221" t="s">
        <v>65</v>
      </c>
      <c r="C22" s="222" t="s">
        <v>212</v>
      </c>
      <c r="D22" s="346" t="s">
        <v>112</v>
      </c>
      <c r="E22" s="346"/>
      <c r="F22" s="223">
        <f t="shared" si="1"/>
        <v>16</v>
      </c>
      <c r="G22" s="223">
        <f t="shared" si="2"/>
        <v>4</v>
      </c>
      <c r="H22" s="223">
        <v>8</v>
      </c>
      <c r="I22" s="223">
        <v>0</v>
      </c>
      <c r="J22" s="223">
        <v>8</v>
      </c>
      <c r="K22" s="223" t="s">
        <v>69</v>
      </c>
      <c r="L22" s="224">
        <v>4</v>
      </c>
      <c r="M22" s="223"/>
      <c r="N22" s="223"/>
      <c r="O22" s="223"/>
      <c r="P22" s="223"/>
      <c r="Q22" s="224"/>
      <c r="R22" s="223"/>
      <c r="S22" s="223"/>
      <c r="T22" s="223"/>
      <c r="U22" s="223"/>
      <c r="V22" s="224"/>
      <c r="W22" s="223"/>
      <c r="X22" s="223"/>
      <c r="Y22" s="223"/>
      <c r="Z22" s="223"/>
      <c r="AA22" s="224"/>
      <c r="AB22" s="223"/>
      <c r="AC22" s="223"/>
      <c r="AD22" s="223"/>
      <c r="AE22" s="223"/>
      <c r="AF22" s="224"/>
      <c r="AG22" s="223"/>
      <c r="AH22" s="223"/>
      <c r="AI22" s="223"/>
      <c r="AJ22" s="223"/>
      <c r="AK22" s="224"/>
      <c r="AL22" s="223"/>
      <c r="AM22" s="223"/>
      <c r="AN22" s="223"/>
      <c r="AO22" s="223"/>
      <c r="AP22" s="225"/>
      <c r="AQ22" s="246"/>
      <c r="AR22" s="92"/>
    </row>
    <row r="23" spans="1:44" s="101" customFormat="1" ht="15" customHeight="1" x14ac:dyDescent="0.2">
      <c r="B23" s="221" t="s">
        <v>27</v>
      </c>
      <c r="C23" s="222" t="s">
        <v>213</v>
      </c>
      <c r="D23" s="346" t="s">
        <v>179</v>
      </c>
      <c r="E23" s="350"/>
      <c r="F23" s="223">
        <f t="shared" si="1"/>
        <v>8</v>
      </c>
      <c r="G23" s="223">
        <f t="shared" si="2"/>
        <v>3</v>
      </c>
      <c r="H23" s="223">
        <v>8</v>
      </c>
      <c r="I23" s="223">
        <v>0</v>
      </c>
      <c r="J23" s="223">
        <v>0</v>
      </c>
      <c r="K23" s="223" t="s">
        <v>14</v>
      </c>
      <c r="L23" s="224">
        <v>3</v>
      </c>
      <c r="M23" s="223"/>
      <c r="N23" s="223"/>
      <c r="O23" s="223"/>
      <c r="P23" s="223"/>
      <c r="Q23" s="224"/>
      <c r="R23" s="223"/>
      <c r="S23" s="223"/>
      <c r="T23" s="223"/>
      <c r="U23" s="223"/>
      <c r="V23" s="224"/>
      <c r="W23" s="223"/>
      <c r="X23" s="223"/>
      <c r="Y23" s="223"/>
      <c r="Z23" s="223"/>
      <c r="AA23" s="224"/>
      <c r="AB23" s="223"/>
      <c r="AC23" s="223"/>
      <c r="AD23" s="223"/>
      <c r="AE23" s="223"/>
      <c r="AF23" s="224"/>
      <c r="AG23" s="223"/>
      <c r="AH23" s="223"/>
      <c r="AI23" s="223"/>
      <c r="AJ23" s="223"/>
      <c r="AK23" s="224"/>
      <c r="AL23" s="223"/>
      <c r="AM23" s="223"/>
      <c r="AN23" s="223"/>
      <c r="AO23" s="223"/>
      <c r="AP23" s="225"/>
      <c r="AQ23" s="246"/>
      <c r="AR23" s="92"/>
    </row>
    <row r="24" spans="1:44" s="25" customFormat="1" ht="18.75" customHeight="1" x14ac:dyDescent="0.2">
      <c r="A24" s="101"/>
      <c r="B24" s="343" t="s">
        <v>115</v>
      </c>
      <c r="C24" s="344"/>
      <c r="D24" s="344"/>
      <c r="E24" s="226" t="s">
        <v>72</v>
      </c>
      <c r="F24" s="227">
        <f t="shared" ref="F24:AP24" si="3">SUM(F25:F30)</f>
        <v>48</v>
      </c>
      <c r="G24" s="228">
        <f t="shared" si="3"/>
        <v>13</v>
      </c>
      <c r="H24" s="228">
        <f t="shared" si="3"/>
        <v>8</v>
      </c>
      <c r="I24" s="228">
        <f t="shared" si="3"/>
        <v>0</v>
      </c>
      <c r="J24" s="228">
        <f t="shared" si="3"/>
        <v>0</v>
      </c>
      <c r="K24" s="228">
        <f t="shared" si="3"/>
        <v>0</v>
      </c>
      <c r="L24" s="228">
        <f t="shared" si="3"/>
        <v>2</v>
      </c>
      <c r="M24" s="228">
        <f t="shared" si="3"/>
        <v>4</v>
      </c>
      <c r="N24" s="228">
        <f t="shared" si="3"/>
        <v>4</v>
      </c>
      <c r="O24" s="228">
        <f t="shared" si="3"/>
        <v>0</v>
      </c>
      <c r="P24" s="228">
        <f t="shared" si="3"/>
        <v>0</v>
      </c>
      <c r="Q24" s="228">
        <f t="shared" si="3"/>
        <v>2</v>
      </c>
      <c r="R24" s="228">
        <f t="shared" si="3"/>
        <v>8</v>
      </c>
      <c r="S24" s="228">
        <f t="shared" si="3"/>
        <v>0</v>
      </c>
      <c r="T24" s="228">
        <f t="shared" si="3"/>
        <v>0</v>
      </c>
      <c r="U24" s="228">
        <f t="shared" si="3"/>
        <v>0</v>
      </c>
      <c r="V24" s="228">
        <f t="shared" si="3"/>
        <v>2</v>
      </c>
      <c r="W24" s="228">
        <f t="shared" si="3"/>
        <v>4</v>
      </c>
      <c r="X24" s="228">
        <f t="shared" si="3"/>
        <v>4</v>
      </c>
      <c r="Y24" s="228">
        <f t="shared" si="3"/>
        <v>0</v>
      </c>
      <c r="Z24" s="228">
        <f t="shared" si="3"/>
        <v>0</v>
      </c>
      <c r="AA24" s="228">
        <f t="shared" si="3"/>
        <v>2</v>
      </c>
      <c r="AB24" s="228">
        <f t="shared" si="3"/>
        <v>4</v>
      </c>
      <c r="AC24" s="228">
        <f t="shared" si="3"/>
        <v>4</v>
      </c>
      <c r="AD24" s="228">
        <f t="shared" si="3"/>
        <v>0</v>
      </c>
      <c r="AE24" s="228">
        <f t="shared" si="3"/>
        <v>0</v>
      </c>
      <c r="AF24" s="228">
        <f t="shared" si="3"/>
        <v>3</v>
      </c>
      <c r="AG24" s="228">
        <f t="shared" si="3"/>
        <v>4</v>
      </c>
      <c r="AH24" s="228">
        <f t="shared" si="3"/>
        <v>4</v>
      </c>
      <c r="AI24" s="228">
        <f t="shared" si="3"/>
        <v>0</v>
      </c>
      <c r="AJ24" s="228">
        <f t="shared" si="3"/>
        <v>0</v>
      </c>
      <c r="AK24" s="228">
        <f t="shared" si="3"/>
        <v>2</v>
      </c>
      <c r="AL24" s="228">
        <f t="shared" si="3"/>
        <v>0</v>
      </c>
      <c r="AM24" s="228">
        <f t="shared" si="3"/>
        <v>0</v>
      </c>
      <c r="AN24" s="228">
        <f t="shared" si="3"/>
        <v>0</v>
      </c>
      <c r="AO24" s="228">
        <f t="shared" si="3"/>
        <v>0</v>
      </c>
      <c r="AP24" s="97">
        <f t="shared" si="3"/>
        <v>0</v>
      </c>
      <c r="AQ24" s="98"/>
      <c r="AR24" s="92"/>
    </row>
    <row r="25" spans="1:44" s="25" customFormat="1" ht="15" customHeight="1" x14ac:dyDescent="0.2">
      <c r="A25" s="101"/>
      <c r="B25" s="221" t="s">
        <v>28</v>
      </c>
      <c r="C25" s="222" t="s">
        <v>266</v>
      </c>
      <c r="D25" s="347" t="s">
        <v>81</v>
      </c>
      <c r="E25" s="347"/>
      <c r="F25" s="223">
        <f t="shared" ref="F25:F60" si="4">SUM(H25,I25,J25,M25,N25,O25,R25,S25,T25,W25,X25,Y25,AB25,AC25,AD25,AG25,AH25,AI25,AL25,AM25,AN25)</f>
        <v>8</v>
      </c>
      <c r="G25" s="224">
        <f t="shared" ref="G25:G30" si="5">SUM(L25,Q25,V25,AA25,AF25,AK25,AP25)</f>
        <v>2</v>
      </c>
      <c r="H25" s="223">
        <v>8</v>
      </c>
      <c r="I25" s="223">
        <v>0</v>
      </c>
      <c r="J25" s="223">
        <v>0</v>
      </c>
      <c r="K25" s="223" t="s">
        <v>69</v>
      </c>
      <c r="L25" s="224">
        <v>2</v>
      </c>
      <c r="M25" s="223"/>
      <c r="N25" s="223"/>
      <c r="O25" s="223"/>
      <c r="P25" s="223"/>
      <c r="Q25" s="224"/>
      <c r="R25" s="223"/>
      <c r="S25" s="223"/>
      <c r="T25" s="223"/>
      <c r="U25" s="223"/>
      <c r="V25" s="224"/>
      <c r="W25" s="223"/>
      <c r="X25" s="223"/>
      <c r="Y25" s="223"/>
      <c r="Z25" s="223"/>
      <c r="AA25" s="224"/>
      <c r="AB25" s="223"/>
      <c r="AC25" s="223"/>
      <c r="AD25" s="223"/>
      <c r="AE25" s="223"/>
      <c r="AF25" s="224"/>
      <c r="AG25" s="223"/>
      <c r="AH25" s="223"/>
      <c r="AI25" s="223"/>
      <c r="AJ25" s="223"/>
      <c r="AK25" s="224"/>
      <c r="AL25" s="223"/>
      <c r="AM25" s="223"/>
      <c r="AN25" s="223"/>
      <c r="AO25" s="223"/>
      <c r="AP25" s="225"/>
      <c r="AQ25" s="246"/>
      <c r="AR25" s="92"/>
    </row>
    <row r="26" spans="1:44" s="86" customFormat="1" ht="15" customHeight="1" x14ac:dyDescent="0.2">
      <c r="B26" s="231" t="s">
        <v>29</v>
      </c>
      <c r="C26" s="337" t="s">
        <v>267</v>
      </c>
      <c r="D26" s="348" t="s">
        <v>82</v>
      </c>
      <c r="E26" s="348"/>
      <c r="F26" s="232">
        <f t="shared" si="4"/>
        <v>8</v>
      </c>
      <c r="G26" s="233">
        <f t="shared" si="5"/>
        <v>2</v>
      </c>
      <c r="H26" s="232"/>
      <c r="I26" s="232"/>
      <c r="J26" s="232"/>
      <c r="K26" s="232"/>
      <c r="L26" s="233"/>
      <c r="M26" s="232">
        <v>4</v>
      </c>
      <c r="N26" s="232">
        <v>4</v>
      </c>
      <c r="O26" s="232">
        <v>0</v>
      </c>
      <c r="P26" s="232" t="s">
        <v>69</v>
      </c>
      <c r="Q26" s="233">
        <v>2</v>
      </c>
      <c r="R26" s="232"/>
      <c r="S26" s="232"/>
      <c r="T26" s="232"/>
      <c r="U26" s="232"/>
      <c r="V26" s="233"/>
      <c r="W26" s="232"/>
      <c r="X26" s="232"/>
      <c r="Y26" s="232"/>
      <c r="Z26" s="232"/>
      <c r="AA26" s="233"/>
      <c r="AB26" s="232"/>
      <c r="AC26" s="232"/>
      <c r="AD26" s="232"/>
      <c r="AE26" s="232"/>
      <c r="AF26" s="233"/>
      <c r="AG26" s="232"/>
      <c r="AH26" s="232"/>
      <c r="AI26" s="232"/>
      <c r="AJ26" s="232"/>
      <c r="AK26" s="233"/>
      <c r="AL26" s="232"/>
      <c r="AM26" s="232"/>
      <c r="AN26" s="232"/>
      <c r="AO26" s="232"/>
      <c r="AP26" s="234"/>
      <c r="AQ26" s="339"/>
      <c r="AR26" s="194"/>
    </row>
    <row r="27" spans="1:44" s="25" customFormat="1" ht="15" customHeight="1" x14ac:dyDescent="0.2">
      <c r="A27" s="101"/>
      <c r="B27" s="221" t="s">
        <v>30</v>
      </c>
      <c r="C27" s="222" t="s">
        <v>268</v>
      </c>
      <c r="D27" s="347" t="s">
        <v>185</v>
      </c>
      <c r="E27" s="347"/>
      <c r="F27" s="223">
        <f t="shared" si="4"/>
        <v>8</v>
      </c>
      <c r="G27" s="224">
        <f t="shared" si="5"/>
        <v>2</v>
      </c>
      <c r="H27" s="223"/>
      <c r="I27" s="223"/>
      <c r="J27" s="223"/>
      <c r="K27" s="223"/>
      <c r="L27" s="224"/>
      <c r="M27" s="223"/>
      <c r="N27" s="223"/>
      <c r="O27" s="223"/>
      <c r="P27" s="223"/>
      <c r="Q27" s="224"/>
      <c r="R27" s="223">
        <v>8</v>
      </c>
      <c r="S27" s="223">
        <v>0</v>
      </c>
      <c r="T27" s="223">
        <v>0</v>
      </c>
      <c r="U27" s="223" t="s">
        <v>69</v>
      </c>
      <c r="V27" s="224">
        <v>2</v>
      </c>
      <c r="W27" s="223"/>
      <c r="X27" s="223"/>
      <c r="Y27" s="223"/>
      <c r="Z27" s="223"/>
      <c r="AA27" s="224"/>
      <c r="AB27" s="223"/>
      <c r="AC27" s="223"/>
      <c r="AD27" s="223"/>
      <c r="AE27" s="223"/>
      <c r="AF27" s="224"/>
      <c r="AG27" s="223"/>
      <c r="AH27" s="223"/>
      <c r="AI27" s="223"/>
      <c r="AJ27" s="223"/>
      <c r="AK27" s="224"/>
      <c r="AL27" s="223"/>
      <c r="AM27" s="223"/>
      <c r="AN27" s="223"/>
      <c r="AO27" s="223"/>
      <c r="AP27" s="225"/>
      <c r="AQ27" s="246"/>
      <c r="AR27" s="92"/>
    </row>
    <row r="28" spans="1:44" s="25" customFormat="1" ht="15" customHeight="1" x14ac:dyDescent="0.2">
      <c r="A28" s="101"/>
      <c r="B28" s="221" t="s">
        <v>31</v>
      </c>
      <c r="C28" s="222" t="s">
        <v>269</v>
      </c>
      <c r="D28" s="229" t="s">
        <v>186</v>
      </c>
      <c r="E28" s="229"/>
      <c r="F28" s="223">
        <f t="shared" si="4"/>
        <v>8</v>
      </c>
      <c r="G28" s="224">
        <f t="shared" si="5"/>
        <v>2</v>
      </c>
      <c r="H28" s="223"/>
      <c r="I28" s="223"/>
      <c r="J28" s="223"/>
      <c r="K28" s="223"/>
      <c r="L28" s="224"/>
      <c r="M28" s="223"/>
      <c r="N28" s="223"/>
      <c r="O28" s="223"/>
      <c r="P28" s="223"/>
      <c r="Q28" s="224"/>
      <c r="R28" s="223"/>
      <c r="S28" s="223"/>
      <c r="T28" s="223"/>
      <c r="U28" s="223"/>
      <c r="V28" s="224"/>
      <c r="W28" s="223">
        <v>4</v>
      </c>
      <c r="X28" s="223">
        <v>4</v>
      </c>
      <c r="Y28" s="223">
        <v>0</v>
      </c>
      <c r="Z28" s="223" t="s">
        <v>69</v>
      </c>
      <c r="AA28" s="224">
        <v>2</v>
      </c>
      <c r="AB28" s="223"/>
      <c r="AC28" s="223"/>
      <c r="AD28" s="223"/>
      <c r="AE28" s="223"/>
      <c r="AF28" s="224"/>
      <c r="AG28" s="223"/>
      <c r="AH28" s="223"/>
      <c r="AI28" s="223"/>
      <c r="AJ28" s="223"/>
      <c r="AK28" s="224"/>
      <c r="AL28" s="223"/>
      <c r="AM28" s="223"/>
      <c r="AN28" s="223"/>
      <c r="AO28" s="223"/>
      <c r="AP28" s="225"/>
      <c r="AQ28" s="249" t="s">
        <v>268</v>
      </c>
      <c r="AR28" s="92"/>
    </row>
    <row r="29" spans="1:44" s="25" customFormat="1" ht="15" customHeight="1" x14ac:dyDescent="0.2">
      <c r="A29" s="101"/>
      <c r="B29" s="221" t="s">
        <v>32</v>
      </c>
      <c r="C29" s="230" t="s">
        <v>270</v>
      </c>
      <c r="D29" s="347" t="s">
        <v>120</v>
      </c>
      <c r="E29" s="347"/>
      <c r="F29" s="223">
        <f t="shared" si="4"/>
        <v>8</v>
      </c>
      <c r="G29" s="224">
        <f t="shared" si="5"/>
        <v>3</v>
      </c>
      <c r="H29" s="223"/>
      <c r="I29" s="223"/>
      <c r="J29" s="223"/>
      <c r="K29" s="223"/>
      <c r="L29" s="224"/>
      <c r="M29" s="223"/>
      <c r="N29" s="223"/>
      <c r="O29" s="223"/>
      <c r="P29" s="223"/>
      <c r="Q29" s="224"/>
      <c r="R29" s="223"/>
      <c r="S29" s="223"/>
      <c r="T29" s="223"/>
      <c r="U29" s="223"/>
      <c r="V29" s="224"/>
      <c r="W29" s="223"/>
      <c r="X29" s="223"/>
      <c r="Y29" s="223"/>
      <c r="Z29" s="223"/>
      <c r="AA29" s="224"/>
      <c r="AB29" s="223">
        <v>4</v>
      </c>
      <c r="AC29" s="223">
        <v>4</v>
      </c>
      <c r="AD29" s="223">
        <v>0</v>
      </c>
      <c r="AE29" s="223" t="s">
        <v>69</v>
      </c>
      <c r="AF29" s="224">
        <v>3</v>
      </c>
      <c r="AG29" s="223"/>
      <c r="AH29" s="223"/>
      <c r="AI29" s="223"/>
      <c r="AJ29" s="223"/>
      <c r="AK29" s="224"/>
      <c r="AL29" s="223"/>
      <c r="AM29" s="223"/>
      <c r="AN29" s="223"/>
      <c r="AO29" s="223"/>
      <c r="AP29" s="225"/>
      <c r="AQ29" s="246"/>
      <c r="AR29" s="92"/>
    </row>
    <row r="30" spans="1:44" s="25" customFormat="1" ht="15.75" x14ac:dyDescent="0.2">
      <c r="A30" s="101"/>
      <c r="B30" s="221" t="s">
        <v>33</v>
      </c>
      <c r="C30" s="222" t="s">
        <v>214</v>
      </c>
      <c r="D30" s="347" t="s">
        <v>128</v>
      </c>
      <c r="E30" s="347"/>
      <c r="F30" s="223">
        <f t="shared" si="4"/>
        <v>8</v>
      </c>
      <c r="G30" s="224">
        <f t="shared" si="5"/>
        <v>2</v>
      </c>
      <c r="H30" s="223"/>
      <c r="I30" s="223"/>
      <c r="J30" s="223"/>
      <c r="K30" s="223"/>
      <c r="L30" s="224"/>
      <c r="M30" s="223"/>
      <c r="N30" s="223"/>
      <c r="O30" s="223"/>
      <c r="P30" s="223"/>
      <c r="Q30" s="224"/>
      <c r="R30" s="223"/>
      <c r="S30" s="223"/>
      <c r="T30" s="223"/>
      <c r="U30" s="223"/>
      <c r="V30" s="224"/>
      <c r="W30" s="223"/>
      <c r="X30" s="223"/>
      <c r="Y30" s="223"/>
      <c r="Z30" s="223"/>
      <c r="AA30" s="224"/>
      <c r="AB30" s="223"/>
      <c r="AC30" s="223"/>
      <c r="AD30" s="223"/>
      <c r="AE30" s="223"/>
      <c r="AF30" s="224"/>
      <c r="AG30" s="223">
        <v>4</v>
      </c>
      <c r="AH30" s="223">
        <v>4</v>
      </c>
      <c r="AI30" s="223">
        <v>0</v>
      </c>
      <c r="AJ30" s="223" t="s">
        <v>14</v>
      </c>
      <c r="AK30" s="224">
        <v>2</v>
      </c>
      <c r="AL30" s="223"/>
      <c r="AM30" s="223"/>
      <c r="AN30" s="223"/>
      <c r="AO30" s="223"/>
      <c r="AP30" s="225"/>
      <c r="AQ30" s="246"/>
      <c r="AR30" s="92"/>
    </row>
    <row r="31" spans="1:44" s="101" customFormat="1" ht="18.75" customHeight="1" x14ac:dyDescent="0.2">
      <c r="B31" s="343" t="s">
        <v>116</v>
      </c>
      <c r="C31" s="344"/>
      <c r="D31" s="344"/>
      <c r="E31" s="226" t="s">
        <v>72</v>
      </c>
      <c r="F31" s="227">
        <f t="shared" ref="F31:AP31" si="6">SUM(F32:F43)</f>
        <v>124</v>
      </c>
      <c r="G31" s="227">
        <f t="shared" si="6"/>
        <v>33</v>
      </c>
      <c r="H31" s="227">
        <f t="shared" si="6"/>
        <v>0</v>
      </c>
      <c r="I31" s="227">
        <f t="shared" si="6"/>
        <v>0</v>
      </c>
      <c r="J31" s="227">
        <f t="shared" si="6"/>
        <v>0</v>
      </c>
      <c r="K31" s="227">
        <f t="shared" si="6"/>
        <v>0</v>
      </c>
      <c r="L31" s="227">
        <f t="shared" si="6"/>
        <v>0</v>
      </c>
      <c r="M31" s="227">
        <f t="shared" si="6"/>
        <v>0</v>
      </c>
      <c r="N31" s="227">
        <f t="shared" si="6"/>
        <v>0</v>
      </c>
      <c r="O31" s="227">
        <f t="shared" si="6"/>
        <v>0</v>
      </c>
      <c r="P31" s="227">
        <f t="shared" si="6"/>
        <v>0</v>
      </c>
      <c r="Q31" s="227">
        <f t="shared" si="6"/>
        <v>0</v>
      </c>
      <c r="R31" s="227">
        <f t="shared" si="6"/>
        <v>28</v>
      </c>
      <c r="S31" s="227">
        <f t="shared" si="6"/>
        <v>24</v>
      </c>
      <c r="T31" s="227">
        <f t="shared" si="6"/>
        <v>0</v>
      </c>
      <c r="U31" s="227">
        <f t="shared" si="6"/>
        <v>0</v>
      </c>
      <c r="V31" s="227">
        <f t="shared" si="6"/>
        <v>13</v>
      </c>
      <c r="W31" s="227">
        <f t="shared" si="6"/>
        <v>24</v>
      </c>
      <c r="X31" s="227">
        <f t="shared" si="6"/>
        <v>16</v>
      </c>
      <c r="Y31" s="227">
        <f t="shared" si="6"/>
        <v>16</v>
      </c>
      <c r="Z31" s="227">
        <f t="shared" si="6"/>
        <v>0</v>
      </c>
      <c r="AA31" s="227">
        <f t="shared" si="6"/>
        <v>16</v>
      </c>
      <c r="AB31" s="227">
        <f t="shared" si="6"/>
        <v>12</v>
      </c>
      <c r="AC31" s="227">
        <f t="shared" si="6"/>
        <v>4</v>
      </c>
      <c r="AD31" s="227">
        <f t="shared" si="6"/>
        <v>0</v>
      </c>
      <c r="AE31" s="227">
        <f t="shared" si="6"/>
        <v>0</v>
      </c>
      <c r="AF31" s="227">
        <f t="shared" si="6"/>
        <v>4</v>
      </c>
      <c r="AG31" s="227">
        <f t="shared" si="6"/>
        <v>0</v>
      </c>
      <c r="AH31" s="227">
        <f t="shared" si="6"/>
        <v>0</v>
      </c>
      <c r="AI31" s="227">
        <f t="shared" si="6"/>
        <v>0</v>
      </c>
      <c r="AJ31" s="227">
        <f t="shared" si="6"/>
        <v>0</v>
      </c>
      <c r="AK31" s="227">
        <f t="shared" si="6"/>
        <v>0</v>
      </c>
      <c r="AL31" s="227">
        <f t="shared" si="6"/>
        <v>0</v>
      </c>
      <c r="AM31" s="227">
        <f t="shared" si="6"/>
        <v>0</v>
      </c>
      <c r="AN31" s="227">
        <f t="shared" si="6"/>
        <v>0</v>
      </c>
      <c r="AO31" s="227">
        <f t="shared" si="6"/>
        <v>0</v>
      </c>
      <c r="AP31" s="227">
        <f t="shared" si="6"/>
        <v>0</v>
      </c>
      <c r="AQ31" s="99"/>
      <c r="AR31" s="92"/>
    </row>
    <row r="32" spans="1:44" s="86" customFormat="1" ht="15.75" x14ac:dyDescent="0.2">
      <c r="B32" s="231" t="s">
        <v>34</v>
      </c>
      <c r="C32" s="222" t="s">
        <v>215</v>
      </c>
      <c r="D32" s="340" t="s">
        <v>101</v>
      </c>
      <c r="E32" s="341"/>
      <c r="F32" s="232">
        <f t="shared" si="4"/>
        <v>12</v>
      </c>
      <c r="G32" s="233">
        <f>SUM(L32,Q32,V32,AA32,AF32,AK32,AP32)</f>
        <v>3</v>
      </c>
      <c r="H32" s="232"/>
      <c r="I32" s="232"/>
      <c r="J32" s="232"/>
      <c r="K32" s="232"/>
      <c r="L32" s="233"/>
      <c r="M32" s="232"/>
      <c r="N32" s="232"/>
      <c r="O32" s="232"/>
      <c r="P32" s="232"/>
      <c r="Q32" s="233"/>
      <c r="R32" s="232">
        <v>4</v>
      </c>
      <c r="S32" s="232">
        <v>8</v>
      </c>
      <c r="T32" s="232">
        <v>0</v>
      </c>
      <c r="U32" s="232" t="s">
        <v>69</v>
      </c>
      <c r="V32" s="233">
        <v>3</v>
      </c>
      <c r="W32" s="232"/>
      <c r="X32" s="232"/>
      <c r="Y32" s="232"/>
      <c r="Z32" s="232"/>
      <c r="AA32" s="233"/>
      <c r="AB32" s="232"/>
      <c r="AC32" s="232"/>
      <c r="AD32" s="232"/>
      <c r="AE32" s="232"/>
      <c r="AF32" s="233"/>
      <c r="AG32" s="232"/>
      <c r="AH32" s="232"/>
      <c r="AI32" s="232"/>
      <c r="AJ32" s="232"/>
      <c r="AK32" s="233"/>
      <c r="AL32" s="232"/>
      <c r="AM32" s="232"/>
      <c r="AN32" s="232"/>
      <c r="AO32" s="232"/>
      <c r="AP32" s="234"/>
      <c r="AQ32" s="246"/>
      <c r="AR32" s="194"/>
    </row>
    <row r="33" spans="1:49" s="86" customFormat="1" ht="15.75" x14ac:dyDescent="0.2">
      <c r="B33" s="231" t="s">
        <v>35</v>
      </c>
      <c r="C33" s="222" t="s">
        <v>216</v>
      </c>
      <c r="D33" s="340" t="s">
        <v>95</v>
      </c>
      <c r="E33" s="340"/>
      <c r="F33" s="232">
        <f t="shared" si="4"/>
        <v>12</v>
      </c>
      <c r="G33" s="233">
        <f t="shared" ref="G33:G43" si="7">SUM(L33,Q33,V33,AA33,AF33,AK33,AP33)</f>
        <v>3</v>
      </c>
      <c r="H33" s="232"/>
      <c r="I33" s="232"/>
      <c r="J33" s="232"/>
      <c r="K33" s="232"/>
      <c r="L33" s="233"/>
      <c r="M33" s="232"/>
      <c r="N33" s="232"/>
      <c r="O33" s="232"/>
      <c r="P33" s="232"/>
      <c r="Q33" s="233"/>
      <c r="R33" s="232">
        <v>4</v>
      </c>
      <c r="S33" s="232">
        <v>8</v>
      </c>
      <c r="T33" s="232">
        <v>0</v>
      </c>
      <c r="U33" s="232" t="s">
        <v>69</v>
      </c>
      <c r="V33" s="233">
        <v>3</v>
      </c>
      <c r="W33" s="232"/>
      <c r="X33" s="232"/>
      <c r="Y33" s="232"/>
      <c r="Z33" s="232"/>
      <c r="AA33" s="233"/>
      <c r="AB33" s="232"/>
      <c r="AC33" s="232"/>
      <c r="AD33" s="232"/>
      <c r="AE33" s="232"/>
      <c r="AF33" s="233"/>
      <c r="AG33" s="232"/>
      <c r="AH33" s="232"/>
      <c r="AI33" s="232"/>
      <c r="AJ33" s="232"/>
      <c r="AK33" s="233"/>
      <c r="AL33" s="232"/>
      <c r="AM33" s="232"/>
      <c r="AN33" s="232"/>
      <c r="AO33" s="232"/>
      <c r="AP33" s="234"/>
      <c r="AQ33" s="246"/>
      <c r="AR33" s="194"/>
    </row>
    <row r="34" spans="1:49" s="86" customFormat="1" ht="15.75" x14ac:dyDescent="0.2">
      <c r="B34" s="231" t="s">
        <v>36</v>
      </c>
      <c r="C34" s="222" t="s">
        <v>217</v>
      </c>
      <c r="D34" s="340" t="s">
        <v>100</v>
      </c>
      <c r="E34" s="340"/>
      <c r="F34" s="232">
        <f t="shared" si="4"/>
        <v>16</v>
      </c>
      <c r="G34" s="233">
        <f t="shared" si="7"/>
        <v>4</v>
      </c>
      <c r="H34" s="232"/>
      <c r="I34" s="232"/>
      <c r="J34" s="232"/>
      <c r="K34" s="232"/>
      <c r="L34" s="233"/>
      <c r="M34" s="232"/>
      <c r="N34" s="232"/>
      <c r="O34" s="232"/>
      <c r="P34" s="232"/>
      <c r="Q34" s="233"/>
      <c r="R34" s="232"/>
      <c r="S34" s="232"/>
      <c r="T34" s="232"/>
      <c r="U34" s="232"/>
      <c r="V34" s="233"/>
      <c r="W34" s="232">
        <v>8</v>
      </c>
      <c r="X34" s="232">
        <v>0</v>
      </c>
      <c r="Y34" s="232">
        <v>8</v>
      </c>
      <c r="Z34" s="232" t="s">
        <v>69</v>
      </c>
      <c r="AA34" s="233">
        <v>4</v>
      </c>
      <c r="AB34" s="232"/>
      <c r="AC34" s="232"/>
      <c r="AD34" s="232"/>
      <c r="AE34" s="232"/>
      <c r="AF34" s="233"/>
      <c r="AG34" s="232"/>
      <c r="AH34" s="232"/>
      <c r="AI34" s="232"/>
      <c r="AJ34" s="232"/>
      <c r="AK34" s="233"/>
      <c r="AL34" s="232"/>
      <c r="AM34" s="232"/>
      <c r="AN34" s="232"/>
      <c r="AO34" s="232"/>
      <c r="AP34" s="234"/>
      <c r="AQ34" s="249" t="s">
        <v>212</v>
      </c>
      <c r="AR34" s="194"/>
    </row>
    <row r="35" spans="1:49" s="86" customFormat="1" ht="15.75" x14ac:dyDescent="0.2">
      <c r="B35" s="231" t="s">
        <v>37</v>
      </c>
      <c r="C35" s="222" t="s">
        <v>218</v>
      </c>
      <c r="D35" s="340" t="s">
        <v>105</v>
      </c>
      <c r="E35" s="340"/>
      <c r="F35" s="232">
        <f t="shared" si="4"/>
        <v>12</v>
      </c>
      <c r="G35" s="233">
        <f t="shared" si="7"/>
        <v>3</v>
      </c>
      <c r="H35" s="232"/>
      <c r="I35" s="232"/>
      <c r="J35" s="232"/>
      <c r="K35" s="232"/>
      <c r="L35" s="233"/>
      <c r="M35" s="232"/>
      <c r="N35" s="232"/>
      <c r="O35" s="232"/>
      <c r="P35" s="232"/>
      <c r="Q35" s="233"/>
      <c r="R35" s="232">
        <v>8</v>
      </c>
      <c r="S35" s="232">
        <v>4</v>
      </c>
      <c r="T35" s="232">
        <v>0</v>
      </c>
      <c r="U35" s="232" t="s">
        <v>69</v>
      </c>
      <c r="V35" s="232">
        <v>3</v>
      </c>
      <c r="W35" s="232"/>
      <c r="X35" s="232"/>
      <c r="Y35" s="232"/>
      <c r="Z35" s="232"/>
      <c r="AA35" s="233"/>
      <c r="AB35" s="232"/>
      <c r="AC35" s="232"/>
      <c r="AD35" s="232"/>
      <c r="AE35" s="232"/>
      <c r="AF35" s="233"/>
      <c r="AG35" s="232"/>
      <c r="AH35" s="232"/>
      <c r="AI35" s="232"/>
      <c r="AJ35" s="232"/>
      <c r="AK35" s="233"/>
      <c r="AL35" s="232"/>
      <c r="AM35" s="232"/>
      <c r="AN35" s="232"/>
      <c r="AO35" s="232"/>
      <c r="AP35" s="234"/>
      <c r="AQ35" s="246"/>
      <c r="AR35" s="194"/>
    </row>
    <row r="36" spans="1:49" s="86" customFormat="1" ht="15.75" x14ac:dyDescent="0.2">
      <c r="B36" s="231" t="s">
        <v>38</v>
      </c>
      <c r="C36" s="222" t="s">
        <v>219</v>
      </c>
      <c r="D36" s="340" t="s">
        <v>106</v>
      </c>
      <c r="E36" s="340"/>
      <c r="F36" s="232">
        <f t="shared" si="4"/>
        <v>8</v>
      </c>
      <c r="G36" s="233">
        <f t="shared" si="7"/>
        <v>2</v>
      </c>
      <c r="H36" s="232"/>
      <c r="I36" s="232"/>
      <c r="J36" s="232"/>
      <c r="K36" s="232"/>
      <c r="L36" s="233"/>
      <c r="M36" s="232"/>
      <c r="N36" s="232"/>
      <c r="O36" s="232"/>
      <c r="P36" s="232"/>
      <c r="Q36" s="233"/>
      <c r="R36" s="232">
        <v>4</v>
      </c>
      <c r="S36" s="232">
        <v>4</v>
      </c>
      <c r="T36" s="232">
        <v>0</v>
      </c>
      <c r="U36" s="232" t="s">
        <v>69</v>
      </c>
      <c r="V36" s="233">
        <v>2</v>
      </c>
      <c r="W36" s="232"/>
      <c r="X36" s="232"/>
      <c r="Y36" s="232"/>
      <c r="Z36" s="232"/>
      <c r="AA36" s="233"/>
      <c r="AB36" s="232"/>
      <c r="AC36" s="232"/>
      <c r="AD36" s="232"/>
      <c r="AE36" s="232"/>
      <c r="AF36" s="233"/>
      <c r="AG36" s="232"/>
      <c r="AH36" s="232"/>
      <c r="AI36" s="232"/>
      <c r="AJ36" s="232"/>
      <c r="AK36" s="233"/>
      <c r="AL36" s="232"/>
      <c r="AM36" s="232"/>
      <c r="AN36" s="232"/>
      <c r="AO36" s="232"/>
      <c r="AP36" s="234"/>
      <c r="AQ36" s="249"/>
      <c r="AR36" s="194"/>
    </row>
    <row r="37" spans="1:49" s="86" customFormat="1" ht="15.75" x14ac:dyDescent="0.2">
      <c r="B37" s="231" t="s">
        <v>39</v>
      </c>
      <c r="C37" s="222" t="s">
        <v>220</v>
      </c>
      <c r="D37" s="340" t="s">
        <v>107</v>
      </c>
      <c r="E37" s="340"/>
      <c r="F37" s="232">
        <f t="shared" si="4"/>
        <v>8</v>
      </c>
      <c r="G37" s="233">
        <v>2</v>
      </c>
      <c r="H37" s="232"/>
      <c r="I37" s="232"/>
      <c r="J37" s="232"/>
      <c r="K37" s="232"/>
      <c r="L37" s="233"/>
      <c r="M37" s="232"/>
      <c r="N37" s="232"/>
      <c r="O37" s="232"/>
      <c r="P37" s="232"/>
      <c r="Q37" s="233"/>
      <c r="R37" s="232"/>
      <c r="S37" s="232"/>
      <c r="T37" s="232"/>
      <c r="U37" s="232"/>
      <c r="V37" s="233"/>
      <c r="W37" s="232">
        <v>8</v>
      </c>
      <c r="X37" s="232">
        <v>0</v>
      </c>
      <c r="Y37" s="232">
        <v>0</v>
      </c>
      <c r="Z37" s="232" t="s">
        <v>14</v>
      </c>
      <c r="AA37" s="233">
        <v>2</v>
      </c>
      <c r="AB37" s="232"/>
      <c r="AC37" s="232"/>
      <c r="AD37" s="232"/>
      <c r="AE37" s="232"/>
      <c r="AF37" s="233"/>
      <c r="AG37" s="232"/>
      <c r="AH37" s="232"/>
      <c r="AI37" s="232"/>
      <c r="AJ37" s="232"/>
      <c r="AK37" s="233"/>
      <c r="AL37" s="232"/>
      <c r="AM37" s="232"/>
      <c r="AN37" s="232"/>
      <c r="AO37" s="232"/>
      <c r="AP37" s="234"/>
      <c r="AQ37" s="246"/>
      <c r="AR37" s="194"/>
    </row>
    <row r="38" spans="1:49" s="86" customFormat="1" ht="15.75" x14ac:dyDescent="0.2">
      <c r="B38" s="231" t="s">
        <v>40</v>
      </c>
      <c r="C38" s="337" t="s">
        <v>288</v>
      </c>
      <c r="D38" s="340" t="s">
        <v>289</v>
      </c>
      <c r="E38" s="340"/>
      <c r="F38" s="232">
        <f t="shared" si="4"/>
        <v>12</v>
      </c>
      <c r="G38" s="233">
        <f t="shared" si="7"/>
        <v>3</v>
      </c>
      <c r="H38" s="232"/>
      <c r="I38" s="232"/>
      <c r="J38" s="232"/>
      <c r="K38" s="232"/>
      <c r="L38" s="233"/>
      <c r="M38" s="232"/>
      <c r="N38" s="232"/>
      <c r="O38" s="232"/>
      <c r="P38" s="232"/>
      <c r="Q38" s="233"/>
      <c r="R38" s="232"/>
      <c r="S38" s="232"/>
      <c r="T38" s="232"/>
      <c r="U38" s="232"/>
      <c r="V38" s="233"/>
      <c r="W38" s="232">
        <v>4</v>
      </c>
      <c r="X38" s="232">
        <v>8</v>
      </c>
      <c r="Y38" s="232">
        <v>0</v>
      </c>
      <c r="Z38" s="232" t="s">
        <v>14</v>
      </c>
      <c r="AA38" s="233">
        <v>3</v>
      </c>
      <c r="AB38" s="232"/>
      <c r="AC38" s="232"/>
      <c r="AD38" s="232"/>
      <c r="AE38" s="232"/>
      <c r="AF38" s="233"/>
      <c r="AG38" s="232"/>
      <c r="AH38" s="232"/>
      <c r="AI38" s="232"/>
      <c r="AJ38" s="232"/>
      <c r="AK38" s="233"/>
      <c r="AL38" s="232"/>
      <c r="AM38" s="232"/>
      <c r="AN38" s="232"/>
      <c r="AO38" s="232"/>
      <c r="AP38" s="234"/>
      <c r="AQ38" s="339" t="s">
        <v>215</v>
      </c>
      <c r="AR38" s="194"/>
    </row>
    <row r="39" spans="1:49" s="86" customFormat="1" ht="15.75" x14ac:dyDescent="0.2">
      <c r="B39" s="231" t="s">
        <v>41</v>
      </c>
      <c r="C39" s="337" t="s">
        <v>287</v>
      </c>
      <c r="D39" s="340" t="s">
        <v>285</v>
      </c>
      <c r="E39" s="340"/>
      <c r="F39" s="232">
        <f t="shared" si="4"/>
        <v>8</v>
      </c>
      <c r="G39" s="233">
        <f t="shared" si="7"/>
        <v>2</v>
      </c>
      <c r="H39" s="232"/>
      <c r="I39" s="232"/>
      <c r="J39" s="232"/>
      <c r="K39" s="232"/>
      <c r="L39" s="233"/>
      <c r="M39" s="232"/>
      <c r="N39" s="232"/>
      <c r="O39" s="232"/>
      <c r="P39" s="232"/>
      <c r="Q39" s="233"/>
      <c r="R39" s="232"/>
      <c r="S39" s="232"/>
      <c r="T39" s="232"/>
      <c r="U39" s="232"/>
      <c r="V39" s="233"/>
      <c r="W39" s="232"/>
      <c r="X39" s="232"/>
      <c r="Y39" s="232"/>
      <c r="Z39" s="232"/>
      <c r="AA39" s="233"/>
      <c r="AB39" s="232">
        <v>8</v>
      </c>
      <c r="AC39" s="232">
        <v>0</v>
      </c>
      <c r="AD39" s="232">
        <v>0</v>
      </c>
      <c r="AE39" s="232" t="s">
        <v>69</v>
      </c>
      <c r="AF39" s="233">
        <v>2</v>
      </c>
      <c r="AG39" s="232"/>
      <c r="AH39" s="232"/>
      <c r="AI39" s="232"/>
      <c r="AJ39" s="232"/>
      <c r="AK39" s="233"/>
      <c r="AL39" s="232"/>
      <c r="AM39" s="232"/>
      <c r="AN39" s="232"/>
      <c r="AO39" s="232"/>
      <c r="AP39" s="235"/>
      <c r="AQ39" s="338"/>
      <c r="AR39" s="194"/>
    </row>
    <row r="40" spans="1:49" s="86" customFormat="1" ht="15.75" x14ac:dyDescent="0.2">
      <c r="B40" s="231" t="s">
        <v>42</v>
      </c>
      <c r="C40" s="337" t="s">
        <v>221</v>
      </c>
      <c r="D40" s="342" t="s">
        <v>94</v>
      </c>
      <c r="E40" s="341"/>
      <c r="F40" s="232">
        <f t="shared" si="4"/>
        <v>8</v>
      </c>
      <c r="G40" s="233">
        <f t="shared" si="7"/>
        <v>2</v>
      </c>
      <c r="H40" s="232"/>
      <c r="I40" s="232"/>
      <c r="J40" s="232"/>
      <c r="K40" s="232"/>
      <c r="L40" s="233"/>
      <c r="M40" s="232"/>
      <c r="N40" s="232"/>
      <c r="O40" s="232"/>
      <c r="P40" s="232"/>
      <c r="Q40" s="233"/>
      <c r="R40" s="232">
        <v>8</v>
      </c>
      <c r="S40" s="232">
        <v>0</v>
      </c>
      <c r="T40" s="232">
        <v>0</v>
      </c>
      <c r="U40" s="232" t="s">
        <v>14</v>
      </c>
      <c r="V40" s="233">
        <v>2</v>
      </c>
      <c r="W40" s="232"/>
      <c r="X40" s="232"/>
      <c r="Y40" s="232"/>
      <c r="Z40" s="232"/>
      <c r="AA40" s="233"/>
      <c r="AB40" s="232"/>
      <c r="AC40" s="232"/>
      <c r="AD40" s="232"/>
      <c r="AE40" s="232"/>
      <c r="AF40" s="233"/>
      <c r="AG40" s="232"/>
      <c r="AH40" s="232"/>
      <c r="AI40" s="232"/>
      <c r="AJ40" s="232"/>
      <c r="AK40" s="233"/>
      <c r="AL40" s="232"/>
      <c r="AM40" s="232"/>
      <c r="AN40" s="232"/>
      <c r="AO40" s="232"/>
      <c r="AP40" s="235"/>
      <c r="AQ40" s="338" t="s">
        <v>208</v>
      </c>
      <c r="AR40" s="194"/>
    </row>
    <row r="41" spans="1:49" s="86" customFormat="1" ht="15.75" x14ac:dyDescent="0.2">
      <c r="B41" s="231" t="s">
        <v>43</v>
      </c>
      <c r="C41" s="222" t="s">
        <v>222</v>
      </c>
      <c r="D41" s="340" t="s">
        <v>99</v>
      </c>
      <c r="E41" s="340"/>
      <c r="F41" s="232">
        <f t="shared" si="4"/>
        <v>12</v>
      </c>
      <c r="G41" s="233">
        <f t="shared" si="7"/>
        <v>3</v>
      </c>
      <c r="H41" s="232"/>
      <c r="I41" s="232"/>
      <c r="J41" s="232"/>
      <c r="K41" s="232"/>
      <c r="L41" s="233"/>
      <c r="M41" s="232"/>
      <c r="N41" s="232"/>
      <c r="O41" s="232"/>
      <c r="P41" s="232"/>
      <c r="Q41" s="233"/>
      <c r="R41" s="232"/>
      <c r="S41" s="232"/>
      <c r="T41" s="232"/>
      <c r="U41" s="232"/>
      <c r="V41" s="233"/>
      <c r="W41" s="232">
        <v>4</v>
      </c>
      <c r="X41" s="232">
        <v>8</v>
      </c>
      <c r="Y41" s="232">
        <v>0</v>
      </c>
      <c r="Z41" s="232" t="s">
        <v>14</v>
      </c>
      <c r="AA41" s="233">
        <v>3</v>
      </c>
      <c r="AB41" s="232"/>
      <c r="AC41" s="232"/>
      <c r="AD41" s="232"/>
      <c r="AE41" s="232"/>
      <c r="AF41" s="233"/>
      <c r="AG41" s="232"/>
      <c r="AH41" s="232"/>
      <c r="AI41" s="232"/>
      <c r="AJ41" s="232"/>
      <c r="AK41" s="233"/>
      <c r="AL41" s="232"/>
      <c r="AM41" s="232"/>
      <c r="AN41" s="232"/>
      <c r="AO41" s="232"/>
      <c r="AP41" s="235"/>
      <c r="AQ41" s="246"/>
      <c r="AR41" s="194"/>
    </row>
    <row r="42" spans="1:49" s="86" customFormat="1" ht="28.5" x14ac:dyDescent="0.2">
      <c r="B42" s="231" t="s">
        <v>44</v>
      </c>
      <c r="C42" s="222" t="s">
        <v>223</v>
      </c>
      <c r="D42" s="340" t="s">
        <v>138</v>
      </c>
      <c r="E42" s="341"/>
      <c r="F42" s="232">
        <f t="shared" si="4"/>
        <v>8</v>
      </c>
      <c r="G42" s="233">
        <f t="shared" si="7"/>
        <v>4</v>
      </c>
      <c r="H42" s="232"/>
      <c r="I42" s="232"/>
      <c r="J42" s="232"/>
      <c r="K42" s="232"/>
      <c r="L42" s="233"/>
      <c r="M42" s="232"/>
      <c r="N42" s="232"/>
      <c r="O42" s="232"/>
      <c r="P42" s="232"/>
      <c r="Q42" s="233"/>
      <c r="R42" s="232"/>
      <c r="S42" s="232"/>
      <c r="T42" s="232"/>
      <c r="U42" s="232"/>
      <c r="V42" s="233"/>
      <c r="W42" s="232">
        <v>0</v>
      </c>
      <c r="X42" s="232">
        <v>0</v>
      </c>
      <c r="Y42" s="232">
        <v>8</v>
      </c>
      <c r="Z42" s="232" t="s">
        <v>69</v>
      </c>
      <c r="AA42" s="233">
        <v>4</v>
      </c>
      <c r="AB42" s="232"/>
      <c r="AC42" s="232"/>
      <c r="AD42" s="232"/>
      <c r="AE42" s="232"/>
      <c r="AF42" s="233"/>
      <c r="AG42" s="232"/>
      <c r="AH42" s="232"/>
      <c r="AI42" s="232"/>
      <c r="AJ42" s="232"/>
      <c r="AK42" s="233"/>
      <c r="AL42" s="232"/>
      <c r="AM42" s="232"/>
      <c r="AN42" s="232"/>
      <c r="AO42" s="232"/>
      <c r="AP42" s="235"/>
      <c r="AQ42" s="335" t="s">
        <v>234</v>
      </c>
      <c r="AR42" s="194"/>
      <c r="AU42" s="194"/>
      <c r="AV42" s="194"/>
      <c r="AW42" s="194"/>
    </row>
    <row r="43" spans="1:49" s="86" customFormat="1" ht="15.75" x14ac:dyDescent="0.2">
      <c r="B43" s="231" t="s">
        <v>45</v>
      </c>
      <c r="C43" s="222" t="s">
        <v>224</v>
      </c>
      <c r="D43" s="340" t="s">
        <v>110</v>
      </c>
      <c r="E43" s="341"/>
      <c r="F43" s="232">
        <f t="shared" si="4"/>
        <v>8</v>
      </c>
      <c r="G43" s="233">
        <f t="shared" si="7"/>
        <v>2</v>
      </c>
      <c r="H43" s="232"/>
      <c r="I43" s="232"/>
      <c r="J43" s="232"/>
      <c r="K43" s="232"/>
      <c r="L43" s="233"/>
      <c r="M43" s="236"/>
      <c r="N43" s="232"/>
      <c r="O43" s="232"/>
      <c r="P43" s="232"/>
      <c r="Q43" s="233"/>
      <c r="R43" s="232"/>
      <c r="S43" s="232"/>
      <c r="T43" s="232"/>
      <c r="U43" s="232"/>
      <c r="V43" s="233"/>
      <c r="W43" s="232"/>
      <c r="X43" s="232"/>
      <c r="Y43" s="232"/>
      <c r="Z43" s="232"/>
      <c r="AA43" s="233"/>
      <c r="AB43" s="232">
        <v>4</v>
      </c>
      <c r="AC43" s="232">
        <v>4</v>
      </c>
      <c r="AD43" s="232">
        <v>0</v>
      </c>
      <c r="AE43" s="232" t="s">
        <v>69</v>
      </c>
      <c r="AF43" s="233">
        <v>2</v>
      </c>
      <c r="AG43" s="232"/>
      <c r="AH43" s="232"/>
      <c r="AI43" s="232"/>
      <c r="AJ43" s="232"/>
      <c r="AK43" s="233"/>
      <c r="AL43" s="232"/>
      <c r="AM43" s="232"/>
      <c r="AN43" s="232"/>
      <c r="AO43" s="232"/>
      <c r="AP43" s="235"/>
      <c r="AQ43" s="250"/>
      <c r="AR43" s="248"/>
      <c r="AS43" s="195"/>
      <c r="AT43" s="154"/>
      <c r="AU43" s="196"/>
      <c r="AV43" s="196"/>
      <c r="AW43" s="194"/>
    </row>
    <row r="44" spans="1:49" s="25" customFormat="1" ht="18.75" customHeight="1" x14ac:dyDescent="0.2">
      <c r="A44" s="178"/>
      <c r="B44" s="343" t="s">
        <v>117</v>
      </c>
      <c r="C44" s="344"/>
      <c r="D44" s="344"/>
      <c r="E44" s="226" t="s">
        <v>72</v>
      </c>
      <c r="F44" s="227">
        <f t="shared" ref="F44:AP44" si="8">SUM(F45:F52)</f>
        <v>112</v>
      </c>
      <c r="G44" s="227">
        <f t="shared" si="8"/>
        <v>29</v>
      </c>
      <c r="H44" s="227">
        <f t="shared" si="8"/>
        <v>4</v>
      </c>
      <c r="I44" s="227">
        <f t="shared" si="8"/>
        <v>0</v>
      </c>
      <c r="J44" s="227">
        <f t="shared" si="8"/>
        <v>8</v>
      </c>
      <c r="K44" s="227">
        <f t="shared" si="8"/>
        <v>0</v>
      </c>
      <c r="L44" s="227">
        <f t="shared" si="8"/>
        <v>3</v>
      </c>
      <c r="M44" s="227">
        <f t="shared" si="8"/>
        <v>8</v>
      </c>
      <c r="N44" s="227">
        <f t="shared" si="8"/>
        <v>8</v>
      </c>
      <c r="O44" s="227">
        <f t="shared" si="8"/>
        <v>0</v>
      </c>
      <c r="P44" s="227">
        <f t="shared" si="8"/>
        <v>0</v>
      </c>
      <c r="Q44" s="227">
        <f t="shared" si="8"/>
        <v>4</v>
      </c>
      <c r="R44" s="227">
        <f t="shared" si="8"/>
        <v>4</v>
      </c>
      <c r="S44" s="227">
        <f t="shared" si="8"/>
        <v>8</v>
      </c>
      <c r="T44" s="227">
        <f t="shared" si="8"/>
        <v>0</v>
      </c>
      <c r="U44" s="227">
        <f t="shared" si="8"/>
        <v>0</v>
      </c>
      <c r="V44" s="227">
        <f t="shared" si="8"/>
        <v>3</v>
      </c>
      <c r="W44" s="227">
        <f t="shared" si="8"/>
        <v>12</v>
      </c>
      <c r="X44" s="227">
        <f t="shared" si="8"/>
        <v>0</v>
      </c>
      <c r="Y44" s="227">
        <f t="shared" si="8"/>
        <v>20</v>
      </c>
      <c r="Z44" s="227">
        <f t="shared" si="8"/>
        <v>0</v>
      </c>
      <c r="AA44" s="227">
        <f t="shared" si="8"/>
        <v>9</v>
      </c>
      <c r="AB44" s="227">
        <f t="shared" si="8"/>
        <v>16</v>
      </c>
      <c r="AC44" s="227">
        <f t="shared" si="8"/>
        <v>4</v>
      </c>
      <c r="AD44" s="227">
        <f t="shared" si="8"/>
        <v>20</v>
      </c>
      <c r="AE44" s="227">
        <f t="shared" si="8"/>
        <v>0</v>
      </c>
      <c r="AF44" s="227">
        <f t="shared" si="8"/>
        <v>10</v>
      </c>
      <c r="AG44" s="227">
        <f t="shared" si="8"/>
        <v>0</v>
      </c>
      <c r="AH44" s="227">
        <f t="shared" si="8"/>
        <v>0</v>
      </c>
      <c r="AI44" s="227">
        <f t="shared" si="8"/>
        <v>0</v>
      </c>
      <c r="AJ44" s="227">
        <f t="shared" si="8"/>
        <v>0</v>
      </c>
      <c r="AK44" s="227">
        <f t="shared" si="8"/>
        <v>0</v>
      </c>
      <c r="AL44" s="227">
        <f t="shared" si="8"/>
        <v>0</v>
      </c>
      <c r="AM44" s="227">
        <f t="shared" si="8"/>
        <v>0</v>
      </c>
      <c r="AN44" s="227">
        <f t="shared" si="8"/>
        <v>0</v>
      </c>
      <c r="AO44" s="227">
        <f t="shared" si="8"/>
        <v>0</v>
      </c>
      <c r="AP44" s="227">
        <f t="shared" si="8"/>
        <v>0</v>
      </c>
      <c r="AQ44" s="99"/>
      <c r="AR44" s="92"/>
      <c r="AU44" s="190"/>
      <c r="AV44" s="190"/>
      <c r="AW44" s="190"/>
    </row>
    <row r="45" spans="1:49" s="86" customFormat="1" ht="15" customHeight="1" x14ac:dyDescent="0.2">
      <c r="B45" s="231" t="s">
        <v>78</v>
      </c>
      <c r="C45" s="222" t="s">
        <v>284</v>
      </c>
      <c r="D45" s="340" t="s">
        <v>283</v>
      </c>
      <c r="E45" s="340"/>
      <c r="F45" s="232">
        <f t="shared" si="4"/>
        <v>16</v>
      </c>
      <c r="G45" s="233">
        <f>SUM(L45,Q45,V45,AA45,AF45,AK45,AP45)</f>
        <v>4</v>
      </c>
      <c r="H45" s="232"/>
      <c r="I45" s="232"/>
      <c r="J45" s="232"/>
      <c r="K45" s="232"/>
      <c r="L45" s="233"/>
      <c r="M45" s="232">
        <v>8</v>
      </c>
      <c r="N45" s="232">
        <v>8</v>
      </c>
      <c r="O45" s="232">
        <v>0</v>
      </c>
      <c r="P45" s="232" t="s">
        <v>69</v>
      </c>
      <c r="Q45" s="233">
        <v>4</v>
      </c>
      <c r="R45" s="232"/>
      <c r="S45" s="232"/>
      <c r="T45" s="232"/>
      <c r="U45" s="232"/>
      <c r="V45" s="233"/>
      <c r="W45" s="232"/>
      <c r="X45" s="232"/>
      <c r="Y45" s="232"/>
      <c r="Z45" s="232"/>
      <c r="AA45" s="233"/>
      <c r="AB45" s="232"/>
      <c r="AC45" s="232"/>
      <c r="AD45" s="232"/>
      <c r="AE45" s="232"/>
      <c r="AF45" s="233"/>
      <c r="AG45" s="232"/>
      <c r="AH45" s="232"/>
      <c r="AI45" s="232"/>
      <c r="AJ45" s="232"/>
      <c r="AK45" s="233"/>
      <c r="AL45" s="232"/>
      <c r="AM45" s="232"/>
      <c r="AN45" s="232"/>
      <c r="AO45" s="232"/>
      <c r="AP45" s="234"/>
      <c r="AQ45" s="246"/>
      <c r="AR45" s="194"/>
    </row>
    <row r="46" spans="1:49" s="86" customFormat="1" ht="15" customHeight="1" x14ac:dyDescent="0.2">
      <c r="B46" s="231" t="s">
        <v>46</v>
      </c>
      <c r="C46" s="222" t="s">
        <v>277</v>
      </c>
      <c r="D46" s="340" t="s">
        <v>93</v>
      </c>
      <c r="E46" s="340"/>
      <c r="F46" s="232">
        <f t="shared" si="4"/>
        <v>12</v>
      </c>
      <c r="G46" s="233">
        <f t="shared" ref="G46:G56" si="9">SUM(L46,Q46,V46,AA46,AF46,AK46,AP46)</f>
        <v>3</v>
      </c>
      <c r="H46" s="232">
        <v>4</v>
      </c>
      <c r="I46" s="232">
        <v>0</v>
      </c>
      <c r="J46" s="232">
        <v>8</v>
      </c>
      <c r="K46" s="232" t="s">
        <v>69</v>
      </c>
      <c r="L46" s="233">
        <v>3</v>
      </c>
      <c r="M46" s="232"/>
      <c r="N46" s="232"/>
      <c r="O46" s="232"/>
      <c r="P46" s="232"/>
      <c r="Q46" s="233"/>
      <c r="R46" s="232"/>
      <c r="S46" s="232"/>
      <c r="T46" s="232"/>
      <c r="U46" s="232"/>
      <c r="V46" s="233"/>
      <c r="W46" s="232"/>
      <c r="X46" s="232"/>
      <c r="Y46" s="232"/>
      <c r="Z46" s="232"/>
      <c r="AA46" s="233"/>
      <c r="AB46" s="232"/>
      <c r="AC46" s="232"/>
      <c r="AD46" s="232"/>
      <c r="AE46" s="232"/>
      <c r="AF46" s="233"/>
      <c r="AG46" s="232"/>
      <c r="AH46" s="232"/>
      <c r="AI46" s="232"/>
      <c r="AJ46" s="232"/>
      <c r="AK46" s="233"/>
      <c r="AL46" s="232"/>
      <c r="AM46" s="232"/>
      <c r="AN46" s="232"/>
      <c r="AO46" s="232"/>
      <c r="AP46" s="234"/>
      <c r="AQ46" s="246"/>
      <c r="AR46" s="194"/>
    </row>
    <row r="47" spans="1:49" s="86" customFormat="1" ht="15" customHeight="1" x14ac:dyDescent="0.2">
      <c r="B47" s="231" t="s">
        <v>47</v>
      </c>
      <c r="C47" s="337" t="s">
        <v>290</v>
      </c>
      <c r="D47" s="340" t="s">
        <v>178</v>
      </c>
      <c r="E47" s="340"/>
      <c r="F47" s="232">
        <f t="shared" si="4"/>
        <v>12</v>
      </c>
      <c r="G47" s="233">
        <f t="shared" si="9"/>
        <v>3</v>
      </c>
      <c r="H47" s="232"/>
      <c r="I47" s="232"/>
      <c r="J47" s="232"/>
      <c r="K47" s="232"/>
      <c r="L47" s="233"/>
      <c r="M47" s="232"/>
      <c r="N47" s="232"/>
      <c r="O47" s="232"/>
      <c r="P47" s="232"/>
      <c r="Q47" s="233"/>
      <c r="R47" s="232">
        <v>4</v>
      </c>
      <c r="S47" s="232">
        <v>8</v>
      </c>
      <c r="T47" s="232">
        <v>0</v>
      </c>
      <c r="U47" s="232" t="s">
        <v>14</v>
      </c>
      <c r="V47" s="233">
        <v>3</v>
      </c>
      <c r="W47" s="232"/>
      <c r="X47" s="232"/>
      <c r="Y47" s="232"/>
      <c r="Z47" s="232"/>
      <c r="AA47" s="233"/>
      <c r="AB47" s="232"/>
      <c r="AC47" s="232"/>
      <c r="AD47" s="232"/>
      <c r="AE47" s="232"/>
      <c r="AF47" s="233"/>
      <c r="AG47" s="232"/>
      <c r="AH47" s="232"/>
      <c r="AI47" s="232"/>
      <c r="AJ47" s="232"/>
      <c r="AK47" s="233"/>
      <c r="AL47" s="232"/>
      <c r="AM47" s="232"/>
      <c r="AN47" s="232"/>
      <c r="AO47" s="232"/>
      <c r="AP47" s="234"/>
      <c r="AQ47" s="339" t="s">
        <v>277</v>
      </c>
      <c r="AR47" s="194"/>
    </row>
    <row r="48" spans="1:49" s="86" customFormat="1" ht="15" customHeight="1" x14ac:dyDescent="0.2">
      <c r="B48" s="231" t="s">
        <v>48</v>
      </c>
      <c r="C48" s="222" t="s">
        <v>225</v>
      </c>
      <c r="D48" s="237" t="s">
        <v>141</v>
      </c>
      <c r="E48" s="237"/>
      <c r="F48" s="232">
        <f t="shared" si="4"/>
        <v>16</v>
      </c>
      <c r="G48" s="233">
        <f t="shared" si="9"/>
        <v>5</v>
      </c>
      <c r="H48" s="232"/>
      <c r="I48" s="232"/>
      <c r="J48" s="232"/>
      <c r="K48" s="232"/>
      <c r="L48" s="233"/>
      <c r="M48" s="232"/>
      <c r="N48" s="232"/>
      <c r="O48" s="232"/>
      <c r="P48" s="232"/>
      <c r="Q48" s="233"/>
      <c r="R48" s="232"/>
      <c r="S48" s="232"/>
      <c r="T48" s="232"/>
      <c r="U48" s="232"/>
      <c r="V48" s="233"/>
      <c r="W48" s="232">
        <v>4</v>
      </c>
      <c r="X48" s="232">
        <v>0</v>
      </c>
      <c r="Y48" s="232">
        <v>12</v>
      </c>
      <c r="Z48" s="232" t="s">
        <v>69</v>
      </c>
      <c r="AA48" s="233">
        <v>5</v>
      </c>
      <c r="AB48" s="232"/>
      <c r="AC48" s="232"/>
      <c r="AD48" s="232"/>
      <c r="AE48" s="232"/>
      <c r="AF48" s="233"/>
      <c r="AG48" s="232"/>
      <c r="AH48" s="232"/>
      <c r="AI48" s="232"/>
      <c r="AJ48" s="232"/>
      <c r="AK48" s="233"/>
      <c r="AL48" s="232"/>
      <c r="AM48" s="232"/>
      <c r="AN48" s="232"/>
      <c r="AO48" s="232"/>
      <c r="AP48" s="234"/>
      <c r="AQ48" s="249" t="s">
        <v>205</v>
      </c>
      <c r="AR48" s="194"/>
    </row>
    <row r="49" spans="1:73" s="86" customFormat="1" ht="15" customHeight="1" x14ac:dyDescent="0.2">
      <c r="B49" s="231" t="s">
        <v>49</v>
      </c>
      <c r="C49" s="222" t="s">
        <v>275</v>
      </c>
      <c r="D49" s="340" t="s">
        <v>108</v>
      </c>
      <c r="E49" s="340"/>
      <c r="F49" s="232">
        <f t="shared" si="4"/>
        <v>20</v>
      </c>
      <c r="G49" s="233">
        <f t="shared" si="9"/>
        <v>5</v>
      </c>
      <c r="H49" s="232"/>
      <c r="I49" s="232"/>
      <c r="J49" s="232"/>
      <c r="K49" s="232"/>
      <c r="L49" s="233"/>
      <c r="M49" s="232"/>
      <c r="N49" s="232"/>
      <c r="O49" s="232"/>
      <c r="P49" s="232"/>
      <c r="Q49" s="233"/>
      <c r="R49" s="232"/>
      <c r="S49" s="232"/>
      <c r="T49" s="232"/>
      <c r="U49" s="232"/>
      <c r="V49" s="238"/>
      <c r="W49" s="232"/>
      <c r="X49" s="232"/>
      <c r="Y49" s="232"/>
      <c r="Z49" s="232"/>
      <c r="AA49" s="233"/>
      <c r="AB49" s="232">
        <v>8</v>
      </c>
      <c r="AC49" s="232">
        <v>0</v>
      </c>
      <c r="AD49" s="232">
        <v>12</v>
      </c>
      <c r="AE49" s="232" t="s">
        <v>14</v>
      </c>
      <c r="AF49" s="233">
        <v>5</v>
      </c>
      <c r="AG49" s="232"/>
      <c r="AH49" s="232"/>
      <c r="AI49" s="232"/>
      <c r="AJ49" s="232"/>
      <c r="AK49" s="233"/>
      <c r="AL49" s="232"/>
      <c r="AM49" s="232"/>
      <c r="AN49" s="232"/>
      <c r="AO49" s="232"/>
      <c r="AP49" s="234"/>
      <c r="AQ49" s="246" t="s">
        <v>205</v>
      </c>
      <c r="AR49" s="194"/>
    </row>
    <row r="50" spans="1:73" s="86" customFormat="1" ht="15" customHeight="1" x14ac:dyDescent="0.2">
      <c r="B50" s="231" t="s">
        <v>170</v>
      </c>
      <c r="C50" s="222" t="s">
        <v>226</v>
      </c>
      <c r="D50" s="237" t="s">
        <v>109</v>
      </c>
      <c r="E50" s="237"/>
      <c r="F50" s="232">
        <f t="shared" si="4"/>
        <v>12</v>
      </c>
      <c r="G50" s="233">
        <f t="shared" si="9"/>
        <v>3</v>
      </c>
      <c r="H50" s="232"/>
      <c r="I50" s="232"/>
      <c r="J50" s="232"/>
      <c r="K50" s="232"/>
      <c r="L50" s="233"/>
      <c r="M50" s="232"/>
      <c r="N50" s="232"/>
      <c r="O50" s="232"/>
      <c r="P50" s="232"/>
      <c r="Q50" s="233"/>
      <c r="R50" s="232"/>
      <c r="S50" s="232"/>
      <c r="T50" s="232"/>
      <c r="U50" s="232"/>
      <c r="V50" s="238"/>
      <c r="W50" s="232"/>
      <c r="X50" s="232"/>
      <c r="Y50" s="232"/>
      <c r="Z50" s="232"/>
      <c r="AA50" s="233"/>
      <c r="AB50" s="232">
        <v>4</v>
      </c>
      <c r="AC50" s="232">
        <v>0</v>
      </c>
      <c r="AD50" s="232">
        <v>8</v>
      </c>
      <c r="AE50" s="232" t="s">
        <v>69</v>
      </c>
      <c r="AF50" s="233">
        <v>3</v>
      </c>
      <c r="AG50" s="232"/>
      <c r="AH50" s="232"/>
      <c r="AI50" s="232"/>
      <c r="AJ50" s="232"/>
      <c r="AK50" s="233"/>
      <c r="AL50" s="232"/>
      <c r="AM50" s="232"/>
      <c r="AN50" s="232"/>
      <c r="AO50" s="232"/>
      <c r="AP50" s="234"/>
      <c r="AQ50" s="249" t="s">
        <v>202</v>
      </c>
      <c r="AR50" s="194"/>
    </row>
    <row r="51" spans="1:73" s="86" customFormat="1" ht="15" customHeight="1" x14ac:dyDescent="0.2">
      <c r="B51" s="231" t="s">
        <v>50</v>
      </c>
      <c r="C51" s="222" t="s">
        <v>271</v>
      </c>
      <c r="D51" s="348" t="s">
        <v>177</v>
      </c>
      <c r="E51" s="348"/>
      <c r="F51" s="232">
        <f t="shared" si="4"/>
        <v>16</v>
      </c>
      <c r="G51" s="233">
        <f t="shared" si="9"/>
        <v>4</v>
      </c>
      <c r="H51" s="232"/>
      <c r="I51" s="232"/>
      <c r="J51" s="232"/>
      <c r="K51" s="232"/>
      <c r="L51" s="233"/>
      <c r="M51" s="232"/>
      <c r="N51" s="232"/>
      <c r="O51" s="232"/>
      <c r="P51" s="232"/>
      <c r="Q51" s="233"/>
      <c r="R51" s="232"/>
      <c r="S51" s="232"/>
      <c r="T51" s="232"/>
      <c r="U51" s="232"/>
      <c r="V51" s="238"/>
      <c r="W51" s="232">
        <v>8</v>
      </c>
      <c r="X51" s="232">
        <v>0</v>
      </c>
      <c r="Y51" s="232">
        <v>8</v>
      </c>
      <c r="Z51" s="232" t="s">
        <v>69</v>
      </c>
      <c r="AA51" s="233">
        <v>4</v>
      </c>
      <c r="AB51" s="232"/>
      <c r="AC51" s="232"/>
      <c r="AD51" s="232"/>
      <c r="AE51" s="232"/>
      <c r="AF51" s="233"/>
      <c r="AG51" s="232"/>
      <c r="AH51" s="232"/>
      <c r="AI51" s="232"/>
      <c r="AJ51" s="232"/>
      <c r="AK51" s="233"/>
      <c r="AL51" s="232"/>
      <c r="AM51" s="232"/>
      <c r="AN51" s="232"/>
      <c r="AO51" s="232"/>
      <c r="AP51" s="234"/>
      <c r="AQ51" s="246" t="s">
        <v>274</v>
      </c>
      <c r="AR51" s="194"/>
    </row>
    <row r="52" spans="1:73" s="25" customFormat="1" ht="15" customHeight="1" x14ac:dyDescent="0.2">
      <c r="A52" s="178"/>
      <c r="B52" s="221" t="s">
        <v>51</v>
      </c>
      <c r="C52" s="222" t="s">
        <v>227</v>
      </c>
      <c r="D52" s="346" t="s">
        <v>263</v>
      </c>
      <c r="E52" s="346"/>
      <c r="F52" s="223">
        <f t="shared" si="4"/>
        <v>8</v>
      </c>
      <c r="G52" s="224">
        <f t="shared" si="9"/>
        <v>2</v>
      </c>
      <c r="H52" s="223"/>
      <c r="I52" s="223"/>
      <c r="J52" s="223"/>
      <c r="K52" s="223"/>
      <c r="L52" s="224"/>
      <c r="M52" s="223"/>
      <c r="N52" s="223"/>
      <c r="O52" s="223"/>
      <c r="P52" s="223"/>
      <c r="Q52" s="224"/>
      <c r="R52" s="223"/>
      <c r="S52" s="223"/>
      <c r="T52" s="223"/>
      <c r="U52" s="223"/>
      <c r="V52" s="224"/>
      <c r="W52" s="223"/>
      <c r="X52" s="223"/>
      <c r="Y52" s="223"/>
      <c r="Z52" s="223"/>
      <c r="AA52" s="224"/>
      <c r="AB52" s="223">
        <v>4</v>
      </c>
      <c r="AC52" s="223">
        <v>4</v>
      </c>
      <c r="AD52" s="223">
        <v>0</v>
      </c>
      <c r="AE52" s="223" t="s">
        <v>69</v>
      </c>
      <c r="AF52" s="224">
        <v>2</v>
      </c>
      <c r="AG52" s="223"/>
      <c r="AH52" s="223"/>
      <c r="AI52" s="223"/>
      <c r="AJ52" s="223"/>
      <c r="AK52" s="224"/>
      <c r="AL52" s="223"/>
      <c r="AM52" s="223"/>
      <c r="AN52" s="223"/>
      <c r="AO52" s="223"/>
      <c r="AP52" s="225"/>
      <c r="AQ52" s="246"/>
      <c r="AR52" s="92"/>
    </row>
    <row r="53" spans="1:73" s="101" customFormat="1" ht="15" customHeight="1" x14ac:dyDescent="0.2">
      <c r="A53" s="178"/>
      <c r="B53" s="239" t="s">
        <v>118</v>
      </c>
      <c r="C53" s="240"/>
      <c r="D53" s="240"/>
      <c r="E53" s="226" t="s">
        <v>72</v>
      </c>
      <c r="F53" s="227">
        <f t="shared" ref="F53:AP53" si="10">SUM(F54:F56)</f>
        <v>44</v>
      </c>
      <c r="G53" s="227">
        <f t="shared" si="10"/>
        <v>11</v>
      </c>
      <c r="H53" s="227">
        <f t="shared" si="10"/>
        <v>0</v>
      </c>
      <c r="I53" s="227">
        <f t="shared" si="10"/>
        <v>0</v>
      </c>
      <c r="J53" s="227">
        <f t="shared" si="10"/>
        <v>0</v>
      </c>
      <c r="K53" s="227">
        <f t="shared" si="10"/>
        <v>0</v>
      </c>
      <c r="L53" s="227">
        <f t="shared" si="10"/>
        <v>0</v>
      </c>
      <c r="M53" s="227">
        <f t="shared" si="10"/>
        <v>4</v>
      </c>
      <c r="N53" s="227">
        <f t="shared" si="10"/>
        <v>0</v>
      </c>
      <c r="O53" s="227">
        <f t="shared" si="10"/>
        <v>12</v>
      </c>
      <c r="P53" s="227">
        <f t="shared" si="10"/>
        <v>0</v>
      </c>
      <c r="Q53" s="227">
        <f t="shared" si="10"/>
        <v>4</v>
      </c>
      <c r="R53" s="227">
        <f t="shared" si="10"/>
        <v>4</v>
      </c>
      <c r="S53" s="227">
        <f t="shared" si="10"/>
        <v>0</v>
      </c>
      <c r="T53" s="227">
        <f t="shared" si="10"/>
        <v>12</v>
      </c>
      <c r="U53" s="227">
        <f t="shared" si="10"/>
        <v>0</v>
      </c>
      <c r="V53" s="227">
        <f t="shared" si="10"/>
        <v>4</v>
      </c>
      <c r="W53" s="227">
        <f t="shared" si="10"/>
        <v>4</v>
      </c>
      <c r="X53" s="227">
        <f t="shared" si="10"/>
        <v>0</v>
      </c>
      <c r="Y53" s="227">
        <f t="shared" si="10"/>
        <v>8</v>
      </c>
      <c r="Z53" s="227">
        <f t="shared" si="10"/>
        <v>0</v>
      </c>
      <c r="AA53" s="227">
        <f t="shared" si="10"/>
        <v>3</v>
      </c>
      <c r="AB53" s="227">
        <f t="shared" si="10"/>
        <v>0</v>
      </c>
      <c r="AC53" s="227">
        <f t="shared" si="10"/>
        <v>0</v>
      </c>
      <c r="AD53" s="227">
        <f t="shared" si="10"/>
        <v>0</v>
      </c>
      <c r="AE53" s="227">
        <f t="shared" si="10"/>
        <v>0</v>
      </c>
      <c r="AF53" s="227">
        <f t="shared" si="10"/>
        <v>0</v>
      </c>
      <c r="AG53" s="227">
        <f t="shared" si="10"/>
        <v>0</v>
      </c>
      <c r="AH53" s="227">
        <f t="shared" si="10"/>
        <v>0</v>
      </c>
      <c r="AI53" s="227">
        <f t="shared" si="10"/>
        <v>0</v>
      </c>
      <c r="AJ53" s="227">
        <f t="shared" si="10"/>
        <v>0</v>
      </c>
      <c r="AK53" s="227">
        <f t="shared" si="10"/>
        <v>0</v>
      </c>
      <c r="AL53" s="227">
        <f t="shared" si="10"/>
        <v>0</v>
      </c>
      <c r="AM53" s="227">
        <f t="shared" si="10"/>
        <v>0</v>
      </c>
      <c r="AN53" s="227">
        <f t="shared" si="10"/>
        <v>0</v>
      </c>
      <c r="AO53" s="227">
        <f t="shared" si="10"/>
        <v>0</v>
      </c>
      <c r="AP53" s="227">
        <f t="shared" si="10"/>
        <v>0</v>
      </c>
      <c r="AQ53" s="158"/>
      <c r="AR53" s="92"/>
    </row>
    <row r="54" spans="1:73" s="86" customFormat="1" ht="15.75" customHeight="1" x14ac:dyDescent="0.2">
      <c r="B54" s="231" t="s">
        <v>52</v>
      </c>
      <c r="C54" s="222" t="s">
        <v>228</v>
      </c>
      <c r="D54" s="340" t="s">
        <v>175</v>
      </c>
      <c r="E54" s="340"/>
      <c r="F54" s="232">
        <f t="shared" si="4"/>
        <v>16</v>
      </c>
      <c r="G54" s="233">
        <f t="shared" si="9"/>
        <v>4</v>
      </c>
      <c r="H54" s="232"/>
      <c r="I54" s="232"/>
      <c r="J54" s="232"/>
      <c r="K54" s="232"/>
      <c r="L54" s="233"/>
      <c r="M54" s="232">
        <v>4</v>
      </c>
      <c r="N54" s="232">
        <v>0</v>
      </c>
      <c r="O54" s="232">
        <v>12</v>
      </c>
      <c r="P54" s="232" t="s">
        <v>69</v>
      </c>
      <c r="Q54" s="232">
        <v>4</v>
      </c>
      <c r="R54" s="232"/>
      <c r="S54" s="232"/>
      <c r="T54" s="232"/>
      <c r="U54" s="232"/>
      <c r="V54" s="233"/>
      <c r="W54" s="232"/>
      <c r="X54" s="232"/>
      <c r="Y54" s="232"/>
      <c r="Z54" s="232"/>
      <c r="AA54" s="233"/>
      <c r="AB54" s="232"/>
      <c r="AC54" s="232"/>
      <c r="AD54" s="232"/>
      <c r="AE54" s="232"/>
      <c r="AF54" s="233"/>
      <c r="AG54" s="232"/>
      <c r="AH54" s="232"/>
      <c r="AI54" s="232"/>
      <c r="AJ54" s="232"/>
      <c r="AK54" s="233"/>
      <c r="AL54" s="232"/>
      <c r="AM54" s="232"/>
      <c r="AN54" s="232"/>
      <c r="AO54" s="232"/>
      <c r="AP54" s="234"/>
      <c r="AQ54" s="246"/>
      <c r="AR54" s="194"/>
    </row>
    <row r="55" spans="1:73" s="86" customFormat="1" ht="15" customHeight="1" x14ac:dyDescent="0.2">
      <c r="B55" s="231" t="s">
        <v>79</v>
      </c>
      <c r="C55" s="222" t="s">
        <v>229</v>
      </c>
      <c r="D55" s="340" t="s">
        <v>63</v>
      </c>
      <c r="E55" s="340"/>
      <c r="F55" s="232">
        <f t="shared" si="4"/>
        <v>16</v>
      </c>
      <c r="G55" s="233">
        <f t="shared" si="9"/>
        <v>4</v>
      </c>
      <c r="H55" s="232"/>
      <c r="I55" s="232"/>
      <c r="J55" s="232"/>
      <c r="K55" s="232"/>
      <c r="L55" s="233"/>
      <c r="M55" s="232"/>
      <c r="N55" s="232"/>
      <c r="O55" s="232"/>
      <c r="P55" s="232"/>
      <c r="Q55" s="233"/>
      <c r="R55" s="232">
        <v>4</v>
      </c>
      <c r="S55" s="232">
        <v>0</v>
      </c>
      <c r="T55" s="232">
        <v>12</v>
      </c>
      <c r="U55" s="232" t="s">
        <v>14</v>
      </c>
      <c r="V55" s="233">
        <v>4</v>
      </c>
      <c r="W55" s="232"/>
      <c r="X55" s="232"/>
      <c r="Y55" s="232"/>
      <c r="Z55" s="232"/>
      <c r="AA55" s="233"/>
      <c r="AB55" s="232"/>
      <c r="AC55" s="232"/>
      <c r="AD55" s="232"/>
      <c r="AE55" s="232"/>
      <c r="AF55" s="233"/>
      <c r="AG55" s="232"/>
      <c r="AH55" s="232"/>
      <c r="AI55" s="232"/>
      <c r="AJ55" s="232"/>
      <c r="AK55" s="233"/>
      <c r="AL55" s="232"/>
      <c r="AM55" s="232"/>
      <c r="AN55" s="232"/>
      <c r="AO55" s="232"/>
      <c r="AP55" s="234"/>
      <c r="AQ55" s="249" t="s">
        <v>228</v>
      </c>
      <c r="AR55" s="194"/>
    </row>
    <row r="56" spans="1:73" s="86" customFormat="1" ht="15" customHeight="1" x14ac:dyDescent="0.2">
      <c r="B56" s="231" t="s">
        <v>77</v>
      </c>
      <c r="C56" s="222" t="s">
        <v>230</v>
      </c>
      <c r="D56" s="340" t="s">
        <v>98</v>
      </c>
      <c r="E56" s="341"/>
      <c r="F56" s="232">
        <f t="shared" si="4"/>
        <v>12</v>
      </c>
      <c r="G56" s="233">
        <f t="shared" si="9"/>
        <v>3</v>
      </c>
      <c r="H56" s="232"/>
      <c r="I56" s="232"/>
      <c r="J56" s="232"/>
      <c r="K56" s="232"/>
      <c r="L56" s="233"/>
      <c r="M56" s="232"/>
      <c r="N56" s="232"/>
      <c r="O56" s="232"/>
      <c r="P56" s="232"/>
      <c r="Q56" s="233"/>
      <c r="R56" s="232"/>
      <c r="S56" s="232"/>
      <c r="T56" s="232"/>
      <c r="U56" s="232"/>
      <c r="V56" s="233"/>
      <c r="W56" s="232">
        <v>4</v>
      </c>
      <c r="X56" s="232">
        <v>0</v>
      </c>
      <c r="Y56" s="232">
        <v>8</v>
      </c>
      <c r="Z56" s="232" t="s">
        <v>69</v>
      </c>
      <c r="AA56" s="233">
        <v>3</v>
      </c>
      <c r="AB56" s="232"/>
      <c r="AC56" s="232"/>
      <c r="AD56" s="232"/>
      <c r="AE56" s="232"/>
      <c r="AF56" s="233"/>
      <c r="AG56" s="232"/>
      <c r="AH56" s="232"/>
      <c r="AI56" s="232"/>
      <c r="AJ56" s="232"/>
      <c r="AK56" s="233"/>
      <c r="AL56" s="232"/>
      <c r="AM56" s="232"/>
      <c r="AN56" s="232"/>
      <c r="AO56" s="232"/>
      <c r="AP56" s="234"/>
      <c r="AQ56" s="246"/>
      <c r="AR56" s="194"/>
    </row>
    <row r="57" spans="1:73" s="83" customFormat="1" ht="15" customHeight="1" x14ac:dyDescent="0.2">
      <c r="A57" s="178"/>
      <c r="B57" s="343" t="s">
        <v>119</v>
      </c>
      <c r="C57" s="344"/>
      <c r="D57" s="344"/>
      <c r="E57" s="226" t="s">
        <v>72</v>
      </c>
      <c r="F57" s="227">
        <f t="shared" ref="F57:AP57" si="11">SUM(F58:F61)</f>
        <v>32</v>
      </c>
      <c r="G57" s="227">
        <f t="shared" si="11"/>
        <v>10</v>
      </c>
      <c r="H57" s="227">
        <f t="shared" si="11"/>
        <v>0</v>
      </c>
      <c r="I57" s="227">
        <f t="shared" si="11"/>
        <v>0</v>
      </c>
      <c r="J57" s="227">
        <f t="shared" si="11"/>
        <v>0</v>
      </c>
      <c r="K57" s="227">
        <f t="shared" si="11"/>
        <v>0</v>
      </c>
      <c r="L57" s="227">
        <f t="shared" si="11"/>
        <v>0</v>
      </c>
      <c r="M57" s="227">
        <f t="shared" si="11"/>
        <v>0</v>
      </c>
      <c r="N57" s="227">
        <f t="shared" si="11"/>
        <v>0</v>
      </c>
      <c r="O57" s="227">
        <f t="shared" si="11"/>
        <v>0</v>
      </c>
      <c r="P57" s="227">
        <f t="shared" si="11"/>
        <v>0</v>
      </c>
      <c r="Q57" s="227">
        <f t="shared" si="11"/>
        <v>0</v>
      </c>
      <c r="R57" s="227">
        <f t="shared" si="11"/>
        <v>0</v>
      </c>
      <c r="S57" s="227">
        <f t="shared" si="11"/>
        <v>0</v>
      </c>
      <c r="T57" s="227">
        <f t="shared" si="11"/>
        <v>0</v>
      </c>
      <c r="U57" s="227">
        <f t="shared" si="11"/>
        <v>0</v>
      </c>
      <c r="V57" s="227">
        <f t="shared" si="11"/>
        <v>0</v>
      </c>
      <c r="W57" s="227">
        <f t="shared" si="11"/>
        <v>0</v>
      </c>
      <c r="X57" s="227">
        <f t="shared" si="11"/>
        <v>0</v>
      </c>
      <c r="Y57" s="227">
        <f t="shared" si="11"/>
        <v>0</v>
      </c>
      <c r="Z57" s="227">
        <f t="shared" si="11"/>
        <v>0</v>
      </c>
      <c r="AA57" s="227">
        <f t="shared" si="11"/>
        <v>0</v>
      </c>
      <c r="AB57" s="227">
        <f t="shared" si="11"/>
        <v>20</v>
      </c>
      <c r="AC57" s="227">
        <f t="shared" si="11"/>
        <v>12</v>
      </c>
      <c r="AD57" s="227">
        <f t="shared" si="11"/>
        <v>0</v>
      </c>
      <c r="AE57" s="227">
        <f t="shared" si="11"/>
        <v>0</v>
      </c>
      <c r="AF57" s="227">
        <f t="shared" si="11"/>
        <v>10</v>
      </c>
      <c r="AG57" s="227">
        <f t="shared" si="11"/>
        <v>0</v>
      </c>
      <c r="AH57" s="227">
        <f t="shared" si="11"/>
        <v>0</v>
      </c>
      <c r="AI57" s="227">
        <f t="shared" si="11"/>
        <v>0</v>
      </c>
      <c r="AJ57" s="227">
        <f t="shared" si="11"/>
        <v>0</v>
      </c>
      <c r="AK57" s="227">
        <f t="shared" si="11"/>
        <v>0</v>
      </c>
      <c r="AL57" s="227">
        <f t="shared" si="11"/>
        <v>0</v>
      </c>
      <c r="AM57" s="227">
        <f t="shared" si="11"/>
        <v>0</v>
      </c>
      <c r="AN57" s="227">
        <f t="shared" si="11"/>
        <v>0</v>
      </c>
      <c r="AO57" s="227">
        <f t="shared" si="11"/>
        <v>0</v>
      </c>
      <c r="AP57" s="227">
        <f t="shared" si="11"/>
        <v>0</v>
      </c>
      <c r="AQ57" s="158"/>
      <c r="AR57" s="92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</row>
    <row r="58" spans="1:73" s="86" customFormat="1" ht="15" customHeight="1" x14ac:dyDescent="0.2">
      <c r="B58" s="231" t="s">
        <v>73</v>
      </c>
      <c r="C58" s="222" t="s">
        <v>231</v>
      </c>
      <c r="D58" s="348" t="s">
        <v>102</v>
      </c>
      <c r="E58" s="348"/>
      <c r="F58" s="232">
        <f t="shared" si="4"/>
        <v>12</v>
      </c>
      <c r="G58" s="233">
        <f>SUM(L58,Q58,V58,AA58,AF58,AK58,AP58)</f>
        <v>4</v>
      </c>
      <c r="H58" s="232"/>
      <c r="I58" s="232"/>
      <c r="J58" s="232"/>
      <c r="K58" s="232"/>
      <c r="L58" s="233"/>
      <c r="M58" s="232"/>
      <c r="N58" s="232"/>
      <c r="O58" s="232"/>
      <c r="P58" s="232"/>
      <c r="Q58" s="233"/>
      <c r="R58" s="232"/>
      <c r="S58" s="232"/>
      <c r="T58" s="232"/>
      <c r="U58" s="232"/>
      <c r="V58" s="233"/>
      <c r="W58" s="232"/>
      <c r="X58" s="232"/>
      <c r="Y58" s="232"/>
      <c r="Z58" s="232"/>
      <c r="AA58" s="233"/>
      <c r="AB58" s="232">
        <v>4</v>
      </c>
      <c r="AC58" s="232">
        <v>8</v>
      </c>
      <c r="AD58" s="232">
        <v>0</v>
      </c>
      <c r="AE58" s="232" t="s">
        <v>69</v>
      </c>
      <c r="AF58" s="233">
        <v>4</v>
      </c>
      <c r="AG58" s="232"/>
      <c r="AH58" s="232"/>
      <c r="AI58" s="232"/>
      <c r="AJ58" s="232"/>
      <c r="AK58" s="233"/>
      <c r="AL58" s="232"/>
      <c r="AM58" s="232"/>
      <c r="AN58" s="232"/>
      <c r="AO58" s="232"/>
      <c r="AP58" s="234"/>
      <c r="AQ58" s="249" t="s">
        <v>267</v>
      </c>
      <c r="AR58" s="194"/>
    </row>
    <row r="59" spans="1:73" s="86" customFormat="1" ht="15" customHeight="1" x14ac:dyDescent="0.2">
      <c r="B59" s="231" t="s">
        <v>67</v>
      </c>
      <c r="C59" s="222" t="s">
        <v>233</v>
      </c>
      <c r="D59" s="340" t="s">
        <v>176</v>
      </c>
      <c r="E59" s="341"/>
      <c r="F59" s="232">
        <f t="shared" si="4"/>
        <v>8</v>
      </c>
      <c r="G59" s="233">
        <v>3</v>
      </c>
      <c r="H59" s="232"/>
      <c r="I59" s="232"/>
      <c r="J59" s="232"/>
      <c r="K59" s="232"/>
      <c r="L59" s="233"/>
      <c r="M59" s="232"/>
      <c r="N59" s="232"/>
      <c r="O59" s="232"/>
      <c r="P59" s="232"/>
      <c r="Q59" s="233"/>
      <c r="R59" s="232"/>
      <c r="S59" s="232"/>
      <c r="T59" s="232"/>
      <c r="U59" s="232"/>
      <c r="V59" s="233"/>
      <c r="W59" s="232"/>
      <c r="X59" s="232"/>
      <c r="Y59" s="232"/>
      <c r="Z59" s="232"/>
      <c r="AA59" s="233"/>
      <c r="AB59" s="232">
        <v>8</v>
      </c>
      <c r="AC59" s="232">
        <v>0</v>
      </c>
      <c r="AD59" s="232">
        <v>0</v>
      </c>
      <c r="AE59" s="232" t="s">
        <v>69</v>
      </c>
      <c r="AF59" s="233">
        <v>3</v>
      </c>
      <c r="AG59" s="232"/>
      <c r="AH59" s="232"/>
      <c r="AI59" s="232"/>
      <c r="AJ59" s="232"/>
      <c r="AK59" s="233"/>
      <c r="AL59" s="232"/>
      <c r="AM59" s="232"/>
      <c r="AN59" s="232"/>
      <c r="AO59" s="232"/>
      <c r="AP59" s="234"/>
      <c r="AQ59" s="246"/>
      <c r="AR59" s="194"/>
    </row>
    <row r="60" spans="1:73" s="86" customFormat="1" ht="15" customHeight="1" thickBot="1" x14ac:dyDescent="0.25">
      <c r="B60" s="231" t="s">
        <v>53</v>
      </c>
      <c r="C60" s="222" t="s">
        <v>232</v>
      </c>
      <c r="D60" s="237" t="s">
        <v>111</v>
      </c>
      <c r="E60" s="237"/>
      <c r="F60" s="232">
        <f t="shared" si="4"/>
        <v>12</v>
      </c>
      <c r="G60" s="233">
        <f t="shared" ref="G60" si="12">SUM(L60,Q60,V60,AA60,AF60,AK60,AP60)</f>
        <v>3</v>
      </c>
      <c r="H60" s="232"/>
      <c r="I60" s="232"/>
      <c r="J60" s="232"/>
      <c r="K60" s="232"/>
      <c r="L60" s="233"/>
      <c r="M60" s="232"/>
      <c r="N60" s="232"/>
      <c r="O60" s="232"/>
      <c r="P60" s="232"/>
      <c r="Q60" s="233"/>
      <c r="R60" s="232"/>
      <c r="S60" s="232"/>
      <c r="T60" s="232"/>
      <c r="U60" s="232"/>
      <c r="V60" s="233"/>
      <c r="W60" s="232"/>
      <c r="X60" s="232"/>
      <c r="Y60" s="232"/>
      <c r="Z60" s="232"/>
      <c r="AA60" s="233"/>
      <c r="AB60" s="232">
        <v>8</v>
      </c>
      <c r="AC60" s="232">
        <v>4</v>
      </c>
      <c r="AD60" s="232">
        <v>0</v>
      </c>
      <c r="AE60" s="232" t="s">
        <v>14</v>
      </c>
      <c r="AF60" s="233">
        <v>3</v>
      </c>
      <c r="AG60" s="232"/>
      <c r="AH60" s="232"/>
      <c r="AI60" s="232"/>
      <c r="AJ60" s="232"/>
      <c r="AK60" s="233"/>
      <c r="AL60" s="232"/>
      <c r="AM60" s="232"/>
      <c r="AN60" s="232"/>
      <c r="AO60" s="232"/>
      <c r="AP60" s="234"/>
      <c r="AQ60" s="247"/>
      <c r="AR60" s="194"/>
    </row>
    <row r="61" spans="1:73" s="25" customFormat="1" ht="15" customHeight="1" thickBot="1" x14ac:dyDescent="0.25">
      <c r="A61" s="178"/>
      <c r="B61" s="241"/>
      <c r="C61" s="242"/>
      <c r="D61" s="349"/>
      <c r="E61" s="349"/>
      <c r="F61" s="243"/>
      <c r="G61" s="243"/>
      <c r="H61" s="243"/>
      <c r="I61" s="243"/>
      <c r="J61" s="243"/>
      <c r="K61" s="243"/>
      <c r="L61" s="244"/>
      <c r="M61" s="243"/>
      <c r="N61" s="243"/>
      <c r="O61" s="243"/>
      <c r="P61" s="243"/>
      <c r="Q61" s="244"/>
      <c r="R61" s="243"/>
      <c r="S61" s="243"/>
      <c r="T61" s="243"/>
      <c r="U61" s="243"/>
      <c r="V61" s="244"/>
      <c r="W61" s="243"/>
      <c r="X61" s="243"/>
      <c r="Y61" s="243"/>
      <c r="Z61" s="243"/>
      <c r="AA61" s="244"/>
      <c r="AB61" s="243"/>
      <c r="AC61" s="243"/>
      <c r="AD61" s="243"/>
      <c r="AE61" s="243"/>
      <c r="AF61" s="244"/>
      <c r="AG61" s="243"/>
      <c r="AH61" s="243"/>
      <c r="AI61" s="243"/>
      <c r="AJ61" s="243"/>
      <c r="AK61" s="244"/>
      <c r="AL61" s="243"/>
      <c r="AM61" s="243"/>
      <c r="AN61" s="243"/>
      <c r="AO61" s="243"/>
      <c r="AP61" s="245"/>
      <c r="AQ61" s="157"/>
      <c r="AR61" s="92"/>
    </row>
    <row r="62" spans="1:73" s="25" customFormat="1" ht="15" customHeight="1" x14ac:dyDescent="0.2">
      <c r="A62" s="178"/>
      <c r="B62" s="376" t="s">
        <v>145</v>
      </c>
      <c r="C62" s="376"/>
      <c r="D62" s="376"/>
      <c r="E62" s="376"/>
      <c r="F62" s="174">
        <f t="shared" ref="F62:AP62" si="13">F10+F24+F31+F44+F53+F57</f>
        <v>536</v>
      </c>
      <c r="G62" s="174">
        <f t="shared" si="13"/>
        <v>145</v>
      </c>
      <c r="H62" s="82">
        <f t="shared" si="13"/>
        <v>60</v>
      </c>
      <c r="I62" s="82">
        <f t="shared" si="13"/>
        <v>20</v>
      </c>
      <c r="J62" s="82">
        <f t="shared" si="13"/>
        <v>24</v>
      </c>
      <c r="K62" s="82">
        <f t="shared" si="13"/>
        <v>0</v>
      </c>
      <c r="L62" s="82">
        <f t="shared" si="13"/>
        <v>29</v>
      </c>
      <c r="M62" s="82">
        <f t="shared" si="13"/>
        <v>48</v>
      </c>
      <c r="N62" s="82">
        <f t="shared" si="13"/>
        <v>32</v>
      </c>
      <c r="O62" s="82">
        <f t="shared" si="13"/>
        <v>20</v>
      </c>
      <c r="P62" s="82">
        <f t="shared" si="13"/>
        <v>0</v>
      </c>
      <c r="Q62" s="82">
        <f t="shared" si="13"/>
        <v>27</v>
      </c>
      <c r="R62" s="82">
        <f t="shared" si="13"/>
        <v>52</v>
      </c>
      <c r="S62" s="82">
        <f t="shared" si="13"/>
        <v>36</v>
      </c>
      <c r="T62" s="82">
        <f t="shared" si="13"/>
        <v>20</v>
      </c>
      <c r="U62" s="82">
        <f t="shared" si="13"/>
        <v>0</v>
      </c>
      <c r="V62" s="82">
        <f t="shared" si="13"/>
        <v>27</v>
      </c>
      <c r="W62" s="82">
        <f t="shared" si="13"/>
        <v>52</v>
      </c>
      <c r="X62" s="82">
        <f t="shared" si="13"/>
        <v>24</v>
      </c>
      <c r="Y62" s="82">
        <f t="shared" si="13"/>
        <v>44</v>
      </c>
      <c r="Z62" s="82">
        <f t="shared" si="13"/>
        <v>0</v>
      </c>
      <c r="AA62" s="82">
        <f t="shared" si="13"/>
        <v>33</v>
      </c>
      <c r="AB62" s="82">
        <f t="shared" si="13"/>
        <v>52</v>
      </c>
      <c r="AC62" s="82">
        <f t="shared" si="13"/>
        <v>24</v>
      </c>
      <c r="AD62" s="82">
        <f t="shared" si="13"/>
        <v>20</v>
      </c>
      <c r="AE62" s="82">
        <f t="shared" si="13"/>
        <v>0</v>
      </c>
      <c r="AF62" s="82">
        <f t="shared" si="13"/>
        <v>27</v>
      </c>
      <c r="AG62" s="82">
        <f t="shared" si="13"/>
        <v>4</v>
      </c>
      <c r="AH62" s="82">
        <f t="shared" si="13"/>
        <v>4</v>
      </c>
      <c r="AI62" s="82">
        <f t="shared" si="13"/>
        <v>0</v>
      </c>
      <c r="AJ62" s="82">
        <f t="shared" si="13"/>
        <v>0</v>
      </c>
      <c r="AK62" s="82">
        <f t="shared" si="13"/>
        <v>2</v>
      </c>
      <c r="AL62" s="82">
        <f t="shared" si="13"/>
        <v>0</v>
      </c>
      <c r="AM62" s="82">
        <f t="shared" si="13"/>
        <v>0</v>
      </c>
      <c r="AN62" s="82">
        <f t="shared" si="13"/>
        <v>0</v>
      </c>
      <c r="AO62" s="82">
        <f t="shared" si="13"/>
        <v>0</v>
      </c>
      <c r="AP62" s="82">
        <f t="shared" si="13"/>
        <v>0</v>
      </c>
      <c r="AQ62" s="85"/>
      <c r="AR62" s="72"/>
      <c r="AS62" s="61"/>
    </row>
    <row r="63" spans="1:73" s="25" customFormat="1" ht="15" customHeight="1" x14ac:dyDescent="0.2">
      <c r="A63" s="101"/>
      <c r="B63" s="66"/>
      <c r="C63" s="71"/>
      <c r="D63" s="91"/>
      <c r="E63" s="62"/>
      <c r="F63" s="77"/>
      <c r="G63" s="78" t="s">
        <v>15</v>
      </c>
      <c r="H63" s="79"/>
      <c r="I63" s="79"/>
      <c r="J63" s="80"/>
      <c r="K63" s="60">
        <f>COUNTIF(K11:K61,"v")</f>
        <v>3</v>
      </c>
      <c r="L63" s="81"/>
      <c r="M63" s="79"/>
      <c r="N63" s="79"/>
      <c r="O63" s="80"/>
      <c r="P63" s="60">
        <f>COUNTIF(P11:P61,"v")</f>
        <v>4</v>
      </c>
      <c r="Q63" s="81"/>
      <c r="R63" s="79"/>
      <c r="S63" s="79"/>
      <c r="T63" s="80"/>
      <c r="U63" s="60">
        <f>COUNTIF(U11:U61,"v")</f>
        <v>3</v>
      </c>
      <c r="V63" s="81"/>
      <c r="W63" s="79"/>
      <c r="X63" s="79"/>
      <c r="Y63" s="80"/>
      <c r="Z63" s="60">
        <f>COUNTIF(Z11:Z61,"v")</f>
        <v>4</v>
      </c>
      <c r="AA63" s="81"/>
      <c r="AB63" s="79"/>
      <c r="AC63" s="79"/>
      <c r="AD63" s="80"/>
      <c r="AE63" s="60">
        <f>COUNTIF(AE11:AE61,"v")</f>
        <v>2</v>
      </c>
      <c r="AF63" s="81"/>
      <c r="AG63" s="79"/>
      <c r="AH63" s="79"/>
      <c r="AI63" s="80"/>
      <c r="AJ63" s="60">
        <f>COUNTIF(AJ11:AJ61,"v")</f>
        <v>1</v>
      </c>
      <c r="AK63" s="81"/>
      <c r="AL63" s="79"/>
      <c r="AM63" s="79"/>
      <c r="AN63" s="80"/>
      <c r="AO63" s="60">
        <f>COUNTIF(AO11:AO61,"v")</f>
        <v>0</v>
      </c>
      <c r="AP63" s="81"/>
      <c r="AQ63" s="12"/>
      <c r="AR63" s="72"/>
      <c r="AS63" s="61"/>
    </row>
    <row r="64" spans="1:73" s="25" customFormat="1" ht="15" customHeight="1" x14ac:dyDescent="0.2">
      <c r="A64" s="101"/>
      <c r="B64" s="66"/>
      <c r="C64" s="71"/>
      <c r="D64" s="96"/>
      <c r="E64" s="62"/>
      <c r="F64" s="75"/>
      <c r="G64" s="76" t="s">
        <v>70</v>
      </c>
      <c r="H64" s="75"/>
      <c r="I64" s="75"/>
      <c r="J64" s="8"/>
      <c r="K64" s="168">
        <f>COUNTIF(K11:K61,"é")</f>
        <v>5</v>
      </c>
      <c r="L64" s="75"/>
      <c r="M64" s="75"/>
      <c r="N64" s="75"/>
      <c r="O64" s="8"/>
      <c r="P64" s="168">
        <f>COUNTIF(P11:P61,"é")</f>
        <v>3</v>
      </c>
      <c r="Q64" s="75"/>
      <c r="R64" s="75"/>
      <c r="S64" s="75"/>
      <c r="T64" s="8"/>
      <c r="U64" s="168">
        <f>COUNTIF(U11:U61,"é")</f>
        <v>7</v>
      </c>
      <c r="V64" s="75"/>
      <c r="W64" s="75"/>
      <c r="X64" s="75"/>
      <c r="Y64" s="8"/>
      <c r="Z64" s="168">
        <f>COUNTIF(Z11:Z61,"é")</f>
        <v>6</v>
      </c>
      <c r="AA64" s="75"/>
      <c r="AB64" s="75"/>
      <c r="AC64" s="75"/>
      <c r="AD64" s="8"/>
      <c r="AE64" s="168">
        <f>COUNTIF(AE11:AE61,"é")</f>
        <v>7</v>
      </c>
      <c r="AF64" s="75"/>
      <c r="AG64" s="75"/>
      <c r="AH64" s="75"/>
      <c r="AI64" s="8"/>
      <c r="AJ64" s="168">
        <f>COUNTIF(AJ11:AJ61,"é")</f>
        <v>0</v>
      </c>
      <c r="AK64" s="75"/>
      <c r="AL64" s="75"/>
      <c r="AM64" s="75"/>
      <c r="AN64" s="8"/>
      <c r="AO64" s="168">
        <f>COUNTIF(AO11:AO61,"é")</f>
        <v>0</v>
      </c>
      <c r="AP64" s="75"/>
      <c r="AQ64" s="75"/>
      <c r="AR64" s="72"/>
      <c r="AS64" s="61"/>
    </row>
    <row r="65" spans="1:45" s="25" customFormat="1" ht="15" customHeight="1" x14ac:dyDescent="0.2">
      <c r="A65" s="101"/>
      <c r="B65" s="66"/>
      <c r="C65" s="71"/>
      <c r="D65" s="92"/>
      <c r="E65" s="62"/>
      <c r="F65" s="169"/>
      <c r="G65" s="170" t="s">
        <v>143</v>
      </c>
      <c r="H65" s="171"/>
      <c r="I65" s="172">
        <f>I62+J62</f>
        <v>44</v>
      </c>
      <c r="J65" s="171"/>
      <c r="K65" s="169"/>
      <c r="L65" s="173"/>
      <c r="M65" s="169"/>
      <c r="N65" s="172">
        <f>N62+O62</f>
        <v>52</v>
      </c>
      <c r="O65" s="169"/>
      <c r="P65" s="169"/>
      <c r="Q65" s="173"/>
      <c r="R65" s="169"/>
      <c r="S65" s="172">
        <f>S62+T62</f>
        <v>56</v>
      </c>
      <c r="T65" s="169"/>
      <c r="U65" s="169"/>
      <c r="V65" s="173"/>
      <c r="W65" s="169"/>
      <c r="X65" s="172">
        <f>X62+Y62</f>
        <v>68</v>
      </c>
      <c r="Y65" s="169"/>
      <c r="Z65" s="169"/>
      <c r="AA65" s="173"/>
      <c r="AB65" s="169"/>
      <c r="AC65" s="172">
        <f>AC62+AD62</f>
        <v>44</v>
      </c>
      <c r="AD65" s="169"/>
      <c r="AE65" s="169"/>
      <c r="AF65" s="173"/>
      <c r="AG65" s="169"/>
      <c r="AH65" s="172">
        <f>AH62+AI62</f>
        <v>4</v>
      </c>
      <c r="AI65" s="169"/>
      <c r="AJ65" s="169"/>
      <c r="AK65" s="173"/>
      <c r="AL65" s="169"/>
      <c r="AM65" s="172">
        <f>AM62+AN62</f>
        <v>0</v>
      </c>
      <c r="AN65" s="169"/>
      <c r="AO65" s="169"/>
      <c r="AP65" s="173"/>
      <c r="AQ65" s="64"/>
      <c r="AR65" s="72"/>
      <c r="AS65" s="61"/>
    </row>
    <row r="66" spans="1:45" s="101" customFormat="1" ht="15" customHeight="1" x14ac:dyDescent="0.2">
      <c r="B66" s="166"/>
      <c r="C66" s="71"/>
      <c r="D66" s="92"/>
      <c r="E66" s="62"/>
      <c r="F66" s="169"/>
      <c r="G66" s="170" t="s">
        <v>144</v>
      </c>
      <c r="H66" s="171"/>
      <c r="I66" s="172">
        <f>H62+I62+J62</f>
        <v>104</v>
      </c>
      <c r="J66" s="171"/>
      <c r="K66" s="169"/>
      <c r="L66" s="173"/>
      <c r="M66" s="169"/>
      <c r="N66" s="172">
        <f>M62+N62+O62</f>
        <v>100</v>
      </c>
      <c r="O66" s="169"/>
      <c r="P66" s="169"/>
      <c r="Q66" s="173"/>
      <c r="R66" s="169"/>
      <c r="S66" s="172">
        <f>R62+S62+T62</f>
        <v>108</v>
      </c>
      <c r="T66" s="169"/>
      <c r="U66" s="169"/>
      <c r="V66" s="173"/>
      <c r="W66" s="169"/>
      <c r="X66" s="172">
        <f>W62+X62+Y62</f>
        <v>120</v>
      </c>
      <c r="Y66" s="169"/>
      <c r="Z66" s="169"/>
      <c r="AA66" s="173"/>
      <c r="AB66" s="169"/>
      <c r="AC66" s="172">
        <f>AB62+AC62+AD62</f>
        <v>96</v>
      </c>
      <c r="AD66" s="169"/>
      <c r="AE66" s="169"/>
      <c r="AF66" s="173"/>
      <c r="AG66" s="169"/>
      <c r="AH66" s="172">
        <f>AG62+AH62+AI62</f>
        <v>8</v>
      </c>
      <c r="AI66" s="169"/>
      <c r="AJ66" s="169"/>
      <c r="AK66" s="173"/>
      <c r="AL66" s="169"/>
      <c r="AM66" s="172">
        <f>AL62+AM62+AN62</f>
        <v>0</v>
      </c>
      <c r="AN66" s="169"/>
      <c r="AO66" s="169"/>
      <c r="AP66" s="173"/>
      <c r="AQ66" s="64"/>
      <c r="AR66" s="72"/>
      <c r="AS66" s="61"/>
    </row>
    <row r="67" spans="1:45" s="25" customFormat="1" ht="15" customHeight="1" x14ac:dyDescent="0.2">
      <c r="A67" s="101"/>
      <c r="B67" s="66"/>
      <c r="C67" s="71"/>
      <c r="D67" s="92"/>
      <c r="E67" s="62"/>
      <c r="F67" s="156"/>
      <c r="G67" s="64"/>
      <c r="H67" s="345"/>
      <c r="I67" s="345"/>
      <c r="J67" s="345"/>
      <c r="K67" s="63"/>
      <c r="L67" s="64"/>
      <c r="M67" s="345"/>
      <c r="N67" s="345"/>
      <c r="O67" s="345"/>
      <c r="P67" s="63"/>
      <c r="Q67" s="64"/>
      <c r="R67" s="345"/>
      <c r="S67" s="345"/>
      <c r="T67" s="345"/>
      <c r="U67" s="63"/>
      <c r="V67" s="64"/>
      <c r="W67" s="345"/>
      <c r="X67" s="345"/>
      <c r="Y67" s="345"/>
      <c r="Z67" s="63"/>
      <c r="AA67" s="64"/>
      <c r="AB67" s="63"/>
      <c r="AC67" s="63"/>
      <c r="AD67" s="63"/>
      <c r="AE67" s="63"/>
      <c r="AF67" s="64"/>
      <c r="AG67" s="63"/>
      <c r="AH67" s="63"/>
      <c r="AI67" s="63"/>
      <c r="AJ67" s="63"/>
      <c r="AK67" s="64"/>
      <c r="AL67" s="63"/>
      <c r="AM67" s="63"/>
      <c r="AN67" s="63"/>
      <c r="AO67" s="63"/>
      <c r="AP67" s="64"/>
      <c r="AQ67" s="64"/>
      <c r="AR67" s="72"/>
      <c r="AS67" s="61"/>
    </row>
    <row r="68" spans="1:45" s="25" customFormat="1" ht="15" customHeight="1" thickBot="1" x14ac:dyDescent="0.25">
      <c r="A68" s="101"/>
      <c r="B68" s="2"/>
      <c r="C68" s="10"/>
      <c r="D68" s="18"/>
      <c r="E68" s="18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AP68" s="64"/>
      <c r="AQ68" s="64"/>
      <c r="AR68" s="65"/>
      <c r="AS68" s="61"/>
    </row>
    <row r="69" spans="1:45" s="8" customFormat="1" ht="15" customHeight="1" thickTop="1" x14ac:dyDescent="0.25">
      <c r="B69" s="373" t="s">
        <v>187</v>
      </c>
      <c r="C69" s="374"/>
      <c r="D69" s="375"/>
      <c r="E69" s="104" t="s">
        <v>167</v>
      </c>
      <c r="F69" s="105" t="s">
        <v>21</v>
      </c>
      <c r="G69" s="106"/>
      <c r="H69" s="107"/>
      <c r="I69" s="362" t="s">
        <v>85</v>
      </c>
      <c r="J69" s="362"/>
      <c r="K69" s="362"/>
      <c r="L69" s="362"/>
      <c r="M69" s="362"/>
      <c r="N69" s="107"/>
      <c r="O69" s="107"/>
      <c r="P69" s="108"/>
      <c r="Q69" s="101"/>
      <c r="R69" s="25"/>
      <c r="S69" s="25"/>
      <c r="T69" s="25"/>
      <c r="U69" s="25"/>
      <c r="V69" s="25"/>
      <c r="W69" s="25"/>
      <c r="X69" s="25"/>
      <c r="Y69" s="25"/>
      <c r="AR69" s="19"/>
    </row>
    <row r="70" spans="1:45" s="8" customFormat="1" ht="15" customHeight="1" x14ac:dyDescent="0.25">
      <c r="B70" s="109"/>
      <c r="C70" s="110" t="s">
        <v>19</v>
      </c>
      <c r="D70" s="111" t="s">
        <v>1</v>
      </c>
      <c r="E70" s="112"/>
      <c r="F70" s="113"/>
      <c r="G70" s="372" t="s">
        <v>22</v>
      </c>
      <c r="H70" s="360"/>
      <c r="I70" s="360"/>
      <c r="J70" s="360"/>
      <c r="K70" s="361"/>
      <c r="L70" s="359" t="s">
        <v>24</v>
      </c>
      <c r="M70" s="360"/>
      <c r="N70" s="360"/>
      <c r="O70" s="360"/>
      <c r="P70" s="361"/>
      <c r="R70" s="25"/>
      <c r="S70" s="25"/>
      <c r="T70" s="25"/>
      <c r="U70" s="25"/>
      <c r="V70" s="25"/>
      <c r="W70" s="25"/>
      <c r="X70" s="25"/>
      <c r="Y70" s="25"/>
      <c r="AR70" s="19"/>
    </row>
    <row r="71" spans="1:45" s="8" customFormat="1" ht="15" customHeight="1" x14ac:dyDescent="0.2">
      <c r="B71" s="114"/>
      <c r="C71" s="115"/>
      <c r="D71" s="116"/>
      <c r="E71" s="117"/>
      <c r="F71" s="118"/>
      <c r="G71" s="119" t="s">
        <v>9</v>
      </c>
      <c r="H71" s="120" t="s">
        <v>11</v>
      </c>
      <c r="I71" s="120" t="s">
        <v>10</v>
      </c>
      <c r="J71" s="120" t="s">
        <v>12</v>
      </c>
      <c r="K71" s="121" t="s">
        <v>13</v>
      </c>
      <c r="L71" s="119" t="s">
        <v>9</v>
      </c>
      <c r="M71" s="120" t="s">
        <v>11</v>
      </c>
      <c r="N71" s="120" t="s">
        <v>10</v>
      </c>
      <c r="O71" s="120" t="s">
        <v>12</v>
      </c>
      <c r="P71" s="121" t="s">
        <v>13</v>
      </c>
      <c r="R71" s="25"/>
      <c r="S71" s="25"/>
      <c r="T71" s="25"/>
      <c r="U71" s="25"/>
      <c r="V71" s="25"/>
      <c r="W71" s="25"/>
      <c r="X71" s="25"/>
      <c r="Y71" s="25"/>
      <c r="AR71" s="19"/>
    </row>
    <row r="72" spans="1:45" s="8" customFormat="1" ht="15" customHeight="1" x14ac:dyDescent="0.2">
      <c r="B72" s="109"/>
      <c r="C72" s="122"/>
      <c r="D72" s="123" t="s">
        <v>76</v>
      </c>
      <c r="E72" s="124"/>
      <c r="F72" s="125"/>
      <c r="G72" s="126"/>
      <c r="H72" s="127"/>
      <c r="I72" s="127"/>
      <c r="J72" s="127"/>
      <c r="K72" s="128">
        <v>20</v>
      </c>
      <c r="L72" s="129"/>
      <c r="M72" s="130"/>
      <c r="N72" s="130"/>
      <c r="O72" s="130"/>
      <c r="P72" s="128">
        <v>20</v>
      </c>
      <c r="Q72" s="5"/>
      <c r="R72" s="25"/>
      <c r="S72" s="25"/>
      <c r="T72" s="25"/>
      <c r="U72" s="25"/>
      <c r="V72" s="25"/>
      <c r="W72" s="25"/>
      <c r="X72" s="25"/>
      <c r="Y72" s="2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1"/>
      <c r="AO72" s="1"/>
      <c r="AP72" s="12"/>
      <c r="AQ72" s="12"/>
      <c r="AR72" s="19"/>
    </row>
    <row r="73" spans="1:45" s="8" customFormat="1" ht="15" customHeight="1" x14ac:dyDescent="0.2">
      <c r="B73" s="109"/>
      <c r="C73" s="122"/>
      <c r="D73" s="123" t="s">
        <v>86</v>
      </c>
      <c r="E73" s="124"/>
      <c r="F73" s="125"/>
      <c r="G73" s="126"/>
      <c r="H73" s="127"/>
      <c r="I73" s="127"/>
      <c r="J73" s="127"/>
      <c r="K73" s="128">
        <v>3</v>
      </c>
      <c r="L73" s="129"/>
      <c r="M73" s="130"/>
      <c r="N73" s="130"/>
      <c r="O73" s="130"/>
      <c r="P73" s="128">
        <v>3</v>
      </c>
      <c r="Q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2"/>
      <c r="AQ73" s="176" t="s">
        <v>294</v>
      </c>
      <c r="AR73" s="19"/>
    </row>
    <row r="74" spans="1:45" s="8" customFormat="1" ht="15" x14ac:dyDescent="0.2">
      <c r="B74" s="109"/>
      <c r="C74" s="122"/>
      <c r="D74" s="123" t="s">
        <v>87</v>
      </c>
      <c r="E74" s="124"/>
      <c r="F74" s="125"/>
      <c r="G74" s="126"/>
      <c r="H74" s="127"/>
      <c r="I74" s="127"/>
      <c r="J74" s="127"/>
      <c r="K74" s="128">
        <v>3</v>
      </c>
      <c r="L74" s="129"/>
      <c r="M74" s="130"/>
      <c r="N74" s="130"/>
      <c r="O74" s="130"/>
      <c r="P74" s="128">
        <v>3</v>
      </c>
      <c r="Q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"/>
      <c r="AO74" s="1"/>
      <c r="AP74" s="12"/>
      <c r="AQ74" s="176" t="s">
        <v>74</v>
      </c>
    </row>
    <row r="75" spans="1:45" ht="15" x14ac:dyDescent="0.2">
      <c r="B75" s="109"/>
      <c r="C75" s="122"/>
      <c r="D75" s="123" t="s">
        <v>88</v>
      </c>
      <c r="E75" s="124"/>
      <c r="F75" s="125"/>
      <c r="G75" s="126"/>
      <c r="H75" s="127"/>
      <c r="I75" s="127"/>
      <c r="J75" s="127"/>
      <c r="K75" s="128">
        <v>2</v>
      </c>
      <c r="L75" s="129"/>
      <c r="M75" s="130"/>
      <c r="N75" s="130"/>
      <c r="O75" s="130"/>
      <c r="P75" s="128">
        <v>2</v>
      </c>
    </row>
    <row r="76" spans="1:45" ht="15.75" thickBot="1" x14ac:dyDescent="0.25">
      <c r="B76" s="131"/>
      <c r="C76" s="132"/>
      <c r="D76" s="133" t="s">
        <v>89</v>
      </c>
      <c r="E76" s="134"/>
      <c r="F76" s="135"/>
      <c r="G76" s="136"/>
      <c r="H76" s="137"/>
      <c r="I76" s="137"/>
      <c r="J76" s="137"/>
      <c r="K76" s="138">
        <v>2</v>
      </c>
      <c r="L76" s="139"/>
      <c r="M76" s="140"/>
      <c r="N76" s="140"/>
      <c r="O76" s="140"/>
      <c r="P76" s="138">
        <v>2</v>
      </c>
    </row>
    <row r="77" spans="1:45" ht="16.5" thickBot="1" x14ac:dyDescent="0.3">
      <c r="B77" s="141"/>
      <c r="C77" s="142"/>
      <c r="D77" s="143" t="s">
        <v>83</v>
      </c>
      <c r="E77" s="144"/>
      <c r="F77" s="145"/>
      <c r="G77" s="146"/>
      <c r="H77" s="147"/>
      <c r="I77" s="147"/>
      <c r="J77" s="147"/>
      <c r="K77" s="148">
        <v>30</v>
      </c>
      <c r="L77" s="149"/>
      <c r="M77" s="150"/>
      <c r="N77" s="150"/>
      <c r="O77" s="150"/>
      <c r="P77" s="148">
        <v>30</v>
      </c>
    </row>
    <row r="78" spans="1:45" ht="16.5" thickTop="1" x14ac:dyDescent="0.2">
      <c r="B78" s="103"/>
      <c r="C78" s="151"/>
      <c r="D78" s="152"/>
      <c r="E78" s="152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45" ht="15.75" x14ac:dyDescent="0.2">
      <c r="B79" s="371" t="s">
        <v>188</v>
      </c>
      <c r="C79" s="371"/>
      <c r="D79" s="371"/>
      <c r="E79" s="371"/>
      <c r="F79" s="371"/>
      <c r="G79" s="371"/>
      <c r="H79" s="371"/>
      <c r="I79" s="371"/>
      <c r="J79" s="371"/>
      <c r="K79" s="371"/>
      <c r="L79" s="101"/>
      <c r="M79" s="101"/>
      <c r="N79" s="101"/>
      <c r="O79" s="101"/>
      <c r="P79" s="101"/>
    </row>
  </sheetData>
  <mergeCells count="65">
    <mergeCell ref="B79:K79"/>
    <mergeCell ref="R67:T67"/>
    <mergeCell ref="G70:K70"/>
    <mergeCell ref="B69:D69"/>
    <mergeCell ref="D11:E11"/>
    <mergeCell ref="D12:E12"/>
    <mergeCell ref="D13:E13"/>
    <mergeCell ref="D14:E14"/>
    <mergeCell ref="D16:E16"/>
    <mergeCell ref="D17:E17"/>
    <mergeCell ref="D15:E15"/>
    <mergeCell ref="D18:E18"/>
    <mergeCell ref="D30:E30"/>
    <mergeCell ref="B62:E62"/>
    <mergeCell ref="D46:E46"/>
    <mergeCell ref="D59:E59"/>
    <mergeCell ref="L70:P70"/>
    <mergeCell ref="I69:M69"/>
    <mergeCell ref="AQ7:AQ8"/>
    <mergeCell ref="W67:Y67"/>
    <mergeCell ref="G4:W4"/>
    <mergeCell ref="E5:Y5"/>
    <mergeCell ref="D51:E51"/>
    <mergeCell ref="D47:E47"/>
    <mergeCell ref="D49:E49"/>
    <mergeCell ref="D52:E52"/>
    <mergeCell ref="B57:D57"/>
    <mergeCell ref="D54:E54"/>
    <mergeCell ref="D55:E55"/>
    <mergeCell ref="D56:E56"/>
    <mergeCell ref="B7:B8"/>
    <mergeCell ref="C7:C8"/>
    <mergeCell ref="D7:D8"/>
    <mergeCell ref="G7:G8"/>
    <mergeCell ref="H7:AK7"/>
    <mergeCell ref="B10:D10"/>
    <mergeCell ref="B24:D24"/>
    <mergeCell ref="D19:E19"/>
    <mergeCell ref="D20:E20"/>
    <mergeCell ref="B44:D44"/>
    <mergeCell ref="H67:J67"/>
    <mergeCell ref="M67:O67"/>
    <mergeCell ref="D21:E21"/>
    <mergeCell ref="D22:E22"/>
    <mergeCell ref="D25:E25"/>
    <mergeCell ref="D26:E26"/>
    <mergeCell ref="D27:E27"/>
    <mergeCell ref="D29:E29"/>
    <mergeCell ref="D58:E58"/>
    <mergeCell ref="D45:E45"/>
    <mergeCell ref="D43:E43"/>
    <mergeCell ref="D61:E61"/>
    <mergeCell ref="D23:E23"/>
    <mergeCell ref="D32:E32"/>
    <mergeCell ref="B31:D31"/>
    <mergeCell ref="D33:E33"/>
    <mergeCell ref="D34:E34"/>
    <mergeCell ref="D35:E35"/>
    <mergeCell ref="D36:E36"/>
    <mergeCell ref="D42:E42"/>
    <mergeCell ref="D40:E40"/>
    <mergeCell ref="D37:E37"/>
    <mergeCell ref="D38:E38"/>
    <mergeCell ref="D39:E39"/>
    <mergeCell ref="D41:E4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82"/>
  <sheetViews>
    <sheetView showGridLines="0" zoomScale="60" zoomScaleNormal="60" zoomScaleSheetLayoutView="90" workbookViewId="0">
      <selection activeCell="M45" sqref="M45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72.140625" style="7" customWidth="1"/>
    <col min="4" max="4" width="10" style="5" customWidth="1"/>
    <col min="5" max="5" width="8.140625" style="5" bestFit="1" customWidth="1"/>
    <col min="6" max="6" width="3.85546875" style="5" bestFit="1" customWidth="1"/>
    <col min="7" max="7" width="5.140625" style="5" bestFit="1" customWidth="1"/>
    <col min="8" max="8" width="3.85546875" style="5" bestFit="1" customWidth="1"/>
    <col min="9" max="9" width="2.5703125" style="5" bestFit="1" customWidth="1"/>
    <col min="10" max="10" width="4.7109375" style="5" bestFit="1" customWidth="1"/>
    <col min="11" max="11" width="3.85546875" style="5" bestFit="1" customWidth="1"/>
    <col min="12" max="12" width="5.7109375" style="5" customWidth="1"/>
    <col min="13" max="15" width="4.140625" style="5" customWidth="1"/>
    <col min="16" max="16" width="3.85546875" style="5" bestFit="1" customWidth="1"/>
    <col min="17" max="17" width="5.140625" style="5" bestFit="1" customWidth="1"/>
    <col min="18" max="18" width="3.85546875" style="5" bestFit="1" customWidth="1"/>
    <col min="19" max="19" width="2.5703125" style="5" bestFit="1" customWidth="1"/>
    <col min="20" max="20" width="4.7109375" style="5" bestFit="1" customWidth="1"/>
    <col min="21" max="21" width="3.85546875" style="5" bestFit="1" customWidth="1"/>
    <col min="22" max="22" width="5.140625" style="5" bestFit="1" customWidth="1"/>
    <col min="23" max="23" width="3.85546875" style="5" bestFit="1" customWidth="1"/>
    <col min="24" max="24" width="2.5703125" style="5" bestFit="1" customWidth="1"/>
    <col min="25" max="25" width="4.7109375" style="5" bestFit="1" customWidth="1"/>
    <col min="26" max="26" width="4.42578125" style="5" bestFit="1" customWidth="1"/>
    <col min="27" max="27" width="4.85546875" style="5" customWidth="1"/>
    <col min="28" max="28" width="4.28515625" style="5" customWidth="1"/>
    <col min="29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6" style="5" customWidth="1"/>
    <col min="38" max="38" width="5.140625" style="5" customWidth="1"/>
    <col min="39" max="39" width="4" style="5" customWidth="1"/>
    <col min="40" max="40" width="4.28515625" style="5" customWidth="1"/>
    <col min="41" max="41" width="29.140625" style="5" customWidth="1"/>
    <col min="42" max="42" width="6.28515625" style="14" customWidth="1"/>
    <col min="43" max="44" width="9.140625" style="5" hidden="1" customWidth="1"/>
    <col min="45" max="45" width="29.42578125" style="5" bestFit="1" customWidth="1"/>
    <col min="46" max="16384" width="9.140625" style="5"/>
  </cols>
  <sheetData>
    <row r="1" spans="1:150" s="33" customFormat="1" ht="18" x14ac:dyDescent="0.2">
      <c r="A1" s="161" t="s">
        <v>75</v>
      </c>
      <c r="B1" s="45"/>
      <c r="C1" s="46"/>
      <c r="F1" s="216"/>
      <c r="G1" s="216"/>
      <c r="H1" s="216"/>
      <c r="I1" s="216"/>
      <c r="J1" s="216"/>
      <c r="K1" s="216"/>
      <c r="S1" s="216"/>
      <c r="T1" s="216"/>
      <c r="U1" s="216"/>
      <c r="V1" s="216"/>
      <c r="W1" s="216"/>
      <c r="X1" s="216"/>
      <c r="Y1" s="216"/>
      <c r="Z1" s="216"/>
      <c r="AA1" s="216" t="s">
        <v>146</v>
      </c>
      <c r="AB1" s="216"/>
      <c r="AC1" s="216"/>
      <c r="AH1" s="217" t="s">
        <v>291</v>
      </c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150" s="33" customFormat="1" ht="18" x14ac:dyDescent="0.2">
      <c r="A2" s="161" t="s">
        <v>68</v>
      </c>
      <c r="B2" s="45"/>
      <c r="C2" s="46"/>
      <c r="F2" s="216"/>
      <c r="G2" s="216"/>
      <c r="H2" s="216"/>
      <c r="I2" s="216"/>
      <c r="J2" s="216"/>
      <c r="K2" s="216"/>
      <c r="L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 t="s">
        <v>165</v>
      </c>
      <c r="AB2" s="100"/>
      <c r="AC2" s="100"/>
      <c r="AD2" s="100"/>
      <c r="AE2" s="100"/>
      <c r="AF2" s="100"/>
      <c r="AH2" s="218" t="s">
        <v>292</v>
      </c>
      <c r="AI2" s="218"/>
      <c r="AJ2" s="218"/>
      <c r="AK2" s="218"/>
      <c r="AL2" s="218"/>
      <c r="AM2" s="218"/>
      <c r="AN2" s="218"/>
      <c r="AO2" s="218"/>
      <c r="AP2" s="218"/>
      <c r="AQ2" s="218"/>
    </row>
    <row r="3" spans="1:150" s="33" customFormat="1" ht="18" x14ac:dyDescent="0.2">
      <c r="A3" s="161"/>
      <c r="B3" s="45"/>
      <c r="C3" s="46"/>
      <c r="F3" s="160"/>
      <c r="G3" s="160"/>
      <c r="H3" s="160"/>
      <c r="I3" s="160"/>
      <c r="J3" s="160"/>
      <c r="K3" s="160"/>
      <c r="L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 t="s">
        <v>91</v>
      </c>
      <c r="AB3" s="100"/>
      <c r="AC3" s="100"/>
      <c r="AD3" s="100"/>
      <c r="AE3" s="100"/>
      <c r="AF3" s="100"/>
      <c r="AH3" s="381" t="s">
        <v>293</v>
      </c>
      <c r="AI3" s="381"/>
      <c r="AJ3" s="381"/>
      <c r="AK3" s="381"/>
      <c r="AL3" s="381"/>
      <c r="AM3" s="381"/>
      <c r="AN3" s="381"/>
      <c r="AO3" s="381"/>
      <c r="AP3" s="381"/>
      <c r="AQ3" s="381"/>
    </row>
    <row r="4" spans="1:150" s="33" customFormat="1" ht="18" x14ac:dyDescent="0.2">
      <c r="A4" s="161"/>
      <c r="B4" s="45"/>
      <c r="C4" s="46"/>
      <c r="F4" s="160"/>
      <c r="G4" s="160"/>
      <c r="H4" s="160"/>
      <c r="I4" s="160"/>
      <c r="J4" s="160"/>
      <c r="K4" s="160"/>
      <c r="L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 t="s">
        <v>121</v>
      </c>
      <c r="AB4" s="100"/>
      <c r="AC4" s="100"/>
      <c r="AD4" s="100"/>
      <c r="AE4" s="100"/>
      <c r="AF4" s="100"/>
      <c r="AN4" s="100"/>
      <c r="AO4" s="100"/>
      <c r="AP4" s="100"/>
      <c r="AQ4" s="100"/>
    </row>
    <row r="5" spans="1:150" s="33" customFormat="1" ht="18.75" x14ac:dyDescent="0.2">
      <c r="A5" s="44"/>
      <c r="B5" s="45"/>
      <c r="C5" s="46"/>
      <c r="D5" s="366" t="s">
        <v>279</v>
      </c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5"/>
      <c r="AR5" s="5"/>
      <c r="AS5" s="5"/>
      <c r="AT5" s="5"/>
      <c r="AU5" s="5"/>
    </row>
    <row r="6" spans="1:150" ht="21.75" customHeight="1" x14ac:dyDescent="0.2">
      <c r="A6" s="380" t="s">
        <v>280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G6" s="381"/>
      <c r="AH6" s="381"/>
      <c r="AI6" s="381"/>
      <c r="AJ6" s="381"/>
      <c r="AK6" s="381"/>
      <c r="AL6" s="381"/>
      <c r="AM6" s="381"/>
      <c r="AN6" s="381"/>
      <c r="AO6" s="381"/>
      <c r="AP6" s="381"/>
    </row>
    <row r="7" spans="1:150" ht="25.5" customHeight="1" thickBot="1" x14ac:dyDescent="0.25">
      <c r="A7" s="387" t="s">
        <v>166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</row>
    <row r="8" spans="1:150" s="25" customFormat="1" ht="20.25" customHeight="1" x14ac:dyDescent="0.2">
      <c r="A8" s="367"/>
      <c r="B8" s="392" t="s">
        <v>19</v>
      </c>
      <c r="C8" s="351" t="s">
        <v>1</v>
      </c>
      <c r="D8" s="21" t="s">
        <v>164</v>
      </c>
      <c r="E8" s="353" t="s">
        <v>64</v>
      </c>
      <c r="F8" s="355" t="s">
        <v>0</v>
      </c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22"/>
      <c r="AK8" s="22"/>
      <c r="AL8" s="22"/>
      <c r="AM8" s="23"/>
      <c r="AN8" s="24"/>
      <c r="AO8" s="377" t="s">
        <v>123</v>
      </c>
    </row>
    <row r="9" spans="1:150" s="25" customFormat="1" ht="20.25" customHeight="1" thickBot="1" x14ac:dyDescent="0.25">
      <c r="A9" s="389"/>
      <c r="B9" s="393"/>
      <c r="C9" s="352"/>
      <c r="D9" s="26" t="s">
        <v>2</v>
      </c>
      <c r="E9" s="354"/>
      <c r="F9" s="27"/>
      <c r="G9" s="28"/>
      <c r="H9" s="28" t="s">
        <v>3</v>
      </c>
      <c r="I9" s="28"/>
      <c r="J9" s="29"/>
      <c r="K9" s="28"/>
      <c r="L9" s="28"/>
      <c r="M9" s="28" t="s">
        <v>4</v>
      </c>
      <c r="N9" s="28"/>
      <c r="O9" s="29"/>
      <c r="P9" s="28"/>
      <c r="Q9" s="28"/>
      <c r="R9" s="30" t="s">
        <v>5</v>
      </c>
      <c r="S9" s="28"/>
      <c r="T9" s="29"/>
      <c r="U9" s="28"/>
      <c r="V9" s="28"/>
      <c r="W9" s="30" t="s">
        <v>6</v>
      </c>
      <c r="X9" s="28"/>
      <c r="Y9" s="29"/>
      <c r="Z9" s="28"/>
      <c r="AA9" s="28"/>
      <c r="AB9" s="30" t="s">
        <v>7</v>
      </c>
      <c r="AC9" s="28"/>
      <c r="AD9" s="29"/>
      <c r="AE9" s="27"/>
      <c r="AF9" s="28"/>
      <c r="AG9" s="28" t="s">
        <v>8</v>
      </c>
      <c r="AH9" s="28"/>
      <c r="AI9" s="31"/>
      <c r="AJ9" s="27"/>
      <c r="AK9" s="28"/>
      <c r="AL9" s="28" t="s">
        <v>18</v>
      </c>
      <c r="AM9" s="28"/>
      <c r="AN9" s="29"/>
      <c r="AO9" s="378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</row>
    <row r="10" spans="1:150" s="11" customFormat="1" ht="18.75" customHeight="1" x14ac:dyDescent="0.2">
      <c r="A10" s="32"/>
      <c r="B10" s="36"/>
      <c r="C10" s="67"/>
      <c r="D10" s="49"/>
      <c r="E10" s="48"/>
      <c r="F10" s="54" t="s">
        <v>9</v>
      </c>
      <c r="G10" s="55" t="s">
        <v>11</v>
      </c>
      <c r="H10" s="55" t="s">
        <v>10</v>
      </c>
      <c r="I10" s="55" t="s">
        <v>12</v>
      </c>
      <c r="J10" s="56" t="s">
        <v>13</v>
      </c>
      <c r="K10" s="54" t="s">
        <v>9</v>
      </c>
      <c r="L10" s="55" t="s">
        <v>11</v>
      </c>
      <c r="M10" s="55" t="s">
        <v>10</v>
      </c>
      <c r="N10" s="55" t="s">
        <v>12</v>
      </c>
      <c r="O10" s="56" t="s">
        <v>13</v>
      </c>
      <c r="P10" s="54" t="s">
        <v>9</v>
      </c>
      <c r="Q10" s="55" t="s">
        <v>11</v>
      </c>
      <c r="R10" s="55" t="s">
        <v>10</v>
      </c>
      <c r="S10" s="55" t="s">
        <v>12</v>
      </c>
      <c r="T10" s="56" t="s">
        <v>13</v>
      </c>
      <c r="U10" s="54" t="s">
        <v>9</v>
      </c>
      <c r="V10" s="55" t="s">
        <v>11</v>
      </c>
      <c r="W10" s="55" t="s">
        <v>10</v>
      </c>
      <c r="X10" s="55" t="s">
        <v>12</v>
      </c>
      <c r="Y10" s="56" t="s">
        <v>13</v>
      </c>
      <c r="Z10" s="54" t="s">
        <v>9</v>
      </c>
      <c r="AA10" s="55" t="s">
        <v>11</v>
      </c>
      <c r="AB10" s="55" t="s">
        <v>10</v>
      </c>
      <c r="AC10" s="55" t="s">
        <v>12</v>
      </c>
      <c r="AD10" s="56" t="s">
        <v>13</v>
      </c>
      <c r="AE10" s="54" t="s">
        <v>9</v>
      </c>
      <c r="AF10" s="55" t="s">
        <v>11</v>
      </c>
      <c r="AG10" s="55" t="s">
        <v>10</v>
      </c>
      <c r="AH10" s="55" t="s">
        <v>12</v>
      </c>
      <c r="AI10" s="56" t="s">
        <v>13</v>
      </c>
      <c r="AJ10" s="57" t="s">
        <v>9</v>
      </c>
      <c r="AK10" s="20" t="s">
        <v>11</v>
      </c>
      <c r="AL10" s="20" t="s">
        <v>10</v>
      </c>
      <c r="AM10" s="20" t="s">
        <v>12</v>
      </c>
      <c r="AN10" s="159" t="s">
        <v>13</v>
      </c>
      <c r="AO10" s="301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</row>
    <row r="11" spans="1:150" ht="15.75" customHeight="1" x14ac:dyDescent="0.2">
      <c r="A11" s="357" t="s">
        <v>84</v>
      </c>
      <c r="B11" s="358"/>
      <c r="C11" s="358"/>
      <c r="D11" s="51">
        <f t="shared" ref="D11:AN11" si="0">SUM(D12:D22)</f>
        <v>124</v>
      </c>
      <c r="E11" s="52">
        <f t="shared" si="0"/>
        <v>40</v>
      </c>
      <c r="F11" s="51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2">
        <f t="shared" si="0"/>
        <v>0</v>
      </c>
      <c r="K11" s="51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2">
        <f t="shared" si="0"/>
        <v>0</v>
      </c>
      <c r="P11" s="51">
        <f t="shared" si="0"/>
        <v>0</v>
      </c>
      <c r="Q11" s="53">
        <f t="shared" si="0"/>
        <v>0</v>
      </c>
      <c r="R11" s="53">
        <f t="shared" si="0"/>
        <v>0</v>
      </c>
      <c r="S11" s="53">
        <f t="shared" si="0"/>
        <v>0</v>
      </c>
      <c r="T11" s="52">
        <f t="shared" si="0"/>
        <v>0</v>
      </c>
      <c r="U11" s="51">
        <f t="shared" si="0"/>
        <v>0</v>
      </c>
      <c r="V11" s="53">
        <f t="shared" si="0"/>
        <v>0</v>
      </c>
      <c r="W11" s="53">
        <f t="shared" si="0"/>
        <v>0</v>
      </c>
      <c r="X11" s="53">
        <f t="shared" si="0"/>
        <v>0</v>
      </c>
      <c r="Y11" s="52">
        <f t="shared" si="0"/>
        <v>0</v>
      </c>
      <c r="Z11" s="51">
        <f t="shared" si="0"/>
        <v>4</v>
      </c>
      <c r="AA11" s="53">
        <f t="shared" si="0"/>
        <v>8</v>
      </c>
      <c r="AB11" s="53">
        <f t="shared" si="0"/>
        <v>0</v>
      </c>
      <c r="AC11" s="53">
        <f t="shared" si="0"/>
        <v>0</v>
      </c>
      <c r="AD11" s="52">
        <f t="shared" si="0"/>
        <v>3</v>
      </c>
      <c r="AE11" s="51">
        <f t="shared" si="0"/>
        <v>44</v>
      </c>
      <c r="AF11" s="53">
        <f t="shared" si="0"/>
        <v>12</v>
      </c>
      <c r="AG11" s="53">
        <f t="shared" si="0"/>
        <v>12</v>
      </c>
      <c r="AH11" s="53">
        <f t="shared" si="0"/>
        <v>0</v>
      </c>
      <c r="AI11" s="52">
        <f t="shared" si="0"/>
        <v>23</v>
      </c>
      <c r="AJ11" s="51">
        <f t="shared" si="0"/>
        <v>20</v>
      </c>
      <c r="AK11" s="53">
        <f t="shared" si="0"/>
        <v>8</v>
      </c>
      <c r="AL11" s="53">
        <f t="shared" si="0"/>
        <v>16</v>
      </c>
      <c r="AM11" s="53">
        <f t="shared" si="0"/>
        <v>0</v>
      </c>
      <c r="AN11" s="102">
        <f t="shared" si="0"/>
        <v>14</v>
      </c>
      <c r="AO11" s="302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</row>
    <row r="12" spans="1:150" s="87" customFormat="1" ht="15.75" customHeight="1" x14ac:dyDescent="0.2">
      <c r="A12" s="221" t="s">
        <v>54</v>
      </c>
      <c r="B12" s="222" t="s">
        <v>235</v>
      </c>
      <c r="C12" s="251" t="s">
        <v>147</v>
      </c>
      <c r="D12" s="252">
        <f>Z12+AA12+AB12+AE12+AF12+AG12+AJ12+AK12+AL12</f>
        <v>12</v>
      </c>
      <c r="E12" s="253">
        <v>4</v>
      </c>
      <c r="F12" s="252"/>
      <c r="G12" s="252"/>
      <c r="H12" s="252"/>
      <c r="I12" s="252"/>
      <c r="J12" s="253"/>
      <c r="K12" s="252"/>
      <c r="L12" s="252"/>
      <c r="M12" s="252"/>
      <c r="N12" s="252"/>
      <c r="O12" s="253"/>
      <c r="P12" s="252"/>
      <c r="Q12" s="252"/>
      <c r="R12" s="252"/>
      <c r="S12" s="252"/>
      <c r="T12" s="253"/>
      <c r="U12" s="252"/>
      <c r="V12" s="252"/>
      <c r="W12" s="252"/>
      <c r="X12" s="252"/>
      <c r="Y12" s="253"/>
      <c r="Z12" s="252"/>
      <c r="AA12" s="252"/>
      <c r="AB12" s="252"/>
      <c r="AC12" s="252"/>
      <c r="AD12" s="253"/>
      <c r="AE12" s="252">
        <v>8</v>
      </c>
      <c r="AF12" s="252">
        <v>0</v>
      </c>
      <c r="AG12" s="252">
        <v>4</v>
      </c>
      <c r="AH12" s="252" t="s">
        <v>69</v>
      </c>
      <c r="AI12" s="253">
        <v>4</v>
      </c>
      <c r="AJ12" s="252"/>
      <c r="AK12" s="252"/>
      <c r="AL12" s="252"/>
      <c r="AM12" s="252"/>
      <c r="AN12" s="254"/>
      <c r="AO12" s="30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</row>
    <row r="13" spans="1:150" ht="30" x14ac:dyDescent="0.2">
      <c r="A13" s="221" t="s">
        <v>55</v>
      </c>
      <c r="B13" s="222" t="s">
        <v>236</v>
      </c>
      <c r="C13" s="255" t="s">
        <v>154</v>
      </c>
      <c r="D13" s="252">
        <f t="shared" ref="D13:D22" si="1">Z13+AA13+AB13+AE13+AF13+AG13+AJ13+AK13+AL13</f>
        <v>8</v>
      </c>
      <c r="E13" s="253">
        <f t="shared" ref="E13:E22" si="2">AD13+AI13+AN13</f>
        <v>2</v>
      </c>
      <c r="F13" s="252"/>
      <c r="G13" s="252"/>
      <c r="H13" s="252"/>
      <c r="I13" s="252"/>
      <c r="J13" s="253"/>
      <c r="K13" s="252"/>
      <c r="L13" s="252"/>
      <c r="M13" s="252"/>
      <c r="N13" s="252"/>
      <c r="O13" s="253"/>
      <c r="P13" s="252"/>
      <c r="Q13" s="252"/>
      <c r="R13" s="252"/>
      <c r="S13" s="252"/>
      <c r="T13" s="253"/>
      <c r="U13" s="252"/>
      <c r="V13" s="252"/>
      <c r="W13" s="252"/>
      <c r="X13" s="252"/>
      <c r="Y13" s="253"/>
      <c r="Z13" s="252"/>
      <c r="AA13" s="252"/>
      <c r="AB13" s="252"/>
      <c r="AC13" s="252"/>
      <c r="AD13" s="253"/>
      <c r="AE13" s="252"/>
      <c r="AF13" s="252"/>
      <c r="AG13" s="252"/>
      <c r="AH13" s="252"/>
      <c r="AI13" s="253"/>
      <c r="AJ13" s="252">
        <v>4</v>
      </c>
      <c r="AK13" s="252">
        <v>4</v>
      </c>
      <c r="AL13" s="252">
        <v>0</v>
      </c>
      <c r="AM13" s="252" t="s">
        <v>14</v>
      </c>
      <c r="AN13" s="254">
        <v>2</v>
      </c>
      <c r="AO13" s="246" t="s">
        <v>244</v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</row>
    <row r="14" spans="1:150" ht="30" x14ac:dyDescent="0.2">
      <c r="A14" s="221" t="s">
        <v>56</v>
      </c>
      <c r="B14" s="222" t="s">
        <v>237</v>
      </c>
      <c r="C14" s="255" t="s">
        <v>148</v>
      </c>
      <c r="D14" s="252">
        <f t="shared" si="1"/>
        <v>12</v>
      </c>
      <c r="E14" s="253">
        <v>5</v>
      </c>
      <c r="F14" s="252"/>
      <c r="G14" s="252"/>
      <c r="H14" s="252"/>
      <c r="I14" s="252"/>
      <c r="J14" s="253"/>
      <c r="K14" s="252"/>
      <c r="L14" s="252"/>
      <c r="M14" s="252"/>
      <c r="N14" s="252"/>
      <c r="O14" s="253"/>
      <c r="P14" s="252"/>
      <c r="Q14" s="252"/>
      <c r="R14" s="252"/>
      <c r="S14" s="252"/>
      <c r="T14" s="253"/>
      <c r="U14" s="252"/>
      <c r="V14" s="252"/>
      <c r="W14" s="252"/>
      <c r="X14" s="252"/>
      <c r="Y14" s="253"/>
      <c r="Z14" s="252"/>
      <c r="AA14" s="252"/>
      <c r="AB14" s="252"/>
      <c r="AC14" s="252"/>
      <c r="AD14" s="253"/>
      <c r="AE14" s="252">
        <v>8</v>
      </c>
      <c r="AF14" s="252">
        <v>0</v>
      </c>
      <c r="AG14" s="252">
        <v>4</v>
      </c>
      <c r="AH14" s="252" t="s">
        <v>69</v>
      </c>
      <c r="AI14" s="253">
        <v>5</v>
      </c>
      <c r="AJ14" s="252"/>
      <c r="AK14" s="252"/>
      <c r="AL14" s="252"/>
      <c r="AM14" s="252"/>
      <c r="AN14" s="254"/>
      <c r="AO14" s="30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</row>
    <row r="15" spans="1:150" ht="30" x14ac:dyDescent="0.2">
      <c r="A15" s="221" t="s">
        <v>57</v>
      </c>
      <c r="B15" s="222" t="s">
        <v>238</v>
      </c>
      <c r="C15" s="255" t="s">
        <v>182</v>
      </c>
      <c r="D15" s="252">
        <f t="shared" si="1"/>
        <v>8</v>
      </c>
      <c r="E15" s="253">
        <f t="shared" si="2"/>
        <v>3</v>
      </c>
      <c r="F15" s="252"/>
      <c r="G15" s="252"/>
      <c r="H15" s="252"/>
      <c r="I15" s="252"/>
      <c r="J15" s="253"/>
      <c r="K15" s="252"/>
      <c r="L15" s="252"/>
      <c r="M15" s="252"/>
      <c r="N15" s="252"/>
      <c r="O15" s="253"/>
      <c r="P15" s="252"/>
      <c r="Q15" s="252"/>
      <c r="R15" s="252"/>
      <c r="S15" s="252"/>
      <c r="T15" s="253"/>
      <c r="U15" s="252"/>
      <c r="V15" s="252"/>
      <c r="W15" s="252"/>
      <c r="X15" s="252"/>
      <c r="Y15" s="253"/>
      <c r="Z15" s="252"/>
      <c r="AA15" s="252"/>
      <c r="AB15" s="252"/>
      <c r="AC15" s="252"/>
      <c r="AD15" s="253"/>
      <c r="AE15" s="252"/>
      <c r="AF15" s="252"/>
      <c r="AG15" s="252"/>
      <c r="AH15" s="252"/>
      <c r="AI15" s="253"/>
      <c r="AJ15" s="252">
        <v>4</v>
      </c>
      <c r="AK15" s="252">
        <v>4</v>
      </c>
      <c r="AL15" s="252">
        <v>0</v>
      </c>
      <c r="AM15" s="252" t="s">
        <v>14</v>
      </c>
      <c r="AN15" s="254">
        <v>3</v>
      </c>
      <c r="AO15" s="246" t="s">
        <v>237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</row>
    <row r="16" spans="1:150" ht="18" customHeight="1" x14ac:dyDescent="0.2">
      <c r="A16" s="221" t="s">
        <v>58</v>
      </c>
      <c r="B16" s="222" t="s">
        <v>239</v>
      </c>
      <c r="C16" s="251" t="s">
        <v>124</v>
      </c>
      <c r="D16" s="252">
        <f t="shared" si="1"/>
        <v>12</v>
      </c>
      <c r="E16" s="253">
        <f t="shared" si="2"/>
        <v>4</v>
      </c>
      <c r="F16" s="252"/>
      <c r="G16" s="252"/>
      <c r="H16" s="252"/>
      <c r="I16" s="252"/>
      <c r="J16" s="253"/>
      <c r="K16" s="252"/>
      <c r="L16" s="252"/>
      <c r="M16" s="252"/>
      <c r="N16" s="252"/>
      <c r="O16" s="253"/>
      <c r="P16" s="252"/>
      <c r="Q16" s="252"/>
      <c r="R16" s="252"/>
      <c r="S16" s="252"/>
      <c r="T16" s="253"/>
      <c r="U16" s="252"/>
      <c r="V16" s="252"/>
      <c r="W16" s="252"/>
      <c r="X16" s="252"/>
      <c r="Y16" s="253"/>
      <c r="Z16" s="252"/>
      <c r="AA16" s="252"/>
      <c r="AB16" s="252"/>
      <c r="AC16" s="252"/>
      <c r="AD16" s="253"/>
      <c r="AE16" s="256">
        <v>8</v>
      </c>
      <c r="AF16" s="256">
        <v>4</v>
      </c>
      <c r="AG16" s="256">
        <v>0</v>
      </c>
      <c r="AH16" s="256" t="s">
        <v>14</v>
      </c>
      <c r="AI16" s="257">
        <v>4</v>
      </c>
      <c r="AJ16" s="252"/>
      <c r="AK16" s="252"/>
      <c r="AL16" s="252"/>
      <c r="AM16" s="252"/>
      <c r="AN16" s="254"/>
      <c r="AO16" s="304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</row>
    <row r="17" spans="1:234" ht="18" customHeight="1" x14ac:dyDescent="0.2">
      <c r="A17" s="221" t="s">
        <v>59</v>
      </c>
      <c r="B17" s="222" t="s">
        <v>240</v>
      </c>
      <c r="C17" s="255" t="s">
        <v>125</v>
      </c>
      <c r="D17" s="252">
        <f t="shared" si="1"/>
        <v>12</v>
      </c>
      <c r="E17" s="253">
        <f t="shared" si="2"/>
        <v>3</v>
      </c>
      <c r="F17" s="252"/>
      <c r="G17" s="252"/>
      <c r="H17" s="252"/>
      <c r="I17" s="252"/>
      <c r="J17" s="253"/>
      <c r="K17" s="252"/>
      <c r="L17" s="252"/>
      <c r="M17" s="252"/>
      <c r="N17" s="252"/>
      <c r="O17" s="253"/>
      <c r="P17" s="252"/>
      <c r="Q17" s="252"/>
      <c r="R17" s="252"/>
      <c r="S17" s="252"/>
      <c r="T17" s="253"/>
      <c r="U17" s="252"/>
      <c r="V17" s="252"/>
      <c r="W17" s="252"/>
      <c r="X17" s="252"/>
      <c r="Y17" s="253"/>
      <c r="Z17" s="252">
        <v>4</v>
      </c>
      <c r="AA17" s="252">
        <v>8</v>
      </c>
      <c r="AB17" s="252">
        <v>0</v>
      </c>
      <c r="AC17" s="252" t="s">
        <v>69</v>
      </c>
      <c r="AD17" s="253">
        <v>3</v>
      </c>
      <c r="AE17" s="252"/>
      <c r="AF17" s="252"/>
      <c r="AG17" s="252"/>
      <c r="AH17" s="252"/>
      <c r="AI17" s="253"/>
      <c r="AJ17" s="252"/>
      <c r="AK17" s="252"/>
      <c r="AL17" s="252"/>
      <c r="AM17" s="252"/>
      <c r="AN17" s="254"/>
      <c r="AO17" s="30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</row>
    <row r="18" spans="1:234" ht="18" customHeight="1" x14ac:dyDescent="0.2">
      <c r="A18" s="221" t="s">
        <v>158</v>
      </c>
      <c r="B18" s="222" t="s">
        <v>272</v>
      </c>
      <c r="C18" s="251" t="s">
        <v>264</v>
      </c>
      <c r="D18" s="252">
        <f t="shared" si="1"/>
        <v>16</v>
      </c>
      <c r="E18" s="253">
        <f t="shared" si="2"/>
        <v>5</v>
      </c>
      <c r="F18" s="252"/>
      <c r="G18" s="252"/>
      <c r="H18" s="252"/>
      <c r="I18" s="252" t="s">
        <v>20</v>
      </c>
      <c r="J18" s="253"/>
      <c r="K18" s="252"/>
      <c r="L18" s="252"/>
      <c r="M18" s="252"/>
      <c r="N18" s="252"/>
      <c r="O18" s="253"/>
      <c r="P18" s="252"/>
      <c r="Q18" s="252"/>
      <c r="R18" s="252"/>
      <c r="S18" s="252"/>
      <c r="T18" s="253"/>
      <c r="U18" s="252"/>
      <c r="V18" s="252"/>
      <c r="W18" s="252"/>
      <c r="X18" s="252"/>
      <c r="Y18" s="253"/>
      <c r="Z18" s="252"/>
      <c r="AA18" s="252"/>
      <c r="AB18" s="252"/>
      <c r="AC18" s="252"/>
      <c r="AD18" s="253"/>
      <c r="AE18" s="252"/>
      <c r="AF18" s="252"/>
      <c r="AG18" s="252"/>
      <c r="AH18" s="252"/>
      <c r="AI18" s="253"/>
      <c r="AJ18" s="252">
        <v>8</v>
      </c>
      <c r="AK18" s="252">
        <v>0</v>
      </c>
      <c r="AL18" s="252">
        <v>8</v>
      </c>
      <c r="AM18" s="252" t="s">
        <v>69</v>
      </c>
      <c r="AN18" s="254">
        <v>5</v>
      </c>
      <c r="AO18" s="336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</row>
    <row r="19" spans="1:234" ht="18" customHeight="1" x14ac:dyDescent="0.2">
      <c r="A19" s="221" t="s">
        <v>159</v>
      </c>
      <c r="B19" s="222" t="s">
        <v>241</v>
      </c>
      <c r="C19" s="251" t="s">
        <v>126</v>
      </c>
      <c r="D19" s="252">
        <f t="shared" si="1"/>
        <v>16</v>
      </c>
      <c r="E19" s="253">
        <f t="shared" si="2"/>
        <v>5</v>
      </c>
      <c r="F19" s="252"/>
      <c r="G19" s="252"/>
      <c r="H19" s="252"/>
      <c r="I19" s="252"/>
      <c r="J19" s="253"/>
      <c r="K19" s="252"/>
      <c r="L19" s="252"/>
      <c r="M19" s="252"/>
      <c r="N19" s="252"/>
      <c r="O19" s="253"/>
      <c r="P19" s="252"/>
      <c r="Q19" s="252"/>
      <c r="R19" s="252"/>
      <c r="S19" s="252"/>
      <c r="T19" s="253"/>
      <c r="U19" s="252"/>
      <c r="V19" s="252"/>
      <c r="W19" s="252"/>
      <c r="X19" s="252"/>
      <c r="Y19" s="253"/>
      <c r="Z19" s="252"/>
      <c r="AA19" s="252"/>
      <c r="AB19" s="252"/>
      <c r="AC19" s="252"/>
      <c r="AD19" s="253"/>
      <c r="AE19" s="256">
        <v>8</v>
      </c>
      <c r="AF19" s="256">
        <v>8</v>
      </c>
      <c r="AG19" s="256">
        <v>0</v>
      </c>
      <c r="AH19" s="256" t="s">
        <v>14</v>
      </c>
      <c r="AI19" s="257">
        <v>5</v>
      </c>
      <c r="AJ19" s="252"/>
      <c r="AK19" s="252"/>
      <c r="AL19" s="252"/>
      <c r="AM19" s="252"/>
      <c r="AN19" s="254"/>
      <c r="AO19" s="304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</row>
    <row r="20" spans="1:234" ht="18" customHeight="1" x14ac:dyDescent="0.2">
      <c r="A20" s="221" t="s">
        <v>160</v>
      </c>
      <c r="B20" s="222" t="s">
        <v>276</v>
      </c>
      <c r="C20" s="251" t="s">
        <v>127</v>
      </c>
      <c r="D20" s="252">
        <f t="shared" si="1"/>
        <v>12</v>
      </c>
      <c r="E20" s="253">
        <v>4</v>
      </c>
      <c r="F20" s="252"/>
      <c r="G20" s="252"/>
      <c r="H20" s="252"/>
      <c r="I20" s="252"/>
      <c r="J20" s="253"/>
      <c r="K20" s="252"/>
      <c r="L20" s="252"/>
      <c r="M20" s="252"/>
      <c r="N20" s="252"/>
      <c r="O20" s="253"/>
      <c r="P20" s="252"/>
      <c r="Q20" s="252"/>
      <c r="R20" s="252"/>
      <c r="S20" s="252"/>
      <c r="T20" s="253"/>
      <c r="U20" s="252"/>
      <c r="V20" s="252"/>
      <c r="W20" s="252"/>
      <c r="X20" s="252"/>
      <c r="Y20" s="253"/>
      <c r="Z20" s="252"/>
      <c r="AA20" s="252"/>
      <c r="AB20" s="252"/>
      <c r="AC20" s="252"/>
      <c r="AD20" s="253"/>
      <c r="AE20" s="252"/>
      <c r="AF20" s="252"/>
      <c r="AG20" s="252"/>
      <c r="AH20" s="252"/>
      <c r="AI20" s="253"/>
      <c r="AJ20" s="252">
        <v>4</v>
      </c>
      <c r="AK20" s="252">
        <v>0</v>
      </c>
      <c r="AL20" s="252">
        <v>8</v>
      </c>
      <c r="AM20" s="252" t="s">
        <v>69</v>
      </c>
      <c r="AN20" s="254">
        <v>4</v>
      </c>
      <c r="AO20" s="246" t="s">
        <v>241</v>
      </c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</row>
    <row r="21" spans="1:234" s="83" customFormat="1" ht="15" customHeight="1" x14ac:dyDescent="0.2">
      <c r="A21" s="221" t="s">
        <v>161</v>
      </c>
      <c r="B21" s="222" t="s">
        <v>242</v>
      </c>
      <c r="C21" s="258" t="s">
        <v>142</v>
      </c>
      <c r="D21" s="223">
        <v>8</v>
      </c>
      <c r="E21" s="253">
        <v>2</v>
      </c>
      <c r="F21" s="223"/>
      <c r="G21" s="223"/>
      <c r="H21" s="223"/>
      <c r="I21" s="223"/>
      <c r="J21" s="224"/>
      <c r="K21" s="223"/>
      <c r="L21" s="223"/>
      <c r="M21" s="223"/>
      <c r="N21" s="223"/>
      <c r="O21" s="224"/>
      <c r="P21" s="223"/>
      <c r="Q21" s="223"/>
      <c r="R21" s="223"/>
      <c r="S21" s="223"/>
      <c r="T21" s="224"/>
      <c r="U21" s="223"/>
      <c r="V21" s="223"/>
      <c r="W21" s="223"/>
      <c r="X21" s="223"/>
      <c r="Y21" s="224"/>
      <c r="Z21" s="223"/>
      <c r="AA21" s="223"/>
      <c r="AB21" s="223"/>
      <c r="AC21" s="223"/>
      <c r="AD21" s="224"/>
      <c r="AE21" s="223">
        <v>4</v>
      </c>
      <c r="AF21" s="223">
        <v>0</v>
      </c>
      <c r="AG21" s="223">
        <v>4</v>
      </c>
      <c r="AH21" s="223" t="s">
        <v>69</v>
      </c>
      <c r="AI21" s="224">
        <v>2</v>
      </c>
      <c r="AJ21" s="223"/>
      <c r="AK21" s="223"/>
      <c r="AL21" s="223"/>
      <c r="AM21" s="223"/>
      <c r="AN21" s="225"/>
      <c r="AO21" s="246"/>
      <c r="AP21" s="92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</row>
    <row r="22" spans="1:234" ht="18" customHeight="1" x14ac:dyDescent="0.2">
      <c r="A22" s="221" t="s">
        <v>162</v>
      </c>
      <c r="B22" s="222" t="s">
        <v>243</v>
      </c>
      <c r="C22" s="251" t="s">
        <v>122</v>
      </c>
      <c r="D22" s="252">
        <f t="shared" si="1"/>
        <v>8</v>
      </c>
      <c r="E22" s="253">
        <f t="shared" si="2"/>
        <v>3</v>
      </c>
      <c r="F22" s="252"/>
      <c r="G22" s="252"/>
      <c r="H22" s="252"/>
      <c r="I22" s="252"/>
      <c r="J22" s="253"/>
      <c r="K22" s="252"/>
      <c r="L22" s="252"/>
      <c r="M22" s="252"/>
      <c r="N22" s="252"/>
      <c r="O22" s="253"/>
      <c r="P22" s="252"/>
      <c r="Q22" s="252"/>
      <c r="R22" s="252"/>
      <c r="S22" s="252"/>
      <c r="T22" s="253"/>
      <c r="U22" s="252"/>
      <c r="V22" s="252"/>
      <c r="W22" s="252"/>
      <c r="X22" s="252"/>
      <c r="Y22" s="253"/>
      <c r="Z22" s="252"/>
      <c r="AA22" s="252"/>
      <c r="AB22" s="252"/>
      <c r="AC22" s="252"/>
      <c r="AD22" s="253"/>
      <c r="AE22" s="252">
        <v>8</v>
      </c>
      <c r="AF22" s="252">
        <v>0</v>
      </c>
      <c r="AG22" s="252">
        <v>0</v>
      </c>
      <c r="AH22" s="252" t="s">
        <v>69</v>
      </c>
      <c r="AI22" s="253">
        <v>3</v>
      </c>
      <c r="AJ22" s="252"/>
      <c r="AK22" s="252"/>
      <c r="AL22" s="252"/>
      <c r="AM22" s="252"/>
      <c r="AN22" s="254"/>
      <c r="AO22" s="30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</row>
    <row r="23" spans="1:234" s="84" customFormat="1" ht="15" customHeight="1" x14ac:dyDescent="0.2">
      <c r="A23" s="390" t="s">
        <v>71</v>
      </c>
      <c r="B23" s="391"/>
      <c r="C23" s="391"/>
      <c r="D23" s="53">
        <f t="shared" ref="D23" si="3">SUM(F23:H23,K23:M23,P23:R23,U23:W23,Z23:AB23,AE23:AG23,AJ23:AL23)</f>
        <v>40</v>
      </c>
      <c r="E23" s="259">
        <f t="shared" ref="E23" si="4">SUM(J23,O23,T23,Y23,AD23,AI23,AN23)</f>
        <v>10</v>
      </c>
      <c r="F23" s="53"/>
      <c r="G23" s="53"/>
      <c r="H23" s="53"/>
      <c r="I23" s="53"/>
      <c r="J23" s="259"/>
      <c r="K23" s="53"/>
      <c r="L23" s="53"/>
      <c r="M23" s="53"/>
      <c r="N23" s="53"/>
      <c r="O23" s="259"/>
      <c r="P23" s="53"/>
      <c r="Q23" s="53"/>
      <c r="R23" s="53"/>
      <c r="S23" s="53"/>
      <c r="T23" s="259"/>
      <c r="U23" s="53"/>
      <c r="V23" s="53"/>
      <c r="W23" s="53"/>
      <c r="X23" s="53"/>
      <c r="Y23" s="259"/>
      <c r="Z23" s="53">
        <f>SUM(Z24:Z29)</f>
        <v>0</v>
      </c>
      <c r="AA23" s="53">
        <f>SUM(AA24:AA29)</f>
        <v>8</v>
      </c>
      <c r="AB23" s="53">
        <f>SUM(AB24:AB29)</f>
        <v>0</v>
      </c>
      <c r="AC23" s="53" t="s">
        <v>69</v>
      </c>
      <c r="AD23" s="259">
        <f>SUM(AD24:AD29)</f>
        <v>2</v>
      </c>
      <c r="AE23" s="53">
        <f>SUM(AE24:AE29)</f>
        <v>0</v>
      </c>
      <c r="AF23" s="53">
        <f>SUM(AF24:AF29)</f>
        <v>32</v>
      </c>
      <c r="AG23" s="53">
        <f>SUM(AG24:AG29)</f>
        <v>0</v>
      </c>
      <c r="AH23" s="53" t="s">
        <v>69</v>
      </c>
      <c r="AI23" s="259">
        <f>SUM(AI24:AI29)</f>
        <v>8</v>
      </c>
      <c r="AJ23" s="53"/>
      <c r="AK23" s="53"/>
      <c r="AL23" s="53"/>
      <c r="AM23" s="53"/>
      <c r="AN23" s="52"/>
      <c r="AO23" s="20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</row>
    <row r="24" spans="1:234" s="84" customFormat="1" ht="15" customHeight="1" x14ac:dyDescent="0.2">
      <c r="A24" s="221" t="s">
        <v>163</v>
      </c>
      <c r="B24" s="260"/>
      <c r="C24" s="261" t="s">
        <v>189</v>
      </c>
      <c r="D24" s="252">
        <v>8</v>
      </c>
      <c r="E24" s="253">
        <v>2</v>
      </c>
      <c r="F24" s="252"/>
      <c r="G24" s="252"/>
      <c r="H24" s="252"/>
      <c r="I24" s="252"/>
      <c r="J24" s="253"/>
      <c r="K24" s="252"/>
      <c r="L24" s="252"/>
      <c r="M24" s="252"/>
      <c r="N24" s="252"/>
      <c r="O24" s="253"/>
      <c r="P24" s="252"/>
      <c r="Q24" s="252"/>
      <c r="R24" s="252"/>
      <c r="S24" s="252"/>
      <c r="T24" s="253"/>
      <c r="U24" s="252"/>
      <c r="V24" s="252"/>
      <c r="W24" s="252"/>
      <c r="X24" s="252"/>
      <c r="Y24" s="253"/>
      <c r="Z24" s="252">
        <v>0</v>
      </c>
      <c r="AA24" s="252">
        <v>8</v>
      </c>
      <c r="AB24" s="252">
        <v>0</v>
      </c>
      <c r="AC24" s="252" t="s">
        <v>69</v>
      </c>
      <c r="AD24" s="252">
        <v>2</v>
      </c>
      <c r="AE24" s="252"/>
      <c r="AF24" s="252"/>
      <c r="AG24" s="252"/>
      <c r="AH24" s="252"/>
      <c r="AI24" s="252"/>
      <c r="AJ24" s="252"/>
      <c r="AK24" s="252"/>
      <c r="AL24" s="252"/>
      <c r="AM24" s="252"/>
      <c r="AN24" s="262"/>
      <c r="AO24" s="206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</row>
    <row r="25" spans="1:234" ht="15.75" x14ac:dyDescent="0.2">
      <c r="A25" s="221" t="s">
        <v>171</v>
      </c>
      <c r="B25" s="260"/>
      <c r="C25" s="261" t="s">
        <v>190</v>
      </c>
      <c r="D25" s="252">
        <v>8</v>
      </c>
      <c r="E25" s="253">
        <v>2</v>
      </c>
      <c r="F25" s="252"/>
      <c r="G25" s="252"/>
      <c r="H25" s="252"/>
      <c r="I25" s="252"/>
      <c r="J25" s="253"/>
      <c r="K25" s="252"/>
      <c r="L25" s="252"/>
      <c r="M25" s="252"/>
      <c r="N25" s="252"/>
      <c r="O25" s="253"/>
      <c r="P25" s="252"/>
      <c r="Q25" s="252"/>
      <c r="R25" s="252"/>
      <c r="S25" s="252"/>
      <c r="T25" s="253"/>
      <c r="U25" s="252"/>
      <c r="V25" s="252"/>
      <c r="W25" s="252"/>
      <c r="X25" s="252"/>
      <c r="Y25" s="253"/>
      <c r="Z25" s="252"/>
      <c r="AA25" s="252"/>
      <c r="AB25" s="252"/>
      <c r="AC25" s="252"/>
      <c r="AD25" s="252"/>
      <c r="AE25" s="252">
        <v>0</v>
      </c>
      <c r="AF25" s="252">
        <v>8</v>
      </c>
      <c r="AG25" s="252">
        <v>0</v>
      </c>
      <c r="AH25" s="252" t="s">
        <v>69</v>
      </c>
      <c r="AI25" s="252">
        <v>2</v>
      </c>
      <c r="AJ25" s="252"/>
      <c r="AK25" s="252"/>
      <c r="AL25" s="252"/>
      <c r="AM25" s="252"/>
      <c r="AN25" s="262"/>
      <c r="AO25" s="206"/>
      <c r="AP25" s="16"/>
      <c r="AR25" s="8"/>
    </row>
    <row r="26" spans="1:234" ht="15.75" x14ac:dyDescent="0.2">
      <c r="A26" s="221" t="s">
        <v>172</v>
      </c>
      <c r="B26" s="260"/>
      <c r="C26" s="261" t="s">
        <v>191</v>
      </c>
      <c r="D26" s="252">
        <v>8</v>
      </c>
      <c r="E26" s="253">
        <v>2</v>
      </c>
      <c r="F26" s="252"/>
      <c r="G26" s="252"/>
      <c r="H26" s="252"/>
      <c r="I26" s="252"/>
      <c r="J26" s="253"/>
      <c r="K26" s="252"/>
      <c r="L26" s="252"/>
      <c r="M26" s="252"/>
      <c r="N26" s="252"/>
      <c r="O26" s="253"/>
      <c r="P26" s="252"/>
      <c r="Q26" s="252"/>
      <c r="R26" s="252"/>
      <c r="S26" s="252"/>
      <c r="T26" s="253"/>
      <c r="U26" s="252"/>
      <c r="V26" s="252"/>
      <c r="W26" s="252"/>
      <c r="X26" s="252"/>
      <c r="Y26" s="253"/>
      <c r="Z26" s="252"/>
      <c r="AA26" s="252"/>
      <c r="AB26" s="252"/>
      <c r="AC26" s="252"/>
      <c r="AD26" s="252"/>
      <c r="AE26" s="252">
        <v>0</v>
      </c>
      <c r="AF26" s="252">
        <v>8</v>
      </c>
      <c r="AG26" s="252">
        <v>0</v>
      </c>
      <c r="AH26" s="252" t="s">
        <v>69</v>
      </c>
      <c r="AI26" s="252">
        <v>2</v>
      </c>
      <c r="AJ26" s="252"/>
      <c r="AK26" s="252"/>
      <c r="AL26" s="252"/>
      <c r="AM26" s="252"/>
      <c r="AN26" s="262"/>
      <c r="AO26" s="206"/>
      <c r="AP26" s="16"/>
      <c r="AR26" s="4"/>
    </row>
    <row r="27" spans="1:234" ht="15.75" x14ac:dyDescent="0.2">
      <c r="A27" s="221" t="s">
        <v>173</v>
      </c>
      <c r="B27" s="260"/>
      <c r="C27" s="261" t="s">
        <v>192</v>
      </c>
      <c r="D27" s="252">
        <v>8</v>
      </c>
      <c r="E27" s="253">
        <v>2</v>
      </c>
      <c r="F27" s="252"/>
      <c r="G27" s="252"/>
      <c r="H27" s="252"/>
      <c r="I27" s="252"/>
      <c r="J27" s="253"/>
      <c r="K27" s="252"/>
      <c r="L27" s="252"/>
      <c r="M27" s="252"/>
      <c r="N27" s="252"/>
      <c r="O27" s="253"/>
      <c r="P27" s="252"/>
      <c r="Q27" s="252"/>
      <c r="R27" s="252"/>
      <c r="S27" s="252"/>
      <c r="T27" s="253"/>
      <c r="U27" s="252"/>
      <c r="V27" s="252"/>
      <c r="W27" s="252"/>
      <c r="X27" s="252"/>
      <c r="Y27" s="253"/>
      <c r="Z27" s="252"/>
      <c r="AA27" s="252"/>
      <c r="AB27" s="252"/>
      <c r="AC27" s="252"/>
      <c r="AD27" s="252"/>
      <c r="AE27" s="252">
        <v>0</v>
      </c>
      <c r="AF27" s="252">
        <v>8</v>
      </c>
      <c r="AG27" s="252">
        <v>0</v>
      </c>
      <c r="AH27" s="252" t="s">
        <v>69</v>
      </c>
      <c r="AI27" s="252">
        <v>2</v>
      </c>
      <c r="AJ27" s="252"/>
      <c r="AK27" s="252"/>
      <c r="AL27" s="252"/>
      <c r="AM27" s="252"/>
      <c r="AN27" s="262"/>
      <c r="AO27" s="175"/>
      <c r="AP27" s="16"/>
      <c r="AR27" s="8"/>
    </row>
    <row r="28" spans="1:234" ht="15.75" x14ac:dyDescent="0.2">
      <c r="A28" s="221" t="s">
        <v>174</v>
      </c>
      <c r="B28" s="260"/>
      <c r="C28" s="261" t="s">
        <v>193</v>
      </c>
      <c r="D28" s="252">
        <v>8</v>
      </c>
      <c r="E28" s="253">
        <v>2</v>
      </c>
      <c r="F28" s="252"/>
      <c r="G28" s="252"/>
      <c r="H28" s="252"/>
      <c r="I28" s="252"/>
      <c r="J28" s="253"/>
      <c r="K28" s="252"/>
      <c r="L28" s="252"/>
      <c r="M28" s="252"/>
      <c r="N28" s="252"/>
      <c r="O28" s="253"/>
      <c r="P28" s="252"/>
      <c r="Q28" s="252"/>
      <c r="R28" s="252"/>
      <c r="S28" s="252"/>
      <c r="T28" s="253"/>
      <c r="U28" s="252"/>
      <c r="V28" s="252"/>
      <c r="W28" s="252"/>
      <c r="X28" s="252"/>
      <c r="Y28" s="253"/>
      <c r="Z28" s="252"/>
      <c r="AA28" s="252"/>
      <c r="AB28" s="252"/>
      <c r="AC28" s="252"/>
      <c r="AD28" s="252"/>
      <c r="AE28" s="252">
        <v>0</v>
      </c>
      <c r="AF28" s="252">
        <v>8</v>
      </c>
      <c r="AG28" s="252">
        <v>0</v>
      </c>
      <c r="AH28" s="252" t="s">
        <v>69</v>
      </c>
      <c r="AI28" s="252">
        <v>2</v>
      </c>
      <c r="AJ28" s="252"/>
      <c r="AK28" s="252"/>
      <c r="AL28" s="252"/>
      <c r="AM28" s="252"/>
      <c r="AN28" s="262"/>
      <c r="AO28" s="175"/>
      <c r="AP28" s="16"/>
    </row>
    <row r="29" spans="1:234" ht="16.5" thickBot="1" x14ac:dyDescent="0.25">
      <c r="A29" s="263"/>
      <c r="B29" s="264"/>
      <c r="C29" s="265" t="s">
        <v>17</v>
      </c>
      <c r="D29" s="266">
        <v>15</v>
      </c>
      <c r="E29" s="267">
        <f>SUM(J29,O29,T29:U29,Y29,AD29,AI29:AJ29,AN29)</f>
        <v>15</v>
      </c>
      <c r="F29" s="268"/>
      <c r="G29" s="268"/>
      <c r="H29" s="268"/>
      <c r="I29" s="268"/>
      <c r="J29" s="269"/>
      <c r="K29" s="268"/>
      <c r="L29" s="268"/>
      <c r="M29" s="268"/>
      <c r="N29" s="268"/>
      <c r="O29" s="269"/>
      <c r="P29" s="268"/>
      <c r="Q29" s="268"/>
      <c r="R29" s="268"/>
      <c r="S29" s="268"/>
      <c r="T29" s="269"/>
      <c r="U29" s="268"/>
      <c r="V29" s="268"/>
      <c r="W29" s="268"/>
      <c r="X29" s="268"/>
      <c r="Y29" s="269"/>
      <c r="Z29" s="268"/>
      <c r="AA29" s="268"/>
      <c r="AB29" s="268"/>
      <c r="AC29" s="268"/>
      <c r="AD29" s="269"/>
      <c r="AE29" s="268"/>
      <c r="AF29" s="268"/>
      <c r="AG29" s="268"/>
      <c r="AH29" s="268"/>
      <c r="AI29" s="269"/>
      <c r="AJ29" s="268"/>
      <c r="AK29" s="268"/>
      <c r="AL29" s="268">
        <v>15</v>
      </c>
      <c r="AM29" s="268" t="s">
        <v>149</v>
      </c>
      <c r="AN29" s="270">
        <v>15</v>
      </c>
      <c r="AO29" s="211"/>
    </row>
    <row r="30" spans="1:234" ht="15.75" x14ac:dyDescent="0.2">
      <c r="A30" s="271"/>
      <c r="B30" s="272"/>
      <c r="C30" s="273" t="s">
        <v>16</v>
      </c>
      <c r="D30" s="274">
        <f>'BSc  ALAP'!F62+D11+D23+D29</f>
        <v>715</v>
      </c>
      <c r="E30" s="275">
        <f>'BSc  ALAP'!G62+E11+E23+E29</f>
        <v>210</v>
      </c>
      <c r="F30" s="53">
        <v>60</v>
      </c>
      <c r="G30" s="53">
        <v>20</v>
      </c>
      <c r="H30" s="53">
        <v>24</v>
      </c>
      <c r="I30" s="53"/>
      <c r="J30" s="275">
        <v>29</v>
      </c>
      <c r="K30" s="53">
        <v>48</v>
      </c>
      <c r="L30" s="53">
        <v>32</v>
      </c>
      <c r="M30" s="53">
        <v>20</v>
      </c>
      <c r="N30" s="53"/>
      <c r="O30" s="275">
        <v>27</v>
      </c>
      <c r="P30" s="53">
        <v>52</v>
      </c>
      <c r="Q30" s="53">
        <v>36</v>
      </c>
      <c r="R30" s="53">
        <v>20</v>
      </c>
      <c r="S30" s="53"/>
      <c r="T30" s="275">
        <v>27</v>
      </c>
      <c r="U30" s="53">
        <v>52</v>
      </c>
      <c r="V30" s="53">
        <v>24</v>
      </c>
      <c r="W30" s="53">
        <v>44</v>
      </c>
      <c r="X30" s="53"/>
      <c r="Y30" s="275">
        <v>33</v>
      </c>
      <c r="Z30" s="53">
        <f>52+Z11+Z23</f>
        <v>56</v>
      </c>
      <c r="AA30" s="274">
        <f>24+AA11+AA23</f>
        <v>40</v>
      </c>
      <c r="AB30" s="53">
        <f>20+AB11+AB23</f>
        <v>20</v>
      </c>
      <c r="AC30" s="53"/>
      <c r="AD30" s="275">
        <f>27+AD11+AD23</f>
        <v>32</v>
      </c>
      <c r="AE30" s="53">
        <f>4+AE11+AE23</f>
        <v>48</v>
      </c>
      <c r="AF30" s="276">
        <f>4+AF11+AF23</f>
        <v>48</v>
      </c>
      <c r="AG30" s="53">
        <f>AG11+AG23</f>
        <v>12</v>
      </c>
      <c r="AH30" s="53"/>
      <c r="AI30" s="275">
        <f>2+AI11+AI23</f>
        <v>33</v>
      </c>
      <c r="AJ30" s="53">
        <f>AJ11</f>
        <v>20</v>
      </c>
      <c r="AK30" s="274">
        <f>AK11</f>
        <v>8</v>
      </c>
      <c r="AL30" s="53">
        <f>AL11+AL29</f>
        <v>31</v>
      </c>
      <c r="AM30" s="53"/>
      <c r="AN30" s="277">
        <f>AN11+AN29</f>
        <v>29</v>
      </c>
      <c r="AO30" s="94"/>
      <c r="AP30" s="199"/>
      <c r="AQ30" s="200"/>
      <c r="AR30" s="201"/>
      <c r="AS30" s="200"/>
    </row>
    <row r="31" spans="1:234" ht="12.75" customHeight="1" x14ac:dyDescent="0.2">
      <c r="A31" s="379" t="s">
        <v>150</v>
      </c>
      <c r="B31" s="278"/>
      <c r="C31" s="279" t="s">
        <v>168</v>
      </c>
      <c r="D31" s="280">
        <f>D30</f>
        <v>715</v>
      </c>
      <c r="E31" s="281"/>
      <c r="F31" s="280"/>
      <c r="G31" s="282">
        <f>F30+G30+H30</f>
        <v>104</v>
      </c>
      <c r="H31" s="280"/>
      <c r="I31" s="280"/>
      <c r="J31" s="283"/>
      <c r="K31" s="280"/>
      <c r="L31" s="282">
        <f>K30+L30+M30</f>
        <v>100</v>
      </c>
      <c r="M31" s="280"/>
      <c r="N31" s="280"/>
      <c r="O31" s="283"/>
      <c r="P31" s="280"/>
      <c r="Q31" s="282">
        <f>P30+Q30+R30</f>
        <v>108</v>
      </c>
      <c r="R31" s="280"/>
      <c r="S31" s="280"/>
      <c r="T31" s="283"/>
      <c r="U31" s="280"/>
      <c r="V31" s="282">
        <f>U30+W30+V30</f>
        <v>120</v>
      </c>
      <c r="W31" s="280"/>
      <c r="X31" s="280"/>
      <c r="Y31" s="283"/>
      <c r="Z31" s="223"/>
      <c r="AA31" s="282">
        <f>Z30+AA30+AB30</f>
        <v>116</v>
      </c>
      <c r="AB31" s="252"/>
      <c r="AC31" s="280"/>
      <c r="AD31" s="283"/>
      <c r="AE31" s="223"/>
      <c r="AF31" s="282">
        <f>AE30+AF30+AG30</f>
        <v>108</v>
      </c>
      <c r="AG31" s="252"/>
      <c r="AH31" s="280"/>
      <c r="AI31" s="283"/>
      <c r="AJ31" s="252"/>
      <c r="AK31" s="282">
        <f>AJ30+AK30+AL30</f>
        <v>59</v>
      </c>
      <c r="AL31" s="280"/>
      <c r="AM31" s="280"/>
      <c r="AN31" s="284"/>
      <c r="AO31" s="193"/>
      <c r="AP31" s="202"/>
      <c r="AQ31" s="200"/>
      <c r="AR31" s="201"/>
      <c r="AS31" s="200"/>
    </row>
    <row r="32" spans="1:234" ht="12.75" customHeight="1" x14ac:dyDescent="0.2">
      <c r="A32" s="379"/>
      <c r="B32" s="278"/>
      <c r="C32" s="279" t="s">
        <v>151</v>
      </c>
      <c r="D32" s="282">
        <f>'BSc  ALAP'!I65+'BSc  ALAP'!N65+'BSc  ALAP'!S65+'BSc  ALAP'!X65+AA32+AF32+AK32</f>
        <v>379</v>
      </c>
      <c r="E32" s="285"/>
      <c r="F32" s="280"/>
      <c r="G32" s="286">
        <f>G30+H30</f>
        <v>44</v>
      </c>
      <c r="H32" s="280"/>
      <c r="I32" s="280"/>
      <c r="J32" s="283"/>
      <c r="K32" s="280"/>
      <c r="L32" s="286">
        <f>L30+M30</f>
        <v>52</v>
      </c>
      <c r="M32" s="280"/>
      <c r="N32" s="280"/>
      <c r="O32" s="283"/>
      <c r="P32" s="280"/>
      <c r="Q32" s="286">
        <f>Q30+R30</f>
        <v>56</v>
      </c>
      <c r="R32" s="280"/>
      <c r="S32" s="280"/>
      <c r="T32" s="283"/>
      <c r="U32" s="280"/>
      <c r="V32" s="286">
        <f>V30+W30</f>
        <v>68</v>
      </c>
      <c r="W32" s="280"/>
      <c r="X32" s="280"/>
      <c r="Y32" s="283"/>
      <c r="Z32" s="280"/>
      <c r="AA32" s="287">
        <f>AA30+AB30</f>
        <v>60</v>
      </c>
      <c r="AB32" s="252"/>
      <c r="AC32" s="223"/>
      <c r="AD32" s="224"/>
      <c r="AE32" s="223"/>
      <c r="AF32" s="287">
        <f>AF30+AG30</f>
        <v>60</v>
      </c>
      <c r="AG32" s="252"/>
      <c r="AH32" s="223"/>
      <c r="AI32" s="224"/>
      <c r="AJ32" s="288"/>
      <c r="AK32" s="287">
        <f>AK30+AL30</f>
        <v>39</v>
      </c>
      <c r="AL32" s="223"/>
      <c r="AM32" s="223"/>
      <c r="AN32" s="284"/>
      <c r="AO32" s="193"/>
      <c r="AP32" s="202"/>
      <c r="AQ32" s="200"/>
      <c r="AR32" s="201"/>
      <c r="AS32" s="200"/>
    </row>
    <row r="33" spans="1:46" ht="12.75" customHeight="1" x14ac:dyDescent="0.2">
      <c r="A33" s="379"/>
      <c r="B33" s="278"/>
      <c r="C33" s="279" t="s">
        <v>152</v>
      </c>
      <c r="D33" s="282">
        <f>(D32/D30)*100</f>
        <v>53.006993006993007</v>
      </c>
      <c r="E33" s="285"/>
      <c r="F33" s="280"/>
      <c r="G33" s="286"/>
      <c r="H33" s="280"/>
      <c r="I33" s="280"/>
      <c r="J33" s="283"/>
      <c r="K33" s="280"/>
      <c r="L33" s="286"/>
      <c r="M33" s="280"/>
      <c r="N33" s="280"/>
      <c r="O33" s="283"/>
      <c r="P33" s="280"/>
      <c r="Q33" s="286"/>
      <c r="R33" s="280"/>
      <c r="S33" s="280"/>
      <c r="T33" s="283"/>
      <c r="U33" s="280"/>
      <c r="V33" s="286"/>
      <c r="W33" s="280"/>
      <c r="X33" s="280"/>
      <c r="Y33" s="283"/>
      <c r="Z33" s="280"/>
      <c r="AA33" s="287"/>
      <c r="AB33" s="252"/>
      <c r="AC33" s="223"/>
      <c r="AD33" s="224"/>
      <c r="AE33" s="223"/>
      <c r="AF33" s="287"/>
      <c r="AG33" s="252"/>
      <c r="AH33" s="223"/>
      <c r="AI33" s="224"/>
      <c r="AJ33" s="288"/>
      <c r="AK33" s="287"/>
      <c r="AL33" s="223"/>
      <c r="AM33" s="223"/>
      <c r="AN33" s="284"/>
      <c r="AO33" s="210"/>
      <c r="AP33" s="202"/>
      <c r="AQ33" s="200"/>
      <c r="AR33" s="201"/>
      <c r="AS33" s="200"/>
    </row>
    <row r="34" spans="1:46" ht="12.75" customHeight="1" x14ac:dyDescent="0.2">
      <c r="A34" s="379"/>
      <c r="B34" s="278"/>
      <c r="C34" s="289" t="s">
        <v>15</v>
      </c>
      <c r="D34" s="285"/>
      <c r="E34" s="285"/>
      <c r="F34" s="290"/>
      <c r="G34" s="290"/>
      <c r="H34" s="290"/>
      <c r="I34" s="286">
        <v>4</v>
      </c>
      <c r="J34" s="291"/>
      <c r="K34" s="290"/>
      <c r="L34" s="290"/>
      <c r="M34" s="290"/>
      <c r="N34" s="286">
        <v>4</v>
      </c>
      <c r="O34" s="291"/>
      <c r="P34" s="290"/>
      <c r="Q34" s="290"/>
      <c r="R34" s="290"/>
      <c r="S34" s="286">
        <v>4</v>
      </c>
      <c r="T34" s="291"/>
      <c r="U34" s="290"/>
      <c r="V34" s="290"/>
      <c r="W34" s="290"/>
      <c r="X34" s="286">
        <v>3</v>
      </c>
      <c r="Y34" s="291"/>
      <c r="Z34" s="290"/>
      <c r="AA34" s="288"/>
      <c r="AB34" s="288"/>
      <c r="AC34" s="287">
        <v>2</v>
      </c>
      <c r="AD34" s="292"/>
      <c r="AE34" s="288"/>
      <c r="AF34" s="288"/>
      <c r="AG34" s="288"/>
      <c r="AH34" s="287">
        <v>3</v>
      </c>
      <c r="AI34" s="292"/>
      <c r="AJ34" s="288"/>
      <c r="AK34" s="288"/>
      <c r="AL34" s="288"/>
      <c r="AM34" s="287">
        <v>3</v>
      </c>
      <c r="AN34" s="293"/>
      <c r="AO34" s="198"/>
      <c r="AP34" s="16"/>
      <c r="AR34" s="8"/>
    </row>
    <row r="35" spans="1:46" ht="12.75" customHeight="1" x14ac:dyDescent="0.2">
      <c r="A35" s="379"/>
      <c r="B35" s="278"/>
      <c r="C35" s="289" t="s">
        <v>70</v>
      </c>
      <c r="D35" s="285"/>
      <c r="E35" s="285"/>
      <c r="F35" s="290"/>
      <c r="G35" s="290"/>
      <c r="H35" s="290"/>
      <c r="I35" s="286">
        <v>4</v>
      </c>
      <c r="J35" s="291"/>
      <c r="K35" s="290"/>
      <c r="L35" s="290"/>
      <c r="M35" s="290"/>
      <c r="N35" s="286">
        <v>4</v>
      </c>
      <c r="O35" s="291"/>
      <c r="P35" s="290"/>
      <c r="Q35" s="290"/>
      <c r="R35" s="290"/>
      <c r="S35" s="286">
        <v>5</v>
      </c>
      <c r="T35" s="291"/>
      <c r="U35" s="290"/>
      <c r="V35" s="290"/>
      <c r="W35" s="290"/>
      <c r="X35" s="286">
        <v>6</v>
      </c>
      <c r="Y35" s="291"/>
      <c r="Z35" s="290"/>
      <c r="AA35" s="288"/>
      <c r="AB35" s="288"/>
      <c r="AC35" s="287">
        <v>7</v>
      </c>
      <c r="AD35" s="292"/>
      <c r="AE35" s="288"/>
      <c r="AF35" s="288"/>
      <c r="AG35" s="288"/>
      <c r="AH35" s="287">
        <v>7</v>
      </c>
      <c r="AI35" s="292"/>
      <c r="AJ35" s="288"/>
      <c r="AK35" s="288"/>
      <c r="AL35" s="288"/>
      <c r="AM35" s="287">
        <v>3</v>
      </c>
      <c r="AN35" s="293"/>
      <c r="AO35" s="198"/>
    </row>
    <row r="36" spans="1:46" ht="12.75" customHeight="1" x14ac:dyDescent="0.2">
      <c r="A36" s="382" t="s">
        <v>153</v>
      </c>
      <c r="B36" s="278"/>
      <c r="C36" s="294"/>
      <c r="D36" s="290"/>
      <c r="E36" s="291"/>
      <c r="F36" s="290"/>
      <c r="G36" s="290"/>
      <c r="H36" s="290"/>
      <c r="I36" s="290"/>
      <c r="J36" s="291"/>
      <c r="K36" s="290"/>
      <c r="L36" s="290"/>
      <c r="M36" s="290"/>
      <c r="N36" s="290"/>
      <c r="O36" s="291"/>
      <c r="P36" s="290"/>
      <c r="Q36" s="290"/>
      <c r="R36" s="290"/>
      <c r="S36" s="290"/>
      <c r="T36" s="291"/>
      <c r="U36" s="290"/>
      <c r="V36" s="290"/>
      <c r="W36" s="290"/>
      <c r="X36" s="290"/>
      <c r="Y36" s="291"/>
      <c r="Z36" s="290"/>
      <c r="AA36" s="290"/>
      <c r="AB36" s="290"/>
      <c r="AC36" s="290"/>
      <c r="AD36" s="291"/>
      <c r="AE36" s="290"/>
      <c r="AF36" s="290"/>
      <c r="AG36" s="290"/>
      <c r="AH36" s="290"/>
      <c r="AI36" s="291"/>
      <c r="AJ36" s="290"/>
      <c r="AK36" s="290"/>
      <c r="AL36" s="290"/>
      <c r="AM36" s="290"/>
      <c r="AN36" s="293"/>
      <c r="AO36" s="198"/>
      <c r="AT36" s="203"/>
    </row>
    <row r="37" spans="1:46" ht="12.75" customHeight="1" x14ac:dyDescent="0.2">
      <c r="A37" s="382"/>
      <c r="B37" s="278"/>
      <c r="C37" s="294"/>
      <c r="D37" s="290"/>
      <c r="E37" s="291"/>
      <c r="F37" s="290"/>
      <c r="G37" s="290"/>
      <c r="H37" s="290"/>
      <c r="I37" s="290"/>
      <c r="J37" s="291"/>
      <c r="K37" s="290"/>
      <c r="L37" s="290"/>
      <c r="M37" s="290"/>
      <c r="N37" s="290"/>
      <c r="O37" s="291"/>
      <c r="P37" s="290"/>
      <c r="Q37" s="290"/>
      <c r="R37" s="290"/>
      <c r="S37" s="290"/>
      <c r="T37" s="291"/>
      <c r="U37" s="290"/>
      <c r="V37" s="290"/>
      <c r="W37" s="290"/>
      <c r="X37" s="290"/>
      <c r="Y37" s="291"/>
      <c r="Z37" s="290"/>
      <c r="AA37" s="290"/>
      <c r="AB37" s="290"/>
      <c r="AC37" s="290"/>
      <c r="AD37" s="291"/>
      <c r="AE37" s="290"/>
      <c r="AF37" s="290"/>
      <c r="AG37" s="290"/>
      <c r="AH37" s="290"/>
      <c r="AI37" s="291"/>
      <c r="AJ37" s="290"/>
      <c r="AK37" s="290"/>
      <c r="AL37" s="290"/>
      <c r="AM37" s="290"/>
      <c r="AN37" s="293"/>
      <c r="AO37" s="192"/>
      <c r="AP37" s="202"/>
      <c r="AS37" s="200"/>
    </row>
    <row r="38" spans="1:46" ht="16.5" thickBot="1" x14ac:dyDescent="0.25">
      <c r="A38" s="383"/>
      <c r="B38" s="295"/>
      <c r="C38" s="296" t="s">
        <v>76</v>
      </c>
      <c r="D38" s="297" t="s">
        <v>80</v>
      </c>
      <c r="E38" s="297">
        <v>0</v>
      </c>
      <c r="F38" s="298"/>
      <c r="G38" s="298"/>
      <c r="H38" s="298"/>
      <c r="I38" s="298"/>
      <c r="J38" s="299"/>
      <c r="K38" s="298"/>
      <c r="L38" s="298"/>
      <c r="M38" s="298"/>
      <c r="N38" s="298"/>
      <c r="O38" s="299"/>
      <c r="P38" s="298"/>
      <c r="Q38" s="298"/>
      <c r="R38" s="298"/>
      <c r="S38" s="298"/>
      <c r="T38" s="299"/>
      <c r="U38" s="298"/>
      <c r="V38" s="298"/>
      <c r="W38" s="298"/>
      <c r="X38" s="298"/>
      <c r="Y38" s="299"/>
      <c r="Z38" s="298"/>
      <c r="AA38" s="298"/>
      <c r="AB38" s="298"/>
      <c r="AC38" s="298"/>
      <c r="AD38" s="299"/>
      <c r="AE38" s="384" t="s">
        <v>80</v>
      </c>
      <c r="AF38" s="385"/>
      <c r="AG38" s="385"/>
      <c r="AH38" s="385"/>
      <c r="AI38" s="385"/>
      <c r="AJ38" s="298"/>
      <c r="AK38" s="298"/>
      <c r="AL38" s="298"/>
      <c r="AM38" s="298"/>
      <c r="AN38" s="300"/>
      <c r="AO38" s="191"/>
    </row>
    <row r="39" spans="1:46" x14ac:dyDescent="0.2">
      <c r="AT39" s="203"/>
    </row>
    <row r="40" spans="1:46" ht="15.75" x14ac:dyDescent="0.2">
      <c r="B40" s="151" t="s">
        <v>66</v>
      </c>
      <c r="AP40" s="204"/>
      <c r="AS40" s="200"/>
    </row>
    <row r="41" spans="1:46" ht="15.75" x14ac:dyDescent="0.2">
      <c r="B41" s="151"/>
    </row>
    <row r="42" spans="1:46" ht="15.75" x14ac:dyDescent="0.2">
      <c r="B42" s="197" t="s">
        <v>198</v>
      </c>
    </row>
    <row r="43" spans="1:46" ht="15.75" x14ac:dyDescent="0.2">
      <c r="B43" s="151" t="s">
        <v>199</v>
      </c>
    </row>
    <row r="45" spans="1:46" ht="12.75" customHeight="1" x14ac:dyDescent="0.2">
      <c r="B45" s="13"/>
      <c r="C45" s="9"/>
      <c r="D45" s="3"/>
      <c r="E45" s="3"/>
      <c r="F45" s="165"/>
      <c r="G45" s="165"/>
      <c r="H45" s="165"/>
      <c r="I45" s="165"/>
      <c r="K45" s="165"/>
      <c r="L45" s="12"/>
      <c r="M45" s="74" t="s">
        <v>294</v>
      </c>
      <c r="N45" s="12"/>
      <c r="O45" s="12"/>
      <c r="P45" s="12"/>
      <c r="Q45" s="12"/>
      <c r="R45" s="12"/>
      <c r="X45" s="165"/>
      <c r="Y45" s="12"/>
      <c r="Z45" s="12"/>
      <c r="AA45" s="12"/>
      <c r="AB45" s="12"/>
      <c r="AC45" s="165"/>
      <c r="AD45" s="12"/>
      <c r="AE45" s="165"/>
      <c r="AF45" s="165"/>
      <c r="AG45" s="165"/>
      <c r="AH45" s="165"/>
      <c r="AI45" s="12"/>
      <c r="AJ45" s="165"/>
      <c r="AK45" s="165"/>
      <c r="AL45" s="165"/>
      <c r="AM45" s="165"/>
      <c r="AN45" s="12"/>
      <c r="AO45" s="12"/>
      <c r="AP45" s="16"/>
      <c r="AR45" s="8"/>
    </row>
    <row r="46" spans="1:46" ht="12.75" customHeight="1" x14ac:dyDescent="0.2">
      <c r="B46" s="13"/>
      <c r="C46" s="9"/>
      <c r="D46" s="3"/>
      <c r="E46" s="3"/>
      <c r="F46" s="165"/>
      <c r="G46" s="165"/>
      <c r="H46" s="165"/>
      <c r="I46" s="165"/>
      <c r="J46" s="12"/>
      <c r="K46" s="165"/>
      <c r="L46" s="12"/>
      <c r="M46" s="74" t="s">
        <v>74</v>
      </c>
      <c r="N46" s="12"/>
      <c r="O46" s="12"/>
      <c r="P46" s="12"/>
      <c r="Q46" s="12"/>
      <c r="R46" s="12"/>
      <c r="X46" s="165"/>
      <c r="Y46" s="12"/>
      <c r="Z46" s="12"/>
      <c r="AA46" s="12"/>
      <c r="AB46" s="12"/>
      <c r="AC46" s="165"/>
      <c r="AD46" s="12"/>
      <c r="AE46" s="165"/>
      <c r="AF46" s="165"/>
      <c r="AG46" s="165"/>
      <c r="AH46" s="165"/>
      <c r="AI46" s="12"/>
      <c r="AJ46" s="165"/>
      <c r="AK46" s="165"/>
      <c r="AL46" s="165"/>
      <c r="AM46" s="165"/>
      <c r="AN46" s="12"/>
      <c r="AO46" s="177"/>
      <c r="AP46" s="16"/>
      <c r="AR46" s="8"/>
    </row>
    <row r="47" spans="1:46" ht="15" x14ac:dyDescent="0.2">
      <c r="AO47" s="177"/>
    </row>
    <row r="48" spans="1:46" ht="15.75" customHeight="1" x14ac:dyDescent="0.2"/>
    <row r="49" spans="42:42" ht="12.75" customHeight="1" x14ac:dyDescent="0.2">
      <c r="AP49" s="5"/>
    </row>
    <row r="50" spans="42:42" ht="13.5" customHeight="1" x14ac:dyDescent="0.2">
      <c r="AP50" s="5"/>
    </row>
    <row r="51" spans="42:42" x14ac:dyDescent="0.2">
      <c r="AP51" s="5"/>
    </row>
    <row r="52" spans="42:42" x14ac:dyDescent="0.2">
      <c r="AP52" s="5"/>
    </row>
    <row r="53" spans="42:42" x14ac:dyDescent="0.2">
      <c r="AP53" s="5"/>
    </row>
    <row r="54" spans="42:42" x14ac:dyDescent="0.2">
      <c r="AP54" s="5"/>
    </row>
    <row r="55" spans="42:42" x14ac:dyDescent="0.2">
      <c r="AP55" s="5"/>
    </row>
    <row r="56" spans="42:42" x14ac:dyDescent="0.2">
      <c r="AP56" s="5"/>
    </row>
    <row r="57" spans="42:42" x14ac:dyDescent="0.2">
      <c r="AP57" s="5"/>
    </row>
    <row r="58" spans="42:42" x14ac:dyDescent="0.2">
      <c r="AP58" s="5"/>
    </row>
    <row r="59" spans="42:42" x14ac:dyDescent="0.2">
      <c r="AP59" s="5"/>
    </row>
    <row r="61" spans="42:42" ht="15" customHeight="1" x14ac:dyDescent="0.2"/>
    <row r="62" spans="42:42" ht="15" customHeight="1" x14ac:dyDescent="0.2"/>
    <row r="82" spans="5:18" ht="15.75" x14ac:dyDescent="0.2">
      <c r="E82" s="88"/>
      <c r="F82" s="88"/>
      <c r="G82" s="88"/>
      <c r="H82" s="88"/>
      <c r="I82" s="88"/>
      <c r="J82" s="88"/>
      <c r="K82" s="88"/>
      <c r="L82" s="88"/>
      <c r="M82" s="89"/>
      <c r="N82" s="89"/>
      <c r="O82" s="89"/>
      <c r="P82" s="89"/>
      <c r="Q82" s="89"/>
      <c r="R82" s="90"/>
    </row>
  </sheetData>
  <mergeCells count="17">
    <mergeCell ref="A36:A38"/>
    <mergeCell ref="AE38:AI38"/>
    <mergeCell ref="AG5:AP5"/>
    <mergeCell ref="AG6:AP6"/>
    <mergeCell ref="A7:AP7"/>
    <mergeCell ref="A8:A9"/>
    <mergeCell ref="A11:C11"/>
    <mergeCell ref="A23:C23"/>
    <mergeCell ref="B8:B9"/>
    <mergeCell ref="F8:AI8"/>
    <mergeCell ref="C8:C9"/>
    <mergeCell ref="E8:E9"/>
    <mergeCell ref="AO8:AO9"/>
    <mergeCell ref="A31:A35"/>
    <mergeCell ref="A6:AE6"/>
    <mergeCell ref="AH3:AQ3"/>
    <mergeCell ref="D5:AF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&amp;L&amp;D&amp;C&amp;F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80"/>
  <sheetViews>
    <sheetView showGridLines="0" zoomScale="50" zoomScaleNormal="50" zoomScaleSheetLayoutView="90" workbookViewId="0">
      <selection activeCell="AO40" sqref="AO40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72.140625" style="7" customWidth="1"/>
    <col min="4" max="4" width="10" style="5" customWidth="1"/>
    <col min="5" max="5" width="8" style="5" customWidth="1"/>
    <col min="6" max="6" width="3.85546875" style="5" bestFit="1" customWidth="1"/>
    <col min="7" max="7" width="5.140625" style="5" bestFit="1" customWidth="1"/>
    <col min="8" max="8" width="3.85546875" style="5" bestFit="1" customWidth="1"/>
    <col min="9" max="9" width="2.5703125" style="5" bestFit="1" customWidth="1"/>
    <col min="10" max="10" width="4.7109375" style="5" bestFit="1" customWidth="1"/>
    <col min="11" max="11" width="3.85546875" style="5" bestFit="1" customWidth="1"/>
    <col min="12" max="12" width="5.42578125" style="5" customWidth="1"/>
    <col min="13" max="13" width="3.85546875" style="5" bestFit="1" customWidth="1"/>
    <col min="14" max="14" width="4.140625" style="5" customWidth="1"/>
    <col min="15" max="15" width="4.85546875" style="5" customWidth="1"/>
    <col min="16" max="16" width="3.85546875" style="5" bestFit="1" customWidth="1"/>
    <col min="17" max="17" width="5.140625" style="5" bestFit="1" customWidth="1"/>
    <col min="18" max="18" width="3.85546875" style="5" bestFit="1" customWidth="1"/>
    <col min="19" max="19" width="2.5703125" style="5" bestFit="1" customWidth="1"/>
    <col min="20" max="20" width="4.7109375" style="5" bestFit="1" customWidth="1"/>
    <col min="21" max="21" width="3.85546875" style="5" bestFit="1" customWidth="1"/>
    <col min="22" max="22" width="5.140625" style="5" bestFit="1" customWidth="1"/>
    <col min="23" max="23" width="3.85546875" style="5" bestFit="1" customWidth="1"/>
    <col min="24" max="24" width="2.5703125" style="5" bestFit="1" customWidth="1"/>
    <col min="25" max="25" width="4.7109375" style="5" bestFit="1" customWidth="1"/>
    <col min="26" max="26" width="4.42578125" style="5" bestFit="1" customWidth="1"/>
    <col min="27" max="27" width="5.42578125" style="5" customWidth="1"/>
    <col min="28" max="28" width="3.85546875" style="5" bestFit="1" customWidth="1"/>
    <col min="29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5.5703125" style="5" customWidth="1"/>
    <col min="38" max="38" width="3.5703125" style="5" customWidth="1"/>
    <col min="39" max="39" width="4" style="5" customWidth="1"/>
    <col min="40" max="40" width="4.28515625" style="5" customWidth="1"/>
    <col min="41" max="41" width="21" style="5" customWidth="1"/>
    <col min="42" max="42" width="10.5703125" style="14" customWidth="1"/>
    <col min="43" max="44" width="9.140625" style="5" hidden="1" customWidth="1"/>
    <col min="45" max="45" width="11" style="5" customWidth="1"/>
    <col min="46" max="16384" width="9.140625" style="5"/>
  </cols>
  <sheetData>
    <row r="1" spans="1:150" s="33" customFormat="1" ht="18" x14ac:dyDescent="0.2">
      <c r="A1" s="161" t="s">
        <v>75</v>
      </c>
      <c r="B1" s="45"/>
      <c r="C1" s="46"/>
      <c r="F1" s="160"/>
      <c r="G1" s="160"/>
      <c r="H1" s="160"/>
      <c r="I1" s="160"/>
      <c r="J1" s="160"/>
      <c r="K1" s="160"/>
      <c r="M1" s="160"/>
      <c r="S1" s="160"/>
      <c r="T1" s="160"/>
      <c r="U1" s="160"/>
      <c r="V1" s="160"/>
      <c r="W1" s="160"/>
      <c r="X1" s="160"/>
      <c r="Y1" s="160"/>
      <c r="Z1" s="160"/>
      <c r="AA1" s="160" t="s">
        <v>146</v>
      </c>
      <c r="AB1" s="160"/>
      <c r="AC1" s="160"/>
      <c r="AJ1" s="188" t="s">
        <v>291</v>
      </c>
      <c r="AK1" s="188"/>
      <c r="AL1" s="188"/>
      <c r="AM1" s="188"/>
      <c r="AN1" s="188"/>
      <c r="AO1" s="188"/>
      <c r="AP1" s="188"/>
      <c r="AQ1" s="188"/>
      <c r="AR1" s="188"/>
      <c r="AS1" s="188"/>
    </row>
    <row r="2" spans="1:150" s="33" customFormat="1" ht="18" x14ac:dyDescent="0.2">
      <c r="A2" s="161" t="s">
        <v>68</v>
      </c>
      <c r="B2" s="45"/>
      <c r="C2" s="46"/>
      <c r="F2" s="160"/>
      <c r="G2" s="160"/>
      <c r="H2" s="160"/>
      <c r="I2" s="160"/>
      <c r="J2" s="160"/>
      <c r="K2" s="160"/>
      <c r="L2" s="160"/>
      <c r="N2" s="160"/>
      <c r="O2" s="160"/>
      <c r="P2" s="160"/>
      <c r="R2" s="160"/>
      <c r="S2" s="160"/>
      <c r="T2" s="160"/>
      <c r="U2" s="160"/>
      <c r="V2" s="160"/>
      <c r="W2" s="160"/>
      <c r="X2" s="160"/>
      <c r="Y2" s="160"/>
      <c r="Z2" s="160"/>
      <c r="AA2" s="160" t="s">
        <v>165</v>
      </c>
      <c r="AB2" s="100"/>
      <c r="AC2" s="100"/>
      <c r="AD2" s="100"/>
      <c r="AE2" s="100"/>
      <c r="AF2" s="100"/>
      <c r="AJ2" s="189" t="s">
        <v>292</v>
      </c>
      <c r="AK2" s="189"/>
      <c r="AL2" s="189"/>
      <c r="AM2" s="189"/>
      <c r="AN2" s="189"/>
      <c r="AO2" s="189"/>
      <c r="AP2" s="189"/>
      <c r="AQ2" s="189"/>
      <c r="AR2" s="189"/>
      <c r="AS2" s="189"/>
    </row>
    <row r="3" spans="1:150" s="33" customFormat="1" ht="18" x14ac:dyDescent="0.2">
      <c r="A3" s="161"/>
      <c r="B3" s="45"/>
      <c r="C3" s="46"/>
      <c r="F3" s="160"/>
      <c r="G3" s="160"/>
      <c r="H3" s="160"/>
      <c r="I3" s="160"/>
      <c r="J3" s="160"/>
      <c r="K3" s="160"/>
      <c r="L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 t="s">
        <v>91</v>
      </c>
      <c r="AB3" s="100"/>
      <c r="AC3" s="100"/>
      <c r="AD3" s="100"/>
      <c r="AE3" s="100"/>
      <c r="AF3" s="100"/>
      <c r="AJ3" s="189" t="s">
        <v>293</v>
      </c>
      <c r="AK3" s="189"/>
      <c r="AL3" s="189"/>
      <c r="AM3" s="189"/>
      <c r="AN3" s="189"/>
      <c r="AO3" s="189"/>
      <c r="AP3" s="189"/>
      <c r="AQ3" s="189"/>
      <c r="AR3" s="189"/>
      <c r="AS3" s="189"/>
    </row>
    <row r="4" spans="1:150" s="33" customFormat="1" ht="18" x14ac:dyDescent="0.2">
      <c r="A4" s="161"/>
      <c r="B4" s="45"/>
      <c r="C4" s="46"/>
      <c r="F4" s="160"/>
      <c r="G4" s="160"/>
      <c r="H4" s="160"/>
      <c r="I4" s="160"/>
      <c r="J4" s="160"/>
      <c r="K4" s="160"/>
      <c r="L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 t="s">
        <v>130</v>
      </c>
      <c r="AB4" s="100"/>
      <c r="AC4" s="100"/>
      <c r="AD4" s="100"/>
      <c r="AE4" s="100"/>
      <c r="AF4" s="100"/>
      <c r="AN4" s="100"/>
      <c r="AO4" s="100"/>
      <c r="AP4" s="100"/>
      <c r="AQ4" s="100"/>
    </row>
    <row r="5" spans="1:150" s="33" customFormat="1" ht="18.75" x14ac:dyDescent="0.2">
      <c r="A5" s="161"/>
      <c r="B5" s="45"/>
      <c r="C5" s="46"/>
      <c r="D5" s="215" t="s">
        <v>281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5"/>
      <c r="AR5" s="5"/>
      <c r="AS5" s="5"/>
      <c r="AT5" s="5"/>
      <c r="AU5" s="5"/>
    </row>
    <row r="6" spans="1:150" ht="21.75" customHeight="1" x14ac:dyDescent="0.2">
      <c r="F6" s="160"/>
      <c r="G6" s="160"/>
      <c r="H6" s="160"/>
      <c r="I6" s="160"/>
      <c r="J6" s="160"/>
      <c r="K6" s="160"/>
      <c r="L6" s="160"/>
      <c r="N6" s="160"/>
      <c r="O6" s="160"/>
      <c r="P6" s="160"/>
      <c r="Q6" s="160"/>
      <c r="S6" s="160"/>
      <c r="T6" s="160"/>
      <c r="U6" s="160"/>
      <c r="V6" s="160"/>
      <c r="W6" s="160"/>
      <c r="X6" s="160"/>
      <c r="Y6" s="160"/>
      <c r="Z6" s="160"/>
      <c r="AA6" s="160"/>
      <c r="AG6" s="189"/>
      <c r="AH6" s="189"/>
      <c r="AI6" s="189"/>
      <c r="AJ6" s="189"/>
      <c r="AK6" s="189"/>
      <c r="AL6" s="189"/>
      <c r="AM6" s="189"/>
      <c r="AN6" s="189"/>
      <c r="AO6" s="189"/>
      <c r="AP6" s="189"/>
    </row>
    <row r="7" spans="1:150" ht="25.5" customHeight="1" thickBot="1" x14ac:dyDescent="0.25">
      <c r="A7" s="387" t="s">
        <v>166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</row>
    <row r="8" spans="1:150" s="101" customFormat="1" ht="20.25" customHeight="1" x14ac:dyDescent="0.2">
      <c r="A8" s="367"/>
      <c r="B8" s="392" t="s">
        <v>19</v>
      </c>
      <c r="C8" s="351" t="s">
        <v>1</v>
      </c>
      <c r="D8" s="21" t="s">
        <v>164</v>
      </c>
      <c r="E8" s="353" t="s">
        <v>64</v>
      </c>
      <c r="F8" s="355" t="s">
        <v>0</v>
      </c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22"/>
      <c r="AK8" s="22"/>
      <c r="AL8" s="22"/>
      <c r="AM8" s="23"/>
      <c r="AN8" s="24"/>
      <c r="AO8" s="377" t="s">
        <v>123</v>
      </c>
    </row>
    <row r="9" spans="1:150" s="101" customFormat="1" ht="20.25" customHeight="1" thickBot="1" x14ac:dyDescent="0.25">
      <c r="A9" s="389"/>
      <c r="B9" s="393"/>
      <c r="C9" s="352"/>
      <c r="D9" s="26" t="s">
        <v>2</v>
      </c>
      <c r="E9" s="354"/>
      <c r="F9" s="27"/>
      <c r="G9" s="28"/>
      <c r="H9" s="28" t="s">
        <v>3</v>
      </c>
      <c r="I9" s="28"/>
      <c r="J9" s="29"/>
      <c r="K9" s="28"/>
      <c r="L9" s="28"/>
      <c r="M9" s="28" t="s">
        <v>4</v>
      </c>
      <c r="N9" s="28"/>
      <c r="O9" s="29"/>
      <c r="P9" s="28"/>
      <c r="Q9" s="28"/>
      <c r="R9" s="30" t="s">
        <v>5</v>
      </c>
      <c r="S9" s="28"/>
      <c r="T9" s="29"/>
      <c r="U9" s="28"/>
      <c r="V9" s="28"/>
      <c r="W9" s="30" t="s">
        <v>6</v>
      </c>
      <c r="X9" s="28"/>
      <c r="Y9" s="29"/>
      <c r="Z9" s="28"/>
      <c r="AA9" s="28"/>
      <c r="AB9" s="30" t="s">
        <v>7</v>
      </c>
      <c r="AC9" s="28"/>
      <c r="AD9" s="29"/>
      <c r="AE9" s="27"/>
      <c r="AF9" s="28"/>
      <c r="AG9" s="28" t="s">
        <v>8</v>
      </c>
      <c r="AH9" s="28"/>
      <c r="AI9" s="31"/>
      <c r="AJ9" s="27"/>
      <c r="AK9" s="28"/>
      <c r="AL9" s="28" t="s">
        <v>18</v>
      </c>
      <c r="AM9" s="28"/>
      <c r="AN9" s="29"/>
      <c r="AO9" s="378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</row>
    <row r="10" spans="1:150" s="11" customFormat="1" ht="18.75" customHeight="1" x14ac:dyDescent="0.2">
      <c r="A10" s="164"/>
      <c r="B10" s="36"/>
      <c r="C10" s="67"/>
      <c r="D10" s="49"/>
      <c r="E10" s="48"/>
      <c r="F10" s="54" t="s">
        <v>9</v>
      </c>
      <c r="G10" s="55" t="s">
        <v>11</v>
      </c>
      <c r="H10" s="55" t="s">
        <v>10</v>
      </c>
      <c r="I10" s="55" t="s">
        <v>12</v>
      </c>
      <c r="J10" s="56" t="s">
        <v>13</v>
      </c>
      <c r="K10" s="54" t="s">
        <v>9</v>
      </c>
      <c r="L10" s="55" t="s">
        <v>11</v>
      </c>
      <c r="M10" s="55" t="s">
        <v>10</v>
      </c>
      <c r="N10" s="55" t="s">
        <v>12</v>
      </c>
      <c r="O10" s="56" t="s">
        <v>13</v>
      </c>
      <c r="P10" s="54" t="s">
        <v>9</v>
      </c>
      <c r="Q10" s="55" t="s">
        <v>11</v>
      </c>
      <c r="R10" s="55" t="s">
        <v>10</v>
      </c>
      <c r="S10" s="55" t="s">
        <v>12</v>
      </c>
      <c r="T10" s="56" t="s">
        <v>13</v>
      </c>
      <c r="U10" s="54" t="s">
        <v>9</v>
      </c>
      <c r="V10" s="55" t="s">
        <v>11</v>
      </c>
      <c r="W10" s="55" t="s">
        <v>10</v>
      </c>
      <c r="X10" s="55" t="s">
        <v>12</v>
      </c>
      <c r="Y10" s="56" t="s">
        <v>13</v>
      </c>
      <c r="Z10" s="54" t="s">
        <v>9</v>
      </c>
      <c r="AA10" s="55" t="s">
        <v>11</v>
      </c>
      <c r="AB10" s="55" t="s">
        <v>10</v>
      </c>
      <c r="AC10" s="55" t="s">
        <v>12</v>
      </c>
      <c r="AD10" s="56" t="s">
        <v>13</v>
      </c>
      <c r="AE10" s="54" t="s">
        <v>9</v>
      </c>
      <c r="AF10" s="55" t="s">
        <v>11</v>
      </c>
      <c r="AG10" s="55" t="s">
        <v>10</v>
      </c>
      <c r="AH10" s="55" t="s">
        <v>12</v>
      </c>
      <c r="AI10" s="56" t="s">
        <v>13</v>
      </c>
      <c r="AJ10" s="57" t="s">
        <v>9</v>
      </c>
      <c r="AK10" s="162" t="s">
        <v>11</v>
      </c>
      <c r="AL10" s="162" t="s">
        <v>10</v>
      </c>
      <c r="AM10" s="162" t="s">
        <v>12</v>
      </c>
      <c r="AN10" s="159" t="s">
        <v>13</v>
      </c>
      <c r="AO10" s="301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</row>
    <row r="11" spans="1:150" ht="15.75" customHeight="1" x14ac:dyDescent="0.2">
      <c r="A11" s="357" t="s">
        <v>84</v>
      </c>
      <c r="B11" s="358"/>
      <c r="C11" s="358"/>
      <c r="D11" s="51">
        <f t="shared" ref="D11:AN11" si="0">SUM(D12:D20)</f>
        <v>124</v>
      </c>
      <c r="E11" s="52">
        <f t="shared" si="0"/>
        <v>40</v>
      </c>
      <c r="F11" s="51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2">
        <f t="shared" si="0"/>
        <v>0</v>
      </c>
      <c r="K11" s="51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2">
        <f t="shared" si="0"/>
        <v>0</v>
      </c>
      <c r="P11" s="51">
        <f t="shared" si="0"/>
        <v>0</v>
      </c>
      <c r="Q11" s="53">
        <f t="shared" si="0"/>
        <v>0</v>
      </c>
      <c r="R11" s="53">
        <f t="shared" si="0"/>
        <v>0</v>
      </c>
      <c r="S11" s="53">
        <f t="shared" si="0"/>
        <v>0</v>
      </c>
      <c r="T11" s="52">
        <f t="shared" si="0"/>
        <v>0</v>
      </c>
      <c r="U11" s="51">
        <f t="shared" si="0"/>
        <v>0</v>
      </c>
      <c r="V11" s="53">
        <f t="shared" si="0"/>
        <v>0</v>
      </c>
      <c r="W11" s="53">
        <f t="shared" si="0"/>
        <v>0</v>
      </c>
      <c r="X11" s="53">
        <f t="shared" si="0"/>
        <v>0</v>
      </c>
      <c r="Y11" s="52">
        <f t="shared" si="0"/>
        <v>0</v>
      </c>
      <c r="Z11" s="51">
        <f t="shared" si="0"/>
        <v>8</v>
      </c>
      <c r="AA11" s="53">
        <f t="shared" si="0"/>
        <v>4</v>
      </c>
      <c r="AB11" s="53">
        <f t="shared" si="0"/>
        <v>0</v>
      </c>
      <c r="AC11" s="53">
        <f t="shared" si="0"/>
        <v>0</v>
      </c>
      <c r="AD11" s="52">
        <f t="shared" si="0"/>
        <v>5</v>
      </c>
      <c r="AE11" s="51">
        <f t="shared" si="0"/>
        <v>36</v>
      </c>
      <c r="AF11" s="53">
        <f t="shared" si="0"/>
        <v>28</v>
      </c>
      <c r="AG11" s="53">
        <f t="shared" si="0"/>
        <v>4</v>
      </c>
      <c r="AH11" s="53">
        <f t="shared" si="0"/>
        <v>0</v>
      </c>
      <c r="AI11" s="52">
        <f t="shared" si="0"/>
        <v>21</v>
      </c>
      <c r="AJ11" s="51">
        <f t="shared" si="0"/>
        <v>24</v>
      </c>
      <c r="AK11" s="53">
        <f t="shared" si="0"/>
        <v>12</v>
      </c>
      <c r="AL11" s="53">
        <f t="shared" si="0"/>
        <v>8</v>
      </c>
      <c r="AM11" s="53">
        <f t="shared" si="0"/>
        <v>0</v>
      </c>
      <c r="AN11" s="102">
        <f t="shared" si="0"/>
        <v>14</v>
      </c>
      <c r="AO11" s="302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</row>
    <row r="12" spans="1:150" s="87" customFormat="1" ht="15.75" customHeight="1" x14ac:dyDescent="0.2">
      <c r="A12" s="221" t="s">
        <v>79</v>
      </c>
      <c r="B12" s="222" t="s">
        <v>245</v>
      </c>
      <c r="C12" s="251" t="s">
        <v>131</v>
      </c>
      <c r="D12" s="252">
        <f>Z12+AA12+AB12+AE12+AF12+AG12+AJ12+AK12+AL12</f>
        <v>12</v>
      </c>
      <c r="E12" s="253">
        <f>AD12+AI12+AN12</f>
        <v>5</v>
      </c>
      <c r="F12" s="252"/>
      <c r="G12" s="252"/>
      <c r="H12" s="252"/>
      <c r="I12" s="252"/>
      <c r="J12" s="253"/>
      <c r="K12" s="252"/>
      <c r="L12" s="252"/>
      <c r="M12" s="252"/>
      <c r="N12" s="252"/>
      <c r="O12" s="253"/>
      <c r="P12" s="252"/>
      <c r="Q12" s="252"/>
      <c r="R12" s="252"/>
      <c r="S12" s="252"/>
      <c r="T12" s="253"/>
      <c r="U12" s="252"/>
      <c r="V12" s="252"/>
      <c r="W12" s="252"/>
      <c r="X12" s="252"/>
      <c r="Y12" s="253"/>
      <c r="Z12" s="252">
        <v>8</v>
      </c>
      <c r="AA12" s="252">
        <v>4</v>
      </c>
      <c r="AB12" s="252">
        <v>0</v>
      </c>
      <c r="AC12" s="252" t="s">
        <v>69</v>
      </c>
      <c r="AD12" s="253">
        <v>5</v>
      </c>
      <c r="AE12" s="252"/>
      <c r="AF12" s="252"/>
      <c r="AG12" s="252"/>
      <c r="AH12" s="252"/>
      <c r="AI12" s="253"/>
      <c r="AJ12" s="252"/>
      <c r="AK12" s="252"/>
      <c r="AL12" s="252"/>
      <c r="AM12" s="252"/>
      <c r="AN12" s="254"/>
      <c r="AO12" s="30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</row>
    <row r="13" spans="1:150" ht="15.75" x14ac:dyDescent="0.2">
      <c r="A13" s="221" t="s">
        <v>77</v>
      </c>
      <c r="B13" s="222" t="s">
        <v>246</v>
      </c>
      <c r="C13" s="251" t="s">
        <v>132</v>
      </c>
      <c r="D13" s="252">
        <f t="shared" ref="D13:D20" si="1">Z13+AA13+AB13+AE13+AF13+AG13+AJ13+AK13+AL13</f>
        <v>16</v>
      </c>
      <c r="E13" s="253">
        <f t="shared" ref="E13:E20" si="2">AD13+AI13+AN13</f>
        <v>5</v>
      </c>
      <c r="F13" s="252"/>
      <c r="G13" s="252"/>
      <c r="H13" s="252"/>
      <c r="I13" s="252"/>
      <c r="J13" s="253"/>
      <c r="K13" s="252"/>
      <c r="L13" s="252"/>
      <c r="M13" s="252"/>
      <c r="N13" s="252"/>
      <c r="O13" s="253"/>
      <c r="P13" s="252"/>
      <c r="Q13" s="252"/>
      <c r="R13" s="252"/>
      <c r="S13" s="252"/>
      <c r="T13" s="253"/>
      <c r="U13" s="252"/>
      <c r="V13" s="252"/>
      <c r="W13" s="252"/>
      <c r="X13" s="252"/>
      <c r="Y13" s="253"/>
      <c r="Z13" s="252"/>
      <c r="AA13" s="252"/>
      <c r="AB13" s="252"/>
      <c r="AC13" s="252"/>
      <c r="AD13" s="253"/>
      <c r="AE13" s="252">
        <v>8</v>
      </c>
      <c r="AF13" s="252">
        <v>8</v>
      </c>
      <c r="AG13" s="252">
        <v>0</v>
      </c>
      <c r="AH13" s="252" t="s">
        <v>14</v>
      </c>
      <c r="AI13" s="253">
        <v>5</v>
      </c>
      <c r="AJ13" s="252"/>
      <c r="AK13" s="252"/>
      <c r="AL13" s="252"/>
      <c r="AM13" s="252"/>
      <c r="AN13" s="254"/>
      <c r="AO13" s="246" t="s">
        <v>245</v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</row>
    <row r="14" spans="1:150" ht="15.75" x14ac:dyDescent="0.2">
      <c r="A14" s="221" t="s">
        <v>73</v>
      </c>
      <c r="B14" s="222" t="s">
        <v>247</v>
      </c>
      <c r="C14" s="255" t="s">
        <v>140</v>
      </c>
      <c r="D14" s="252">
        <f t="shared" si="1"/>
        <v>12</v>
      </c>
      <c r="E14" s="253">
        <f t="shared" si="2"/>
        <v>4</v>
      </c>
      <c r="F14" s="252"/>
      <c r="G14" s="252"/>
      <c r="H14" s="252"/>
      <c r="I14" s="252"/>
      <c r="J14" s="253"/>
      <c r="K14" s="252"/>
      <c r="L14" s="252"/>
      <c r="M14" s="252"/>
      <c r="N14" s="252"/>
      <c r="O14" s="253"/>
      <c r="P14" s="252"/>
      <c r="Q14" s="252"/>
      <c r="R14" s="252"/>
      <c r="S14" s="252"/>
      <c r="T14" s="253"/>
      <c r="U14" s="252"/>
      <c r="V14" s="252"/>
      <c r="W14" s="252"/>
      <c r="X14" s="252"/>
      <c r="Y14" s="253"/>
      <c r="Z14" s="252"/>
      <c r="AA14" s="252"/>
      <c r="AB14" s="252"/>
      <c r="AC14" s="252"/>
      <c r="AD14" s="253"/>
      <c r="AE14" s="252">
        <v>8</v>
      </c>
      <c r="AF14" s="252">
        <v>4</v>
      </c>
      <c r="AG14" s="252">
        <v>0</v>
      </c>
      <c r="AH14" s="252" t="s">
        <v>14</v>
      </c>
      <c r="AI14" s="253">
        <v>4</v>
      </c>
      <c r="AJ14" s="252"/>
      <c r="AK14" s="252"/>
      <c r="AL14" s="252"/>
      <c r="AM14" s="252"/>
      <c r="AN14" s="254"/>
      <c r="AO14" s="30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</row>
    <row r="15" spans="1:150" ht="15.75" x14ac:dyDescent="0.2">
      <c r="A15" s="221" t="s">
        <v>67</v>
      </c>
      <c r="B15" s="222" t="s">
        <v>248</v>
      </c>
      <c r="C15" s="251" t="s">
        <v>139</v>
      </c>
      <c r="D15" s="252">
        <f t="shared" si="1"/>
        <v>16</v>
      </c>
      <c r="E15" s="253">
        <f t="shared" si="2"/>
        <v>5</v>
      </c>
      <c r="F15" s="252"/>
      <c r="G15" s="252"/>
      <c r="H15" s="252"/>
      <c r="I15" s="252"/>
      <c r="J15" s="253"/>
      <c r="K15" s="252"/>
      <c r="L15" s="252"/>
      <c r="M15" s="252"/>
      <c r="N15" s="252"/>
      <c r="O15" s="253"/>
      <c r="P15" s="252"/>
      <c r="Q15" s="252"/>
      <c r="R15" s="252"/>
      <c r="S15" s="252"/>
      <c r="T15" s="253"/>
      <c r="U15" s="252"/>
      <c r="V15" s="252"/>
      <c r="W15" s="252"/>
      <c r="X15" s="252"/>
      <c r="Y15" s="253"/>
      <c r="Z15" s="252"/>
      <c r="AA15" s="252"/>
      <c r="AB15" s="252"/>
      <c r="AC15" s="252"/>
      <c r="AD15" s="253"/>
      <c r="AE15" s="252"/>
      <c r="AF15" s="252"/>
      <c r="AG15" s="252"/>
      <c r="AH15" s="252"/>
      <c r="AI15" s="253"/>
      <c r="AJ15" s="252">
        <v>8</v>
      </c>
      <c r="AK15" s="252">
        <v>8</v>
      </c>
      <c r="AL15" s="252">
        <v>0</v>
      </c>
      <c r="AM15" s="252" t="s">
        <v>69</v>
      </c>
      <c r="AN15" s="254">
        <v>5</v>
      </c>
      <c r="AO15" s="246" t="s">
        <v>231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</row>
    <row r="16" spans="1:150" ht="18" customHeight="1" x14ac:dyDescent="0.2">
      <c r="A16" s="221" t="s">
        <v>53</v>
      </c>
      <c r="B16" s="222" t="s">
        <v>249</v>
      </c>
      <c r="C16" s="251" t="s">
        <v>133</v>
      </c>
      <c r="D16" s="252">
        <f t="shared" si="1"/>
        <v>16</v>
      </c>
      <c r="E16" s="253">
        <f t="shared" si="2"/>
        <v>5</v>
      </c>
      <c r="F16" s="252"/>
      <c r="G16" s="252"/>
      <c r="H16" s="252"/>
      <c r="I16" s="252"/>
      <c r="J16" s="253"/>
      <c r="K16" s="252"/>
      <c r="L16" s="252"/>
      <c r="M16" s="252"/>
      <c r="N16" s="252"/>
      <c r="O16" s="253"/>
      <c r="P16" s="252"/>
      <c r="Q16" s="252"/>
      <c r="R16" s="252"/>
      <c r="S16" s="252"/>
      <c r="T16" s="253"/>
      <c r="U16" s="252"/>
      <c r="V16" s="252"/>
      <c r="W16" s="252"/>
      <c r="X16" s="252"/>
      <c r="Y16" s="253"/>
      <c r="Z16" s="252"/>
      <c r="AA16" s="252"/>
      <c r="AB16" s="252"/>
      <c r="AC16" s="252"/>
      <c r="AD16" s="253"/>
      <c r="AE16" s="256">
        <v>8</v>
      </c>
      <c r="AF16" s="256">
        <v>8</v>
      </c>
      <c r="AG16" s="256">
        <v>0</v>
      </c>
      <c r="AH16" s="256" t="s">
        <v>14</v>
      </c>
      <c r="AI16" s="257">
        <v>5</v>
      </c>
      <c r="AJ16" s="252"/>
      <c r="AK16" s="252"/>
      <c r="AL16" s="252"/>
      <c r="AM16" s="252"/>
      <c r="AN16" s="254"/>
      <c r="AO16" s="304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</row>
    <row r="17" spans="1:150" ht="18" customHeight="1" x14ac:dyDescent="0.2">
      <c r="A17" s="221" t="s">
        <v>54</v>
      </c>
      <c r="B17" s="222" t="s">
        <v>272</v>
      </c>
      <c r="C17" s="251" t="s">
        <v>265</v>
      </c>
      <c r="D17" s="252">
        <f t="shared" si="1"/>
        <v>16</v>
      </c>
      <c r="E17" s="253">
        <f t="shared" si="2"/>
        <v>5</v>
      </c>
      <c r="F17" s="252"/>
      <c r="G17" s="252"/>
      <c r="H17" s="252"/>
      <c r="I17" s="252"/>
      <c r="J17" s="253"/>
      <c r="K17" s="252"/>
      <c r="L17" s="252"/>
      <c r="M17" s="252"/>
      <c r="N17" s="252"/>
      <c r="O17" s="253"/>
      <c r="P17" s="252"/>
      <c r="Q17" s="252"/>
      <c r="R17" s="252"/>
      <c r="S17" s="252"/>
      <c r="T17" s="253"/>
      <c r="U17" s="252"/>
      <c r="V17" s="252"/>
      <c r="W17" s="252"/>
      <c r="X17" s="252"/>
      <c r="Y17" s="253"/>
      <c r="Z17" s="252"/>
      <c r="AA17" s="252"/>
      <c r="AB17" s="252"/>
      <c r="AC17" s="252"/>
      <c r="AD17" s="253"/>
      <c r="AE17" s="252"/>
      <c r="AF17" s="252"/>
      <c r="AG17" s="252"/>
      <c r="AH17" s="252"/>
      <c r="AI17" s="253"/>
      <c r="AJ17" s="252">
        <v>8</v>
      </c>
      <c r="AK17" s="252">
        <v>0</v>
      </c>
      <c r="AL17" s="252">
        <v>8</v>
      </c>
      <c r="AM17" s="252" t="s">
        <v>69</v>
      </c>
      <c r="AN17" s="254">
        <v>5</v>
      </c>
      <c r="AO17" s="319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</row>
    <row r="18" spans="1:150" ht="18" customHeight="1" x14ac:dyDescent="0.2">
      <c r="A18" s="221" t="s">
        <v>55</v>
      </c>
      <c r="B18" s="222" t="s">
        <v>261</v>
      </c>
      <c r="C18" s="255" t="s">
        <v>134</v>
      </c>
      <c r="D18" s="252">
        <f t="shared" si="1"/>
        <v>12</v>
      </c>
      <c r="E18" s="253">
        <f t="shared" si="2"/>
        <v>4</v>
      </c>
      <c r="F18" s="252"/>
      <c r="G18" s="252"/>
      <c r="H18" s="252"/>
      <c r="I18" s="252" t="s">
        <v>20</v>
      </c>
      <c r="J18" s="253"/>
      <c r="K18" s="252"/>
      <c r="L18" s="252"/>
      <c r="M18" s="252"/>
      <c r="N18" s="252"/>
      <c r="O18" s="253"/>
      <c r="P18" s="252"/>
      <c r="Q18" s="252"/>
      <c r="R18" s="252"/>
      <c r="S18" s="252"/>
      <c r="T18" s="253"/>
      <c r="U18" s="252"/>
      <c r="V18" s="252"/>
      <c r="W18" s="252"/>
      <c r="X18" s="252"/>
      <c r="Y18" s="253"/>
      <c r="Z18" s="252"/>
      <c r="AA18" s="252"/>
      <c r="AB18" s="252"/>
      <c r="AC18" s="252"/>
      <c r="AD18" s="253"/>
      <c r="AE18" s="252"/>
      <c r="AF18" s="252"/>
      <c r="AG18" s="252"/>
      <c r="AH18" s="252"/>
      <c r="AI18" s="253"/>
      <c r="AJ18" s="252">
        <v>8</v>
      </c>
      <c r="AK18" s="252">
        <v>4</v>
      </c>
      <c r="AL18" s="252">
        <v>0</v>
      </c>
      <c r="AM18" s="252" t="s">
        <v>69</v>
      </c>
      <c r="AN18" s="254">
        <v>4</v>
      </c>
      <c r="AO18" s="246" t="s">
        <v>227</v>
      </c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</row>
    <row r="19" spans="1:150" s="83" customFormat="1" ht="15" customHeight="1" x14ac:dyDescent="0.2">
      <c r="A19" s="221" t="s">
        <v>56</v>
      </c>
      <c r="B19" s="222" t="s">
        <v>242</v>
      </c>
      <c r="C19" s="258" t="s">
        <v>142</v>
      </c>
      <c r="D19" s="252">
        <f t="shared" ref="D19" si="3">Z19+AA19+AB19+AE19+AF19+AG19+AJ19+AK19+AL19</f>
        <v>8</v>
      </c>
      <c r="E19" s="253">
        <f t="shared" ref="E19" si="4">AD19+AI19+AN19</f>
        <v>2</v>
      </c>
      <c r="F19" s="223"/>
      <c r="G19" s="223"/>
      <c r="H19" s="223"/>
      <c r="I19" s="223"/>
      <c r="J19" s="224"/>
      <c r="K19" s="223"/>
      <c r="L19" s="223"/>
      <c r="M19" s="223"/>
      <c r="N19" s="223"/>
      <c r="O19" s="224"/>
      <c r="P19" s="223"/>
      <c r="Q19" s="223"/>
      <c r="R19" s="223"/>
      <c r="S19" s="223"/>
      <c r="T19" s="224"/>
      <c r="U19" s="223"/>
      <c r="V19" s="223"/>
      <c r="W19" s="223"/>
      <c r="X19" s="223"/>
      <c r="Y19" s="224"/>
      <c r="Z19" s="223"/>
      <c r="AA19" s="223"/>
      <c r="AB19" s="223"/>
      <c r="AC19" s="223"/>
      <c r="AD19" s="224"/>
      <c r="AE19" s="223">
        <v>4</v>
      </c>
      <c r="AF19" s="223">
        <v>0</v>
      </c>
      <c r="AG19" s="223">
        <v>4</v>
      </c>
      <c r="AH19" s="223" t="s">
        <v>69</v>
      </c>
      <c r="AI19" s="224">
        <v>2</v>
      </c>
      <c r="AJ19" s="223"/>
      <c r="AK19" s="223"/>
      <c r="AL19" s="223"/>
      <c r="AM19" s="223"/>
      <c r="AN19" s="225"/>
      <c r="AO19" s="246"/>
      <c r="AP19" s="92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</row>
    <row r="20" spans="1:150" ht="18" customHeight="1" x14ac:dyDescent="0.2">
      <c r="A20" s="221" t="s">
        <v>57</v>
      </c>
      <c r="B20" s="222" t="s">
        <v>262</v>
      </c>
      <c r="C20" s="251" t="s">
        <v>135</v>
      </c>
      <c r="D20" s="252">
        <f t="shared" si="1"/>
        <v>16</v>
      </c>
      <c r="E20" s="253">
        <f t="shared" si="2"/>
        <v>5</v>
      </c>
      <c r="F20" s="252"/>
      <c r="G20" s="252"/>
      <c r="H20" s="252"/>
      <c r="I20" s="252"/>
      <c r="J20" s="253"/>
      <c r="K20" s="252"/>
      <c r="L20" s="252"/>
      <c r="M20" s="252"/>
      <c r="N20" s="252"/>
      <c r="O20" s="253"/>
      <c r="P20" s="252"/>
      <c r="Q20" s="252"/>
      <c r="R20" s="252"/>
      <c r="S20" s="252"/>
      <c r="T20" s="253"/>
      <c r="U20" s="252"/>
      <c r="V20" s="252"/>
      <c r="W20" s="252"/>
      <c r="X20" s="252"/>
      <c r="Y20" s="253"/>
      <c r="Z20" s="252"/>
      <c r="AA20" s="252"/>
      <c r="AB20" s="252"/>
      <c r="AC20" s="252"/>
      <c r="AD20" s="253"/>
      <c r="AE20" s="256">
        <v>8</v>
      </c>
      <c r="AF20" s="256">
        <v>8</v>
      </c>
      <c r="AG20" s="256">
        <v>0</v>
      </c>
      <c r="AH20" s="256" t="s">
        <v>69</v>
      </c>
      <c r="AI20" s="257">
        <v>5</v>
      </c>
      <c r="AJ20" s="252"/>
      <c r="AK20" s="252"/>
      <c r="AL20" s="252"/>
      <c r="AM20" s="252"/>
      <c r="AN20" s="254"/>
      <c r="AO20" s="30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</row>
    <row r="21" spans="1:150" s="84" customFormat="1" ht="15" customHeight="1" x14ac:dyDescent="0.2">
      <c r="A21" s="390" t="s">
        <v>71</v>
      </c>
      <c r="B21" s="391"/>
      <c r="C21" s="391"/>
      <c r="D21" s="53">
        <f t="shared" ref="D21" si="5">SUM(F21:H21,K21:M21,P21:R21,U21:W21,Z21:AB21,AE21:AG21,AJ21:AL21)</f>
        <v>40</v>
      </c>
      <c r="E21" s="259">
        <f t="shared" ref="E21" si="6">SUM(J21,O21,T21,Y21,AD21,AI21,AN21)</f>
        <v>10</v>
      </c>
      <c r="F21" s="53"/>
      <c r="G21" s="53"/>
      <c r="H21" s="53"/>
      <c r="I21" s="53"/>
      <c r="J21" s="259"/>
      <c r="K21" s="53"/>
      <c r="L21" s="53"/>
      <c r="M21" s="53"/>
      <c r="N21" s="53"/>
      <c r="O21" s="259"/>
      <c r="P21" s="53"/>
      <c r="Q21" s="53"/>
      <c r="R21" s="53"/>
      <c r="S21" s="53"/>
      <c r="T21" s="259"/>
      <c r="U21" s="53"/>
      <c r="V21" s="53"/>
      <c r="W21" s="53"/>
      <c r="X21" s="53"/>
      <c r="Y21" s="259"/>
      <c r="Z21" s="53">
        <f>SUM(Z22:Z27)</f>
        <v>0</v>
      </c>
      <c r="AA21" s="53">
        <f>SUM(AA22:AA27)</f>
        <v>0</v>
      </c>
      <c r="AB21" s="53">
        <f>SUM(AB22:AB27)</f>
        <v>0</v>
      </c>
      <c r="AC21" s="53" t="s">
        <v>69</v>
      </c>
      <c r="AD21" s="259">
        <f>SUM(AD22:AD27)</f>
        <v>0</v>
      </c>
      <c r="AE21" s="53">
        <f>SUM(AE22:AE27)</f>
        <v>0</v>
      </c>
      <c r="AF21" s="53">
        <f>SUM(AF22:AF27)</f>
        <v>32</v>
      </c>
      <c r="AG21" s="53">
        <f>SUM(AG22:AG27)</f>
        <v>0</v>
      </c>
      <c r="AH21" s="53" t="s">
        <v>69</v>
      </c>
      <c r="AI21" s="259">
        <f>SUM(AI22:AI27)</f>
        <v>8</v>
      </c>
      <c r="AJ21" s="53">
        <v>0</v>
      </c>
      <c r="AK21" s="53">
        <v>8</v>
      </c>
      <c r="AL21" s="53">
        <v>0</v>
      </c>
      <c r="AM21" s="53" t="s">
        <v>69</v>
      </c>
      <c r="AN21" s="52">
        <v>2</v>
      </c>
      <c r="AO21" s="316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</row>
    <row r="22" spans="1:150" s="84" customFormat="1" ht="15" customHeight="1" x14ac:dyDescent="0.2">
      <c r="A22" s="221" t="s">
        <v>58</v>
      </c>
      <c r="B22" s="260"/>
      <c r="C22" s="261" t="s">
        <v>189</v>
      </c>
      <c r="D22" s="252">
        <v>8</v>
      </c>
      <c r="E22" s="253">
        <v>2</v>
      </c>
      <c r="F22" s="252"/>
      <c r="G22" s="252"/>
      <c r="H22" s="252"/>
      <c r="I22" s="252"/>
      <c r="J22" s="253"/>
      <c r="K22" s="252"/>
      <c r="L22" s="252"/>
      <c r="M22" s="252"/>
      <c r="N22" s="252"/>
      <c r="O22" s="253"/>
      <c r="P22" s="252"/>
      <c r="Q22" s="252"/>
      <c r="R22" s="252"/>
      <c r="S22" s="252"/>
      <c r="T22" s="253"/>
      <c r="U22" s="252"/>
      <c r="V22" s="252"/>
      <c r="W22" s="252"/>
      <c r="X22" s="252"/>
      <c r="Y22" s="253"/>
      <c r="Z22" s="252"/>
      <c r="AA22" s="252"/>
      <c r="AB22" s="252"/>
      <c r="AC22" s="252"/>
      <c r="AD22" s="252"/>
      <c r="AE22" s="252">
        <v>0</v>
      </c>
      <c r="AF22" s="252">
        <v>8</v>
      </c>
      <c r="AG22" s="252">
        <v>0</v>
      </c>
      <c r="AH22" s="252" t="s">
        <v>69</v>
      </c>
      <c r="AI22" s="252">
        <v>2</v>
      </c>
      <c r="AJ22" s="252"/>
      <c r="AK22" s="252"/>
      <c r="AL22" s="252"/>
      <c r="AM22" s="252"/>
      <c r="AN22" s="262"/>
      <c r="AO22" s="317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</row>
    <row r="23" spans="1:150" ht="15.75" x14ac:dyDescent="0.2">
      <c r="A23" s="221" t="s">
        <v>59</v>
      </c>
      <c r="B23" s="260"/>
      <c r="C23" s="261" t="s">
        <v>190</v>
      </c>
      <c r="D23" s="252">
        <v>8</v>
      </c>
      <c r="E23" s="253">
        <v>2</v>
      </c>
      <c r="F23" s="252"/>
      <c r="G23" s="252"/>
      <c r="H23" s="252"/>
      <c r="I23" s="252"/>
      <c r="J23" s="253"/>
      <c r="K23" s="252"/>
      <c r="L23" s="252"/>
      <c r="M23" s="252"/>
      <c r="N23" s="252"/>
      <c r="O23" s="253"/>
      <c r="P23" s="252"/>
      <c r="Q23" s="252"/>
      <c r="R23" s="252"/>
      <c r="S23" s="252"/>
      <c r="T23" s="253"/>
      <c r="U23" s="252"/>
      <c r="V23" s="252"/>
      <c r="W23" s="252"/>
      <c r="X23" s="252"/>
      <c r="Y23" s="253"/>
      <c r="Z23" s="252"/>
      <c r="AA23" s="252"/>
      <c r="AB23" s="252"/>
      <c r="AC23" s="252"/>
      <c r="AD23" s="252"/>
      <c r="AE23" s="252">
        <v>0</v>
      </c>
      <c r="AF23" s="252">
        <v>8</v>
      </c>
      <c r="AG23" s="252">
        <v>0</v>
      </c>
      <c r="AH23" s="252" t="s">
        <v>69</v>
      </c>
      <c r="AI23" s="252">
        <v>2</v>
      </c>
      <c r="AJ23" s="252"/>
      <c r="AK23" s="252"/>
      <c r="AL23" s="252"/>
      <c r="AM23" s="252"/>
      <c r="AN23" s="262"/>
      <c r="AO23" s="317"/>
      <c r="AP23" s="16"/>
      <c r="AR23" s="8"/>
    </row>
    <row r="24" spans="1:150" ht="15.75" x14ac:dyDescent="0.2">
      <c r="A24" s="221" t="s">
        <v>158</v>
      </c>
      <c r="B24" s="260"/>
      <c r="C24" s="261" t="s">
        <v>191</v>
      </c>
      <c r="D24" s="252">
        <v>8</v>
      </c>
      <c r="E24" s="253">
        <v>2</v>
      </c>
      <c r="F24" s="252"/>
      <c r="G24" s="252"/>
      <c r="H24" s="252"/>
      <c r="I24" s="252"/>
      <c r="J24" s="253"/>
      <c r="K24" s="252"/>
      <c r="L24" s="252"/>
      <c r="M24" s="252"/>
      <c r="N24" s="252"/>
      <c r="O24" s="253"/>
      <c r="P24" s="252"/>
      <c r="Q24" s="252"/>
      <c r="R24" s="252"/>
      <c r="S24" s="252"/>
      <c r="T24" s="253"/>
      <c r="U24" s="252"/>
      <c r="V24" s="252"/>
      <c r="W24" s="252"/>
      <c r="X24" s="252"/>
      <c r="Y24" s="253"/>
      <c r="Z24" s="252"/>
      <c r="AA24" s="252"/>
      <c r="AB24" s="252"/>
      <c r="AC24" s="252"/>
      <c r="AD24" s="252"/>
      <c r="AE24" s="252">
        <v>0</v>
      </c>
      <c r="AF24" s="252">
        <v>8</v>
      </c>
      <c r="AG24" s="252">
        <v>0</v>
      </c>
      <c r="AH24" s="252" t="s">
        <v>69</v>
      </c>
      <c r="AI24" s="252">
        <v>2</v>
      </c>
      <c r="AJ24" s="252"/>
      <c r="AK24" s="252"/>
      <c r="AL24" s="252"/>
      <c r="AM24" s="252"/>
      <c r="AN24" s="262"/>
      <c r="AO24" s="317"/>
      <c r="AP24" s="16"/>
      <c r="AR24" s="4"/>
    </row>
    <row r="25" spans="1:150" ht="15.75" x14ac:dyDescent="0.2">
      <c r="A25" s="221" t="s">
        <v>159</v>
      </c>
      <c r="B25" s="260"/>
      <c r="C25" s="261" t="s">
        <v>192</v>
      </c>
      <c r="D25" s="252">
        <v>8</v>
      </c>
      <c r="E25" s="253">
        <v>2</v>
      </c>
      <c r="F25" s="252"/>
      <c r="G25" s="252"/>
      <c r="H25" s="252"/>
      <c r="I25" s="252"/>
      <c r="J25" s="253"/>
      <c r="K25" s="252"/>
      <c r="L25" s="252"/>
      <c r="M25" s="252"/>
      <c r="N25" s="252"/>
      <c r="O25" s="253"/>
      <c r="P25" s="252"/>
      <c r="Q25" s="252"/>
      <c r="R25" s="252"/>
      <c r="S25" s="252"/>
      <c r="T25" s="253"/>
      <c r="U25" s="252"/>
      <c r="V25" s="252"/>
      <c r="W25" s="252"/>
      <c r="X25" s="252"/>
      <c r="Y25" s="253"/>
      <c r="Z25" s="252"/>
      <c r="AA25" s="252"/>
      <c r="AB25" s="252"/>
      <c r="AC25" s="252"/>
      <c r="AD25" s="252"/>
      <c r="AE25" s="252">
        <v>0</v>
      </c>
      <c r="AF25" s="252">
        <v>8</v>
      </c>
      <c r="AG25" s="252">
        <v>0</v>
      </c>
      <c r="AH25" s="252" t="s">
        <v>69</v>
      </c>
      <c r="AI25" s="252">
        <v>2</v>
      </c>
      <c r="AJ25" s="252"/>
      <c r="AK25" s="252"/>
      <c r="AL25" s="252"/>
      <c r="AM25" s="252"/>
      <c r="AN25" s="262"/>
      <c r="AO25" s="317"/>
      <c r="AP25" s="16"/>
      <c r="AR25" s="8"/>
    </row>
    <row r="26" spans="1:150" ht="15.75" x14ac:dyDescent="0.2">
      <c r="A26" s="221" t="s">
        <v>160</v>
      </c>
      <c r="B26" s="260"/>
      <c r="C26" s="261" t="s">
        <v>193</v>
      </c>
      <c r="D26" s="252">
        <v>8</v>
      </c>
      <c r="E26" s="253">
        <v>2</v>
      </c>
      <c r="F26" s="252"/>
      <c r="G26" s="252"/>
      <c r="H26" s="252"/>
      <c r="I26" s="252"/>
      <c r="J26" s="253"/>
      <c r="K26" s="252"/>
      <c r="L26" s="252"/>
      <c r="M26" s="252"/>
      <c r="N26" s="252"/>
      <c r="O26" s="253"/>
      <c r="P26" s="252"/>
      <c r="Q26" s="252"/>
      <c r="R26" s="252"/>
      <c r="S26" s="252"/>
      <c r="T26" s="253"/>
      <c r="U26" s="252"/>
      <c r="V26" s="252"/>
      <c r="W26" s="252"/>
      <c r="X26" s="252"/>
      <c r="Y26" s="253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>
        <v>0</v>
      </c>
      <c r="AK26" s="252">
        <v>8</v>
      </c>
      <c r="AL26" s="252">
        <v>0</v>
      </c>
      <c r="AM26" s="252" t="s">
        <v>69</v>
      </c>
      <c r="AN26" s="262">
        <v>2</v>
      </c>
      <c r="AO26" s="317"/>
      <c r="AP26" s="16"/>
    </row>
    <row r="27" spans="1:150" ht="16.5" thickBot="1" x14ac:dyDescent="0.25">
      <c r="A27" s="263"/>
      <c r="B27" s="264"/>
      <c r="C27" s="265" t="s">
        <v>17</v>
      </c>
      <c r="D27" s="266">
        <v>15</v>
      </c>
      <c r="E27" s="267">
        <f>SUM(J27,O27,T27:U27,Y27,AD27,AI27:AJ27,AN27)</f>
        <v>15</v>
      </c>
      <c r="F27" s="268"/>
      <c r="G27" s="268"/>
      <c r="H27" s="268"/>
      <c r="I27" s="268"/>
      <c r="J27" s="269"/>
      <c r="K27" s="268"/>
      <c r="L27" s="268"/>
      <c r="M27" s="268"/>
      <c r="N27" s="268"/>
      <c r="O27" s="269"/>
      <c r="P27" s="268"/>
      <c r="Q27" s="268"/>
      <c r="R27" s="268"/>
      <c r="S27" s="268"/>
      <c r="T27" s="269"/>
      <c r="U27" s="268"/>
      <c r="V27" s="268"/>
      <c r="W27" s="268"/>
      <c r="X27" s="268"/>
      <c r="Y27" s="269"/>
      <c r="Z27" s="268"/>
      <c r="AA27" s="268"/>
      <c r="AB27" s="268"/>
      <c r="AC27" s="268"/>
      <c r="AD27" s="269"/>
      <c r="AE27" s="268"/>
      <c r="AF27" s="268"/>
      <c r="AG27" s="268"/>
      <c r="AH27" s="268"/>
      <c r="AI27" s="269"/>
      <c r="AJ27" s="268"/>
      <c r="AK27" s="268"/>
      <c r="AL27" s="268">
        <v>15</v>
      </c>
      <c r="AM27" s="268" t="s">
        <v>149</v>
      </c>
      <c r="AN27" s="270">
        <v>15</v>
      </c>
      <c r="AO27" s="318"/>
    </row>
    <row r="28" spans="1:150" ht="15.75" x14ac:dyDescent="0.2">
      <c r="A28" s="271"/>
      <c r="B28" s="272"/>
      <c r="C28" s="273" t="s">
        <v>16</v>
      </c>
      <c r="D28" s="274">
        <f>'BSc  ALAP'!F62+D11+D21+D27</f>
        <v>715</v>
      </c>
      <c r="E28" s="275">
        <f>'BSc  ALAP'!G62+E11+E21+E27</f>
        <v>210</v>
      </c>
      <c r="F28" s="305">
        <v>60</v>
      </c>
      <c r="G28" s="305">
        <v>20</v>
      </c>
      <c r="H28" s="305">
        <v>24</v>
      </c>
      <c r="I28" s="305"/>
      <c r="J28" s="275">
        <v>29</v>
      </c>
      <c r="K28" s="305">
        <v>48</v>
      </c>
      <c r="L28" s="305">
        <v>32</v>
      </c>
      <c r="M28" s="305">
        <v>20</v>
      </c>
      <c r="N28" s="305"/>
      <c r="O28" s="275">
        <v>27</v>
      </c>
      <c r="P28" s="53">
        <v>52</v>
      </c>
      <c r="Q28" s="53">
        <v>36</v>
      </c>
      <c r="R28" s="53">
        <v>20</v>
      </c>
      <c r="S28" s="53"/>
      <c r="T28" s="275">
        <v>27</v>
      </c>
      <c r="U28" s="53">
        <v>52</v>
      </c>
      <c r="V28" s="53">
        <v>24</v>
      </c>
      <c r="W28" s="53">
        <v>44</v>
      </c>
      <c r="X28" s="53"/>
      <c r="Y28" s="275">
        <v>33</v>
      </c>
      <c r="Z28" s="305">
        <f>52+Z11+Z21</f>
        <v>60</v>
      </c>
      <c r="AA28" s="306">
        <f>24+AA11+AA21</f>
        <v>28</v>
      </c>
      <c r="AB28" s="305">
        <f>20+AB11+AB21</f>
        <v>20</v>
      </c>
      <c r="AC28" s="305"/>
      <c r="AD28" s="275">
        <f>27+AD11+AD21</f>
        <v>32</v>
      </c>
      <c r="AE28" s="53">
        <f>4+AE11+AE21</f>
        <v>40</v>
      </c>
      <c r="AF28" s="274">
        <f>4+AF11+AF21</f>
        <v>64</v>
      </c>
      <c r="AG28" s="53">
        <f>AG11+AG21</f>
        <v>4</v>
      </c>
      <c r="AH28" s="53"/>
      <c r="AI28" s="275">
        <f>2+AI11+AI21</f>
        <v>31</v>
      </c>
      <c r="AJ28" s="53">
        <f>AJ11+AJ21</f>
        <v>24</v>
      </c>
      <c r="AK28" s="274">
        <f>AK11+AK21</f>
        <v>20</v>
      </c>
      <c r="AL28" s="53">
        <f>AL11+AL21+AL27</f>
        <v>23</v>
      </c>
      <c r="AM28" s="53"/>
      <c r="AN28" s="50">
        <f>AN11+AN21+AN27</f>
        <v>31</v>
      </c>
      <c r="AO28" s="94"/>
      <c r="AP28" s="199"/>
      <c r="AQ28" s="200"/>
      <c r="AR28" s="201"/>
      <c r="AS28" s="200"/>
    </row>
    <row r="29" spans="1:150" ht="12.75" customHeight="1" x14ac:dyDescent="0.2">
      <c r="A29" s="379" t="s">
        <v>150</v>
      </c>
      <c r="B29" s="278"/>
      <c r="C29" s="279" t="s">
        <v>168</v>
      </c>
      <c r="D29" s="307">
        <f>D28</f>
        <v>715</v>
      </c>
      <c r="E29" s="308"/>
      <c r="F29" s="280"/>
      <c r="G29" s="309">
        <f>F28+G28+H28</f>
        <v>104</v>
      </c>
      <c r="H29" s="280"/>
      <c r="I29" s="307"/>
      <c r="J29" s="283"/>
      <c r="K29" s="280"/>
      <c r="L29" s="309">
        <f>K28+L28+M28</f>
        <v>100</v>
      </c>
      <c r="M29" s="280"/>
      <c r="N29" s="280"/>
      <c r="O29" s="283"/>
      <c r="P29" s="280"/>
      <c r="Q29" s="309">
        <f>P28+Q28+R28</f>
        <v>108</v>
      </c>
      <c r="R29" s="280"/>
      <c r="S29" s="280"/>
      <c r="T29" s="283"/>
      <c r="U29" s="280"/>
      <c r="V29" s="309">
        <f>U28+V28+W28</f>
        <v>120</v>
      </c>
      <c r="W29" s="280"/>
      <c r="X29" s="280"/>
      <c r="Y29" s="310"/>
      <c r="Z29" s="252"/>
      <c r="AA29" s="309">
        <f>Z28+AA28+AB28</f>
        <v>108</v>
      </c>
      <c r="AB29" s="280"/>
      <c r="AC29" s="307"/>
      <c r="AD29" s="310"/>
      <c r="AE29" s="280"/>
      <c r="AF29" s="309">
        <f>AE28+AF28+AG28</f>
        <v>108</v>
      </c>
      <c r="AG29" s="280"/>
      <c r="AH29" s="280"/>
      <c r="AI29" s="283"/>
      <c r="AJ29" s="252"/>
      <c r="AK29" s="282">
        <f>AJ28+AK28+AL28</f>
        <v>67</v>
      </c>
      <c r="AL29" s="280"/>
      <c r="AM29" s="280"/>
      <c r="AN29" s="284"/>
      <c r="AO29" s="193"/>
      <c r="AP29" s="202"/>
      <c r="AQ29" s="200"/>
      <c r="AR29" s="201"/>
      <c r="AS29" s="200"/>
    </row>
    <row r="30" spans="1:150" ht="12.75" customHeight="1" x14ac:dyDescent="0.2">
      <c r="A30" s="379"/>
      <c r="B30" s="278"/>
      <c r="C30" s="279" t="s">
        <v>151</v>
      </c>
      <c r="D30" s="309">
        <f>'BSc  ALAP'!I65+'BSc  ALAP'!N65+'BSc  ALAP'!S65+'BSc  ALAP'!X65+AA30+AF30+AK30</f>
        <v>379</v>
      </c>
      <c r="E30" s="311"/>
      <c r="F30" s="280"/>
      <c r="G30" s="312">
        <f>G28+H28</f>
        <v>44</v>
      </c>
      <c r="H30" s="280"/>
      <c r="I30" s="307"/>
      <c r="J30" s="283"/>
      <c r="K30" s="280"/>
      <c r="L30" s="286">
        <f>L28+M28</f>
        <v>52</v>
      </c>
      <c r="M30" s="280"/>
      <c r="N30" s="280"/>
      <c r="O30" s="283"/>
      <c r="P30" s="280"/>
      <c r="Q30" s="286">
        <f>Q28+R28</f>
        <v>56</v>
      </c>
      <c r="R30" s="280"/>
      <c r="S30" s="280"/>
      <c r="T30" s="283"/>
      <c r="U30" s="280"/>
      <c r="V30" s="286">
        <f>V28+W28</f>
        <v>68</v>
      </c>
      <c r="W30" s="280"/>
      <c r="X30" s="280"/>
      <c r="Y30" s="310"/>
      <c r="Z30" s="252"/>
      <c r="AA30" s="312">
        <f>AA28+AB28</f>
        <v>48</v>
      </c>
      <c r="AB30" s="280"/>
      <c r="AC30" s="307"/>
      <c r="AD30" s="310"/>
      <c r="AE30" s="280"/>
      <c r="AF30" s="286">
        <f>AF28+AG28</f>
        <v>68</v>
      </c>
      <c r="AG30" s="280"/>
      <c r="AH30" s="280"/>
      <c r="AI30" s="283"/>
      <c r="AJ30" s="252"/>
      <c r="AK30" s="286">
        <f>AK28+AL28</f>
        <v>43</v>
      </c>
      <c r="AL30" s="280"/>
      <c r="AM30" s="280"/>
      <c r="AN30" s="284"/>
      <c r="AO30" s="58"/>
      <c r="AP30" s="202"/>
      <c r="AQ30" s="200"/>
      <c r="AR30" s="201"/>
      <c r="AS30" s="200"/>
    </row>
    <row r="31" spans="1:150" ht="12.75" customHeight="1" x14ac:dyDescent="0.2">
      <c r="A31" s="379"/>
      <c r="B31" s="278"/>
      <c r="C31" s="279" t="s">
        <v>152</v>
      </c>
      <c r="D31" s="309">
        <f>(D30/D28)*100</f>
        <v>53.006993006993007</v>
      </c>
      <c r="E31" s="311"/>
      <c r="F31" s="280"/>
      <c r="G31" s="312"/>
      <c r="H31" s="280"/>
      <c r="I31" s="307"/>
      <c r="J31" s="283"/>
      <c r="K31" s="280"/>
      <c r="L31" s="286"/>
      <c r="M31" s="280"/>
      <c r="N31" s="280"/>
      <c r="O31" s="283"/>
      <c r="P31" s="280"/>
      <c r="Q31" s="286"/>
      <c r="R31" s="280"/>
      <c r="S31" s="280"/>
      <c r="T31" s="283"/>
      <c r="U31" s="280"/>
      <c r="V31" s="286"/>
      <c r="W31" s="280"/>
      <c r="X31" s="280"/>
      <c r="Y31" s="310"/>
      <c r="Z31" s="252"/>
      <c r="AA31" s="312"/>
      <c r="AB31" s="280"/>
      <c r="AC31" s="307"/>
      <c r="AD31" s="310"/>
      <c r="AE31" s="280"/>
      <c r="AF31" s="286"/>
      <c r="AG31" s="280"/>
      <c r="AH31" s="280"/>
      <c r="AI31" s="283"/>
      <c r="AJ31" s="252"/>
      <c r="AK31" s="286"/>
      <c r="AL31" s="280"/>
      <c r="AM31" s="280"/>
      <c r="AN31" s="284"/>
      <c r="AO31" s="213"/>
      <c r="AP31" s="202"/>
      <c r="AQ31" s="200"/>
      <c r="AR31" s="201"/>
      <c r="AS31" s="200"/>
    </row>
    <row r="32" spans="1:150" ht="12.75" customHeight="1" x14ac:dyDescent="0.2">
      <c r="A32" s="379"/>
      <c r="B32" s="278"/>
      <c r="C32" s="289" t="s">
        <v>15</v>
      </c>
      <c r="D32" s="311"/>
      <c r="E32" s="311"/>
      <c r="F32" s="313"/>
      <c r="G32" s="313"/>
      <c r="H32" s="313"/>
      <c r="I32" s="286">
        <v>4</v>
      </c>
      <c r="J32" s="291"/>
      <c r="K32" s="290"/>
      <c r="L32" s="290"/>
      <c r="M32" s="290"/>
      <c r="N32" s="286">
        <v>4</v>
      </c>
      <c r="O32" s="291"/>
      <c r="P32" s="290"/>
      <c r="Q32" s="290"/>
      <c r="R32" s="290"/>
      <c r="S32" s="286">
        <v>4</v>
      </c>
      <c r="T32" s="291"/>
      <c r="U32" s="290"/>
      <c r="V32" s="290"/>
      <c r="W32" s="290"/>
      <c r="X32" s="286">
        <v>3</v>
      </c>
      <c r="Y32" s="314"/>
      <c r="Z32" s="313"/>
      <c r="AA32" s="313"/>
      <c r="AB32" s="313"/>
      <c r="AC32" s="286">
        <v>2</v>
      </c>
      <c r="AD32" s="314"/>
      <c r="AE32" s="290"/>
      <c r="AF32" s="290"/>
      <c r="AG32" s="290"/>
      <c r="AH32" s="286">
        <v>4</v>
      </c>
      <c r="AI32" s="291"/>
      <c r="AJ32" s="290"/>
      <c r="AK32" s="290"/>
      <c r="AL32" s="290"/>
      <c r="AM32" s="286">
        <v>3</v>
      </c>
      <c r="AN32" s="293"/>
      <c r="AO32" s="59"/>
      <c r="AP32" s="16"/>
      <c r="AR32" s="8"/>
    </row>
    <row r="33" spans="1:48" ht="12.75" customHeight="1" x14ac:dyDescent="0.2">
      <c r="A33" s="379"/>
      <c r="B33" s="278"/>
      <c r="C33" s="289" t="s">
        <v>70</v>
      </c>
      <c r="D33" s="311"/>
      <c r="E33" s="311"/>
      <c r="F33" s="313"/>
      <c r="G33" s="313"/>
      <c r="H33" s="313"/>
      <c r="I33" s="286">
        <v>4</v>
      </c>
      <c r="J33" s="291"/>
      <c r="K33" s="290"/>
      <c r="L33" s="290"/>
      <c r="M33" s="290"/>
      <c r="N33" s="286">
        <v>4</v>
      </c>
      <c r="O33" s="291"/>
      <c r="P33" s="290"/>
      <c r="Q33" s="290"/>
      <c r="R33" s="290"/>
      <c r="S33" s="286">
        <v>5</v>
      </c>
      <c r="T33" s="291"/>
      <c r="U33" s="290"/>
      <c r="V33" s="290"/>
      <c r="W33" s="290"/>
      <c r="X33" s="286">
        <v>6</v>
      </c>
      <c r="Y33" s="314"/>
      <c r="Z33" s="313"/>
      <c r="AA33" s="313"/>
      <c r="AB33" s="313"/>
      <c r="AC33" s="286">
        <v>8</v>
      </c>
      <c r="AD33" s="314"/>
      <c r="AE33" s="290"/>
      <c r="AF33" s="290"/>
      <c r="AG33" s="290"/>
      <c r="AH33" s="286">
        <v>5</v>
      </c>
      <c r="AI33" s="291"/>
      <c r="AJ33" s="290"/>
      <c r="AK33" s="290"/>
      <c r="AL33" s="290"/>
      <c r="AM33" s="286">
        <v>3</v>
      </c>
      <c r="AN33" s="293"/>
      <c r="AO33" s="59"/>
    </row>
    <row r="34" spans="1:48" ht="12.75" customHeight="1" x14ac:dyDescent="0.2">
      <c r="A34" s="382" t="s">
        <v>153</v>
      </c>
      <c r="B34" s="278"/>
      <c r="C34" s="294"/>
      <c r="D34" s="290"/>
      <c r="E34" s="291">
        <v>0</v>
      </c>
      <c r="F34" s="290"/>
      <c r="G34" s="290"/>
      <c r="H34" s="290"/>
      <c r="I34" s="290"/>
      <c r="J34" s="291"/>
      <c r="K34" s="290"/>
      <c r="L34" s="290"/>
      <c r="M34" s="290"/>
      <c r="N34" s="290"/>
      <c r="O34" s="291"/>
      <c r="P34" s="290"/>
      <c r="Q34" s="290"/>
      <c r="R34" s="290"/>
      <c r="S34" s="290"/>
      <c r="T34" s="291"/>
      <c r="U34" s="290"/>
      <c r="V34" s="290"/>
      <c r="W34" s="290"/>
      <c r="X34" s="290"/>
      <c r="Y34" s="314"/>
      <c r="Z34" s="290"/>
      <c r="AA34" s="290"/>
      <c r="AB34" s="290"/>
      <c r="AC34" s="290"/>
      <c r="AD34" s="314"/>
      <c r="AE34" s="290"/>
      <c r="AF34" s="290"/>
      <c r="AG34" s="290"/>
      <c r="AH34" s="290"/>
      <c r="AI34" s="291"/>
      <c r="AJ34" s="290"/>
      <c r="AK34" s="290"/>
      <c r="AL34" s="290"/>
      <c r="AM34" s="290"/>
      <c r="AN34" s="293"/>
      <c r="AO34" s="59"/>
      <c r="AT34" s="203"/>
      <c r="AV34" s="207"/>
    </row>
    <row r="35" spans="1:48" ht="12.75" customHeight="1" x14ac:dyDescent="0.2">
      <c r="A35" s="382"/>
      <c r="B35" s="278"/>
      <c r="C35" s="294"/>
      <c r="D35" s="290"/>
      <c r="E35" s="291">
        <v>0</v>
      </c>
      <c r="F35" s="290"/>
      <c r="G35" s="290"/>
      <c r="H35" s="290"/>
      <c r="I35" s="290"/>
      <c r="J35" s="291"/>
      <c r="K35" s="290"/>
      <c r="L35" s="290"/>
      <c r="M35" s="290"/>
      <c r="N35" s="290"/>
      <c r="O35" s="291"/>
      <c r="P35" s="290"/>
      <c r="Q35" s="290"/>
      <c r="R35" s="290"/>
      <c r="S35" s="290"/>
      <c r="T35" s="291"/>
      <c r="U35" s="290"/>
      <c r="V35" s="290"/>
      <c r="W35" s="290"/>
      <c r="X35" s="290"/>
      <c r="Y35" s="314"/>
      <c r="Z35" s="290"/>
      <c r="AA35" s="290"/>
      <c r="AB35" s="290"/>
      <c r="AC35" s="290"/>
      <c r="AD35" s="314"/>
      <c r="AE35" s="290"/>
      <c r="AF35" s="290"/>
      <c r="AG35" s="290"/>
      <c r="AH35" s="290"/>
      <c r="AI35" s="291"/>
      <c r="AJ35" s="290"/>
      <c r="AK35" s="290"/>
      <c r="AL35" s="290"/>
      <c r="AM35" s="290"/>
      <c r="AN35" s="293"/>
      <c r="AO35" s="59"/>
      <c r="AP35" s="202"/>
    </row>
    <row r="36" spans="1:48" ht="16.5" thickBot="1" x14ac:dyDescent="0.25">
      <c r="A36" s="383"/>
      <c r="B36" s="295"/>
      <c r="C36" s="296" t="s">
        <v>76</v>
      </c>
      <c r="D36" s="297" t="s">
        <v>80</v>
      </c>
      <c r="E36" s="297">
        <v>0</v>
      </c>
      <c r="F36" s="298"/>
      <c r="G36" s="298"/>
      <c r="H36" s="298"/>
      <c r="I36" s="298"/>
      <c r="J36" s="299"/>
      <c r="K36" s="298"/>
      <c r="L36" s="298"/>
      <c r="M36" s="298"/>
      <c r="N36" s="298"/>
      <c r="O36" s="299"/>
      <c r="P36" s="298"/>
      <c r="Q36" s="298"/>
      <c r="R36" s="298"/>
      <c r="S36" s="298"/>
      <c r="T36" s="299"/>
      <c r="U36" s="298"/>
      <c r="V36" s="298"/>
      <c r="W36" s="298"/>
      <c r="X36" s="298"/>
      <c r="Y36" s="315"/>
      <c r="Z36" s="298"/>
      <c r="AA36" s="298"/>
      <c r="AB36" s="298"/>
      <c r="AC36" s="298"/>
      <c r="AD36" s="315"/>
      <c r="AE36" s="384" t="s">
        <v>80</v>
      </c>
      <c r="AF36" s="385"/>
      <c r="AG36" s="385"/>
      <c r="AH36" s="385"/>
      <c r="AI36" s="385"/>
      <c r="AJ36" s="298"/>
      <c r="AK36" s="298"/>
      <c r="AL36" s="298"/>
      <c r="AM36" s="298"/>
      <c r="AN36" s="300"/>
      <c r="AO36" s="59"/>
    </row>
    <row r="37" spans="1:48" x14ac:dyDescent="0.2">
      <c r="AT37" s="203"/>
      <c r="AV37" s="203"/>
    </row>
    <row r="38" spans="1:48" ht="18" customHeight="1" x14ac:dyDescent="0.2">
      <c r="A38" s="2"/>
      <c r="B38" s="34" t="s">
        <v>66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2"/>
      <c r="M38" s="12"/>
      <c r="N38" s="394"/>
      <c r="O38" s="395"/>
      <c r="P38" s="395"/>
      <c r="Q38" s="12"/>
      <c r="R38" s="12"/>
      <c r="S38" s="165"/>
      <c r="T38" s="12"/>
      <c r="U38" s="12"/>
      <c r="V38" s="12"/>
      <c r="W38" s="12"/>
      <c r="X38" s="165"/>
      <c r="Y38" s="12"/>
      <c r="Z38" s="12"/>
      <c r="AA38" s="12"/>
      <c r="AB38" s="12"/>
      <c r="AC38" s="165"/>
      <c r="AD38" s="12"/>
      <c r="AE38" s="165"/>
      <c r="AF38" s="165"/>
      <c r="AG38" s="165"/>
      <c r="AH38" s="165"/>
      <c r="AI38" s="12"/>
      <c r="AJ38" s="165"/>
      <c r="AK38" s="165"/>
      <c r="AL38" s="165"/>
      <c r="AM38" s="165"/>
      <c r="AN38" s="12"/>
      <c r="AO38" s="16"/>
      <c r="AP38" s="204"/>
      <c r="AS38" s="200"/>
    </row>
    <row r="39" spans="1:48" ht="15" customHeight="1" x14ac:dyDescent="0.2">
      <c r="A39" s="5"/>
      <c r="B39" s="34"/>
      <c r="C39" s="163"/>
      <c r="D39" s="163"/>
      <c r="E39" s="163"/>
      <c r="F39" s="163"/>
      <c r="G39" s="163"/>
      <c r="H39" s="163"/>
      <c r="I39" s="163"/>
      <c r="J39" s="163"/>
      <c r="K39" s="17"/>
      <c r="L39" s="17"/>
      <c r="M39" s="17"/>
      <c r="N39" s="17"/>
      <c r="O39" s="17"/>
      <c r="P39" s="17"/>
      <c r="Q39" s="12"/>
      <c r="R39" s="12"/>
      <c r="S39" s="165"/>
      <c r="T39" s="12"/>
      <c r="U39" s="12"/>
      <c r="V39" s="12"/>
      <c r="W39" s="12"/>
      <c r="X39" s="165"/>
      <c r="Y39" s="12"/>
      <c r="Z39" s="12"/>
      <c r="AA39" s="12"/>
      <c r="AB39" s="12"/>
      <c r="AC39" s="165"/>
      <c r="AD39" s="12"/>
      <c r="AE39" s="165"/>
      <c r="AF39" s="165"/>
      <c r="AG39" s="165"/>
      <c r="AH39" s="165"/>
      <c r="AI39" s="12"/>
      <c r="AJ39" s="165"/>
      <c r="AK39" s="165"/>
      <c r="AL39" s="165"/>
      <c r="AM39" s="165"/>
      <c r="AN39" s="12"/>
      <c r="AO39" s="16"/>
      <c r="AP39" s="16"/>
      <c r="AR39" s="4"/>
    </row>
    <row r="40" spans="1:48" ht="15" customHeight="1" x14ac:dyDescent="0.2">
      <c r="A40" s="11"/>
      <c r="B40" s="167" t="s">
        <v>198</v>
      </c>
      <c r="C40" s="95"/>
      <c r="D40" s="95"/>
      <c r="E40" s="95"/>
      <c r="F40" s="163"/>
      <c r="G40" s="163"/>
      <c r="H40" s="163"/>
      <c r="I40" s="163"/>
      <c r="J40" s="163"/>
      <c r="K40" s="17"/>
      <c r="L40" s="17"/>
      <c r="M40" s="17"/>
      <c r="N40" s="17"/>
      <c r="O40" s="12"/>
      <c r="P40" s="12"/>
      <c r="Q40" s="12"/>
      <c r="R40" s="12"/>
      <c r="S40" s="12"/>
      <c r="T40" s="12"/>
      <c r="U40" s="12"/>
      <c r="V40" s="12"/>
      <c r="W40" s="12"/>
      <c r="X40" s="165"/>
      <c r="Y40" s="12"/>
      <c r="Z40" s="12"/>
      <c r="AA40" s="12"/>
      <c r="AB40" s="12"/>
      <c r="AC40" s="165"/>
      <c r="AD40" s="12"/>
      <c r="AE40" s="165"/>
      <c r="AF40" s="165"/>
      <c r="AG40" s="165"/>
      <c r="AH40" s="165"/>
      <c r="AI40" s="12"/>
      <c r="AJ40" s="165"/>
      <c r="AK40" s="165"/>
      <c r="AL40" s="165"/>
      <c r="AM40" s="165"/>
      <c r="AN40" s="12"/>
      <c r="AO40" s="177" t="s">
        <v>294</v>
      </c>
      <c r="AP40" s="16"/>
      <c r="AR40" s="8"/>
    </row>
    <row r="41" spans="1:48" ht="12.75" customHeight="1" x14ac:dyDescent="0.2">
      <c r="A41" s="2"/>
      <c r="B41" s="155" t="s">
        <v>200</v>
      </c>
      <c r="C41" s="9"/>
      <c r="D41" s="3"/>
      <c r="E41" s="3"/>
      <c r="F41" s="165"/>
      <c r="G41" s="165"/>
      <c r="H41" s="165"/>
      <c r="I41" s="165"/>
      <c r="J41" s="12"/>
      <c r="K41" s="12"/>
      <c r="L41" s="12"/>
      <c r="M41" s="12"/>
      <c r="N41" s="165"/>
      <c r="O41" s="12"/>
      <c r="P41" s="12"/>
      <c r="Q41" s="12"/>
      <c r="R41" s="12"/>
      <c r="S41" s="165"/>
      <c r="T41" s="12"/>
      <c r="U41" s="12"/>
      <c r="V41" s="12"/>
      <c r="W41" s="12"/>
      <c r="X41" s="165"/>
      <c r="Y41" s="12"/>
      <c r="Z41" s="12"/>
      <c r="AA41" s="12"/>
      <c r="AB41" s="12"/>
      <c r="AC41" s="165"/>
      <c r="AD41" s="12"/>
      <c r="AE41" s="165"/>
      <c r="AF41" s="165"/>
      <c r="AG41" s="165"/>
      <c r="AH41" s="165"/>
      <c r="AI41" s="12"/>
      <c r="AJ41" s="165"/>
      <c r="AK41" s="165"/>
      <c r="AL41" s="165"/>
      <c r="AM41" s="165"/>
      <c r="AN41" s="12"/>
      <c r="AO41" s="177" t="s">
        <v>74</v>
      </c>
      <c r="AP41" s="16"/>
    </row>
    <row r="46" spans="1:48" ht="15.75" customHeight="1" x14ac:dyDescent="0.2"/>
    <row r="47" spans="1:48" ht="12.75" customHeight="1" x14ac:dyDescent="0.2">
      <c r="AP47" s="5"/>
    </row>
    <row r="48" spans="1:48" ht="13.5" customHeight="1" x14ac:dyDescent="0.2">
      <c r="AP48" s="5"/>
    </row>
    <row r="49" spans="42:42" x14ac:dyDescent="0.2">
      <c r="AP49" s="5"/>
    </row>
    <row r="50" spans="42:42" x14ac:dyDescent="0.2">
      <c r="AP50" s="5"/>
    </row>
    <row r="51" spans="42:42" x14ac:dyDescent="0.2">
      <c r="AP51" s="5"/>
    </row>
    <row r="52" spans="42:42" x14ac:dyDescent="0.2">
      <c r="AP52" s="5"/>
    </row>
    <row r="53" spans="42:42" x14ac:dyDescent="0.2">
      <c r="AP53" s="5"/>
    </row>
    <row r="54" spans="42:42" x14ac:dyDescent="0.2">
      <c r="AP54" s="5"/>
    </row>
    <row r="55" spans="42:42" x14ac:dyDescent="0.2">
      <c r="AP55" s="5"/>
    </row>
    <row r="56" spans="42:42" x14ac:dyDescent="0.2">
      <c r="AP56" s="5"/>
    </row>
    <row r="57" spans="42:42" x14ac:dyDescent="0.2">
      <c r="AP57" s="5"/>
    </row>
    <row r="59" spans="42:42" ht="15" customHeight="1" x14ac:dyDescent="0.2"/>
    <row r="60" spans="42:42" ht="15" customHeight="1" x14ac:dyDescent="0.2"/>
    <row r="80" spans="5:18" ht="15.75" x14ac:dyDescent="0.2">
      <c r="E80" s="101"/>
      <c r="F80" s="101"/>
      <c r="G80" s="101"/>
      <c r="H80" s="101"/>
      <c r="I80" s="101"/>
      <c r="J80" s="101"/>
      <c r="K80" s="101"/>
      <c r="L80" s="101"/>
      <c r="M80" s="163"/>
      <c r="N80" s="163"/>
      <c r="O80" s="163"/>
      <c r="P80" s="163"/>
      <c r="Q80" s="163"/>
      <c r="R80" s="90"/>
    </row>
  </sheetData>
  <mergeCells count="14">
    <mergeCell ref="N38:P38"/>
    <mergeCell ref="AG5:AP5"/>
    <mergeCell ref="A7:AP7"/>
    <mergeCell ref="A8:A9"/>
    <mergeCell ref="B8:B9"/>
    <mergeCell ref="C8:C9"/>
    <mergeCell ref="E8:E9"/>
    <mergeCell ref="F8:AI8"/>
    <mergeCell ref="AO8:AO9"/>
    <mergeCell ref="A11:C11"/>
    <mergeCell ref="A21:C21"/>
    <mergeCell ref="A29:A33"/>
    <mergeCell ref="A34:A36"/>
    <mergeCell ref="AE36:AI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&amp;L&amp;D&amp;C&amp;F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U83"/>
  <sheetViews>
    <sheetView showGridLines="0" zoomScale="50" zoomScaleNormal="50" zoomScaleSheetLayoutView="90" workbookViewId="0">
      <selection activeCell="AO43" sqref="AO43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81.85546875" style="7" customWidth="1"/>
    <col min="4" max="4" width="10" style="5" customWidth="1"/>
    <col min="5" max="5" width="8" style="5" customWidth="1"/>
    <col min="6" max="6" width="3.85546875" style="5" bestFit="1" customWidth="1"/>
    <col min="7" max="7" width="5.140625" style="5" bestFit="1" customWidth="1"/>
    <col min="8" max="8" width="3.85546875" style="5" bestFit="1" customWidth="1"/>
    <col min="9" max="9" width="2.5703125" style="5" bestFit="1" customWidth="1"/>
    <col min="10" max="10" width="4.7109375" style="5" bestFit="1" customWidth="1"/>
    <col min="11" max="11" width="3.85546875" style="5" bestFit="1" customWidth="1"/>
    <col min="12" max="12" width="5" style="5" customWidth="1"/>
    <col min="13" max="13" width="3.85546875" style="5" bestFit="1" customWidth="1"/>
    <col min="14" max="14" width="4.5703125" style="5" customWidth="1"/>
    <col min="15" max="15" width="4.28515625" style="5" customWidth="1"/>
    <col min="16" max="16" width="3.85546875" style="5" bestFit="1" customWidth="1"/>
    <col min="17" max="17" width="5.140625" style="5" bestFit="1" customWidth="1"/>
    <col min="18" max="18" width="3.85546875" style="5" bestFit="1" customWidth="1"/>
    <col min="19" max="19" width="2.5703125" style="5" bestFit="1" customWidth="1"/>
    <col min="20" max="20" width="4.7109375" style="5" bestFit="1" customWidth="1"/>
    <col min="21" max="21" width="3.85546875" style="5" bestFit="1" customWidth="1"/>
    <col min="22" max="22" width="5.140625" style="5" bestFit="1" customWidth="1"/>
    <col min="23" max="23" width="3.85546875" style="5" bestFit="1" customWidth="1"/>
    <col min="24" max="24" width="2.5703125" style="5" bestFit="1" customWidth="1"/>
    <col min="25" max="25" width="4.7109375" style="5" bestFit="1" customWidth="1"/>
    <col min="26" max="26" width="4.42578125" style="5" bestFit="1" customWidth="1"/>
    <col min="27" max="27" width="5.14062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710937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5.7109375" style="5" customWidth="1"/>
    <col min="38" max="38" width="3.5703125" style="5" customWidth="1"/>
    <col min="39" max="39" width="4" style="5" customWidth="1"/>
    <col min="40" max="40" width="4.28515625" style="5" customWidth="1"/>
    <col min="41" max="41" width="21" style="5" customWidth="1"/>
    <col min="42" max="42" width="31.5703125" style="14" customWidth="1"/>
    <col min="43" max="44" width="9.140625" style="5" hidden="1" customWidth="1"/>
    <col min="45" max="16384" width="9.140625" style="5"/>
  </cols>
  <sheetData>
    <row r="1" spans="1:150" s="33" customFormat="1" ht="18" x14ac:dyDescent="0.2">
      <c r="A1" s="161" t="s">
        <v>75</v>
      </c>
      <c r="B1" s="45"/>
      <c r="C1" s="46"/>
      <c r="F1" s="160"/>
      <c r="G1" s="160"/>
      <c r="H1" s="160"/>
      <c r="I1" s="160"/>
      <c r="J1" s="160"/>
      <c r="K1" s="160"/>
      <c r="S1" s="160"/>
      <c r="T1" s="160"/>
      <c r="U1" s="160"/>
      <c r="V1" s="160"/>
      <c r="W1" s="160"/>
      <c r="X1" s="160"/>
      <c r="Y1" s="160"/>
      <c r="Z1" s="160"/>
      <c r="AA1" s="160" t="s">
        <v>146</v>
      </c>
      <c r="AB1" s="160"/>
      <c r="AC1" s="160"/>
      <c r="AG1" s="33" t="s">
        <v>291</v>
      </c>
      <c r="AP1" s="100"/>
    </row>
    <row r="2" spans="1:150" s="33" customFormat="1" ht="18" x14ac:dyDescent="0.2">
      <c r="A2" s="161" t="s">
        <v>68</v>
      </c>
      <c r="B2" s="45"/>
      <c r="C2" s="46"/>
      <c r="F2" s="160"/>
      <c r="G2" s="160"/>
      <c r="H2" s="160"/>
      <c r="I2" s="160"/>
      <c r="J2" s="160"/>
      <c r="K2" s="160"/>
      <c r="L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 t="s">
        <v>165</v>
      </c>
      <c r="AB2" s="100"/>
      <c r="AC2" s="100"/>
      <c r="AD2" s="100"/>
      <c r="AE2" s="100"/>
      <c r="AF2" s="100"/>
      <c r="AG2" s="33" t="s">
        <v>292</v>
      </c>
      <c r="AN2" s="100"/>
      <c r="AO2" s="100"/>
      <c r="AP2" s="100"/>
      <c r="AQ2" s="100"/>
    </row>
    <row r="3" spans="1:150" s="33" customFormat="1" ht="18" x14ac:dyDescent="0.2">
      <c r="A3" s="161"/>
      <c r="B3" s="45"/>
      <c r="C3" s="46"/>
      <c r="F3" s="160"/>
      <c r="G3" s="160"/>
      <c r="H3" s="160"/>
      <c r="I3" s="160"/>
      <c r="J3" s="160"/>
      <c r="K3" s="160"/>
      <c r="L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 t="s">
        <v>91</v>
      </c>
      <c r="AB3" s="100"/>
      <c r="AC3" s="100"/>
      <c r="AD3" s="100"/>
      <c r="AE3" s="100"/>
      <c r="AF3" s="100"/>
      <c r="AG3" s="33" t="s">
        <v>293</v>
      </c>
      <c r="AN3" s="100"/>
      <c r="AO3" s="100"/>
      <c r="AP3" s="100"/>
      <c r="AQ3" s="100"/>
    </row>
    <row r="4" spans="1:150" s="33" customFormat="1" ht="18" x14ac:dyDescent="0.2">
      <c r="A4" s="161"/>
      <c r="B4" s="45"/>
      <c r="C4" s="46"/>
      <c r="F4" s="160"/>
      <c r="G4" s="160"/>
      <c r="H4" s="160"/>
      <c r="I4" s="160"/>
      <c r="J4" s="160"/>
      <c r="K4" s="160"/>
      <c r="L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 t="s">
        <v>137</v>
      </c>
      <c r="AB4" s="100"/>
      <c r="AC4" s="100"/>
      <c r="AD4" s="100"/>
      <c r="AE4" s="100"/>
      <c r="AF4" s="100"/>
      <c r="AN4" s="100"/>
      <c r="AO4" s="100"/>
      <c r="AP4" s="100"/>
      <c r="AQ4" s="100"/>
    </row>
    <row r="5" spans="1:150" s="33" customFormat="1" ht="18.75" x14ac:dyDescent="0.2">
      <c r="A5" s="161"/>
      <c r="B5" s="45"/>
      <c r="C5" s="46"/>
      <c r="D5" s="366" t="s">
        <v>282</v>
      </c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5"/>
      <c r="AR5" s="5"/>
      <c r="AS5" s="5"/>
      <c r="AT5" s="5"/>
      <c r="AU5" s="5"/>
    </row>
    <row r="6" spans="1:150" ht="21.75" customHeight="1" x14ac:dyDescent="0.2">
      <c r="F6" s="160"/>
      <c r="G6" s="160"/>
      <c r="H6" s="160"/>
      <c r="I6" s="160"/>
      <c r="J6" s="160"/>
      <c r="K6" s="160"/>
      <c r="L6" s="160"/>
      <c r="N6" s="160"/>
      <c r="O6" s="160"/>
      <c r="P6" s="160"/>
      <c r="Q6" s="160"/>
      <c r="S6" s="160"/>
      <c r="T6" s="160"/>
      <c r="U6" s="160"/>
      <c r="V6" s="160"/>
      <c r="W6" s="160"/>
      <c r="X6" s="160"/>
      <c r="Y6" s="160"/>
      <c r="Z6" s="160"/>
      <c r="AA6" s="160"/>
      <c r="AG6" s="381"/>
      <c r="AH6" s="381"/>
      <c r="AI6" s="381"/>
      <c r="AJ6" s="381"/>
      <c r="AK6" s="381"/>
      <c r="AL6" s="381"/>
      <c r="AM6" s="381"/>
      <c r="AN6" s="381"/>
      <c r="AO6" s="381"/>
      <c r="AP6" s="381"/>
    </row>
    <row r="7" spans="1:150" ht="25.5" customHeight="1" thickBot="1" x14ac:dyDescent="0.25">
      <c r="A7" s="387" t="s">
        <v>169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</row>
    <row r="8" spans="1:150" s="101" customFormat="1" ht="20.25" customHeight="1" x14ac:dyDescent="0.2">
      <c r="A8" s="367"/>
      <c r="B8" s="392" t="s">
        <v>19</v>
      </c>
      <c r="C8" s="351" t="s">
        <v>1</v>
      </c>
      <c r="D8" s="21" t="s">
        <v>164</v>
      </c>
      <c r="E8" s="353" t="s">
        <v>64</v>
      </c>
      <c r="F8" s="355" t="s">
        <v>0</v>
      </c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22"/>
      <c r="AK8" s="22"/>
      <c r="AL8" s="22"/>
      <c r="AM8" s="180"/>
      <c r="AN8" s="181"/>
      <c r="AO8" s="377" t="s">
        <v>123</v>
      </c>
    </row>
    <row r="9" spans="1:150" s="101" customFormat="1" ht="20.25" customHeight="1" thickBot="1" x14ac:dyDescent="0.25">
      <c r="A9" s="389"/>
      <c r="B9" s="393"/>
      <c r="C9" s="352"/>
      <c r="D9" s="26" t="s">
        <v>2</v>
      </c>
      <c r="E9" s="354"/>
      <c r="F9" s="27"/>
      <c r="G9" s="28"/>
      <c r="H9" s="28" t="s">
        <v>3</v>
      </c>
      <c r="I9" s="28"/>
      <c r="J9" s="182"/>
      <c r="K9" s="28"/>
      <c r="L9" s="28"/>
      <c r="M9" s="28" t="s">
        <v>4</v>
      </c>
      <c r="N9" s="28"/>
      <c r="O9" s="182"/>
      <c r="P9" s="28"/>
      <c r="Q9" s="28"/>
      <c r="R9" s="28" t="s">
        <v>5</v>
      </c>
      <c r="S9" s="28"/>
      <c r="T9" s="182"/>
      <c r="U9" s="28"/>
      <c r="V9" s="28"/>
      <c r="W9" s="28" t="s">
        <v>6</v>
      </c>
      <c r="X9" s="28"/>
      <c r="Y9" s="182"/>
      <c r="Z9" s="28"/>
      <c r="AA9" s="28"/>
      <c r="AB9" s="28" t="s">
        <v>7</v>
      </c>
      <c r="AC9" s="28"/>
      <c r="AD9" s="182"/>
      <c r="AE9" s="27"/>
      <c r="AF9" s="28"/>
      <c r="AG9" s="28" t="s">
        <v>8</v>
      </c>
      <c r="AH9" s="28"/>
      <c r="AI9" s="183"/>
      <c r="AJ9" s="27"/>
      <c r="AK9" s="28"/>
      <c r="AL9" s="28" t="s">
        <v>18</v>
      </c>
      <c r="AM9" s="28"/>
      <c r="AN9" s="182"/>
      <c r="AO9" s="378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</row>
    <row r="10" spans="1:150" s="11" customFormat="1" ht="18.75" customHeight="1" x14ac:dyDescent="0.2">
      <c r="A10" s="164"/>
      <c r="B10" s="36"/>
      <c r="C10" s="67"/>
      <c r="D10" s="49"/>
      <c r="E10" s="184"/>
      <c r="F10" s="54" t="s">
        <v>9</v>
      </c>
      <c r="G10" s="55" t="s">
        <v>11</v>
      </c>
      <c r="H10" s="55" t="s">
        <v>10</v>
      </c>
      <c r="I10" s="55" t="s">
        <v>12</v>
      </c>
      <c r="J10" s="185" t="s">
        <v>13</v>
      </c>
      <c r="K10" s="54" t="s">
        <v>9</v>
      </c>
      <c r="L10" s="55" t="s">
        <v>11</v>
      </c>
      <c r="M10" s="55" t="s">
        <v>10</v>
      </c>
      <c r="N10" s="55" t="s">
        <v>12</v>
      </c>
      <c r="O10" s="185" t="s">
        <v>13</v>
      </c>
      <c r="P10" s="54" t="s">
        <v>9</v>
      </c>
      <c r="Q10" s="55" t="s">
        <v>11</v>
      </c>
      <c r="R10" s="55" t="s">
        <v>10</v>
      </c>
      <c r="S10" s="55" t="s">
        <v>12</v>
      </c>
      <c r="T10" s="185" t="s">
        <v>13</v>
      </c>
      <c r="U10" s="54" t="s">
        <v>9</v>
      </c>
      <c r="V10" s="55" t="s">
        <v>11</v>
      </c>
      <c r="W10" s="55" t="s">
        <v>10</v>
      </c>
      <c r="X10" s="55" t="s">
        <v>12</v>
      </c>
      <c r="Y10" s="185" t="s">
        <v>13</v>
      </c>
      <c r="Z10" s="54" t="s">
        <v>9</v>
      </c>
      <c r="AA10" s="55" t="s">
        <v>11</v>
      </c>
      <c r="AB10" s="55" t="s">
        <v>10</v>
      </c>
      <c r="AC10" s="55" t="s">
        <v>12</v>
      </c>
      <c r="AD10" s="185" t="s">
        <v>13</v>
      </c>
      <c r="AE10" s="54" t="s">
        <v>9</v>
      </c>
      <c r="AF10" s="55" t="s">
        <v>11</v>
      </c>
      <c r="AG10" s="55" t="s">
        <v>10</v>
      </c>
      <c r="AH10" s="55" t="s">
        <v>12</v>
      </c>
      <c r="AI10" s="185" t="s">
        <v>13</v>
      </c>
      <c r="AJ10" s="57" t="s">
        <v>9</v>
      </c>
      <c r="AK10" s="179" t="s">
        <v>11</v>
      </c>
      <c r="AL10" s="179" t="s">
        <v>10</v>
      </c>
      <c r="AM10" s="179" t="s">
        <v>12</v>
      </c>
      <c r="AN10" s="208" t="s">
        <v>13</v>
      </c>
      <c r="AO10" s="301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</row>
    <row r="11" spans="1:150" ht="15.75" customHeight="1" x14ac:dyDescent="0.2">
      <c r="A11" s="357" t="s">
        <v>84</v>
      </c>
      <c r="B11" s="358"/>
      <c r="C11" s="358"/>
      <c r="D11" s="51">
        <f t="shared" ref="D11:AN11" si="0">SUM(D12:D23)</f>
        <v>124</v>
      </c>
      <c r="E11" s="52">
        <f t="shared" si="0"/>
        <v>40</v>
      </c>
      <c r="F11" s="51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2">
        <f t="shared" si="0"/>
        <v>0</v>
      </c>
      <c r="K11" s="51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2">
        <f t="shared" si="0"/>
        <v>0</v>
      </c>
      <c r="P11" s="51">
        <f t="shared" si="0"/>
        <v>0</v>
      </c>
      <c r="Q11" s="53">
        <f t="shared" si="0"/>
        <v>0</v>
      </c>
      <c r="R11" s="53">
        <f t="shared" si="0"/>
        <v>0</v>
      </c>
      <c r="S11" s="53">
        <f t="shared" si="0"/>
        <v>0</v>
      </c>
      <c r="T11" s="52">
        <f t="shared" si="0"/>
        <v>0</v>
      </c>
      <c r="U11" s="51">
        <f t="shared" si="0"/>
        <v>0</v>
      </c>
      <c r="V11" s="53">
        <f t="shared" si="0"/>
        <v>0</v>
      </c>
      <c r="W11" s="53">
        <f t="shared" si="0"/>
        <v>0</v>
      </c>
      <c r="X11" s="53">
        <f t="shared" si="0"/>
        <v>0</v>
      </c>
      <c r="Y11" s="52">
        <f t="shared" si="0"/>
        <v>0</v>
      </c>
      <c r="Z11" s="51">
        <f t="shared" si="0"/>
        <v>8</v>
      </c>
      <c r="AA11" s="53">
        <f t="shared" si="0"/>
        <v>0</v>
      </c>
      <c r="AB11" s="53">
        <f t="shared" si="0"/>
        <v>0</v>
      </c>
      <c r="AC11" s="53">
        <f t="shared" si="0"/>
        <v>0</v>
      </c>
      <c r="AD11" s="52">
        <f t="shared" si="0"/>
        <v>3</v>
      </c>
      <c r="AE11" s="51">
        <f t="shared" si="0"/>
        <v>52</v>
      </c>
      <c r="AF11" s="53">
        <f t="shared" si="0"/>
        <v>16</v>
      </c>
      <c r="AG11" s="53">
        <f t="shared" si="0"/>
        <v>4</v>
      </c>
      <c r="AH11" s="53">
        <f t="shared" si="0"/>
        <v>0</v>
      </c>
      <c r="AI11" s="52">
        <f t="shared" si="0"/>
        <v>22</v>
      </c>
      <c r="AJ11" s="51">
        <f t="shared" si="0"/>
        <v>32</v>
      </c>
      <c r="AK11" s="53">
        <f t="shared" si="0"/>
        <v>12</v>
      </c>
      <c r="AL11" s="53">
        <f t="shared" si="0"/>
        <v>0</v>
      </c>
      <c r="AM11" s="53">
        <f t="shared" si="0"/>
        <v>0</v>
      </c>
      <c r="AN11" s="52">
        <f t="shared" si="0"/>
        <v>15</v>
      </c>
      <c r="AO11" s="302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</row>
    <row r="12" spans="1:150" s="87" customFormat="1" ht="15.75" customHeight="1" x14ac:dyDescent="0.2">
      <c r="A12" s="221" t="s">
        <v>79</v>
      </c>
      <c r="B12" s="222" t="s">
        <v>252</v>
      </c>
      <c r="C12" s="251" t="s">
        <v>194</v>
      </c>
      <c r="D12" s="252">
        <f>Z12+AA12+AB12+AE12+AF12+AG12+AJ12+AK12+AL12</f>
        <v>8</v>
      </c>
      <c r="E12" s="253">
        <v>3</v>
      </c>
      <c r="F12" s="252"/>
      <c r="G12" s="252"/>
      <c r="H12" s="252"/>
      <c r="I12" s="252"/>
      <c r="J12" s="253"/>
      <c r="K12" s="252"/>
      <c r="L12" s="252"/>
      <c r="M12" s="252"/>
      <c r="N12" s="252"/>
      <c r="O12" s="253"/>
      <c r="P12" s="252"/>
      <c r="Q12" s="252"/>
      <c r="R12" s="252"/>
      <c r="S12" s="252"/>
      <c r="T12" s="253"/>
      <c r="U12" s="252"/>
      <c r="V12" s="252"/>
      <c r="W12" s="252"/>
      <c r="X12" s="252"/>
      <c r="Y12" s="253"/>
      <c r="Z12" s="252">
        <v>8</v>
      </c>
      <c r="AA12" s="252">
        <v>0</v>
      </c>
      <c r="AB12" s="252">
        <v>0</v>
      </c>
      <c r="AC12" s="252" t="s">
        <v>14</v>
      </c>
      <c r="AD12" s="252">
        <v>3</v>
      </c>
      <c r="AE12" s="252"/>
      <c r="AF12" s="252"/>
      <c r="AG12" s="252"/>
      <c r="AH12" s="252"/>
      <c r="AI12" s="252"/>
      <c r="AJ12" s="252"/>
      <c r="AK12" s="252"/>
      <c r="AL12" s="252"/>
      <c r="AM12" s="252"/>
      <c r="AN12" s="254"/>
      <c r="AO12" s="246" t="s">
        <v>210</v>
      </c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</row>
    <row r="13" spans="1:150" ht="15.75" x14ac:dyDescent="0.2">
      <c r="A13" s="221" t="s">
        <v>77</v>
      </c>
      <c r="B13" s="222" t="s">
        <v>253</v>
      </c>
      <c r="C13" s="255" t="s">
        <v>195</v>
      </c>
      <c r="D13" s="252">
        <f t="shared" ref="D13:D23" si="1">Z13+AA13+AB13+AE13+AF13+AG13+AJ13+AK13+AL13</f>
        <v>12</v>
      </c>
      <c r="E13" s="253">
        <f t="shared" ref="E13:E21" si="2">AD13+AI13+AN13</f>
        <v>4</v>
      </c>
      <c r="F13" s="252"/>
      <c r="G13" s="252"/>
      <c r="H13" s="252"/>
      <c r="I13" s="252"/>
      <c r="J13" s="253"/>
      <c r="K13" s="252"/>
      <c r="L13" s="252"/>
      <c r="M13" s="252"/>
      <c r="N13" s="252"/>
      <c r="O13" s="253"/>
      <c r="P13" s="252"/>
      <c r="Q13" s="252"/>
      <c r="R13" s="252"/>
      <c r="S13" s="252"/>
      <c r="T13" s="253"/>
      <c r="U13" s="252"/>
      <c r="V13" s="252"/>
      <c r="W13" s="252"/>
      <c r="X13" s="252"/>
      <c r="Y13" s="253"/>
      <c r="Z13" s="252"/>
      <c r="AA13" s="252"/>
      <c r="AB13" s="252"/>
      <c r="AC13" s="252"/>
      <c r="AD13" s="253"/>
      <c r="AE13" s="252">
        <v>8</v>
      </c>
      <c r="AF13" s="252">
        <v>4</v>
      </c>
      <c r="AG13" s="252">
        <v>0</v>
      </c>
      <c r="AH13" s="252" t="s">
        <v>14</v>
      </c>
      <c r="AI13" s="252">
        <v>4</v>
      </c>
      <c r="AJ13" s="252"/>
      <c r="AK13" s="252"/>
      <c r="AL13" s="252"/>
      <c r="AM13" s="252"/>
      <c r="AN13" s="254"/>
      <c r="AO13" s="30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</row>
    <row r="14" spans="1:150" ht="15.75" x14ac:dyDescent="0.2">
      <c r="A14" s="221" t="s">
        <v>73</v>
      </c>
      <c r="B14" s="222" t="s">
        <v>273</v>
      </c>
      <c r="C14" s="251" t="s">
        <v>260</v>
      </c>
      <c r="D14" s="252">
        <f t="shared" si="1"/>
        <v>12</v>
      </c>
      <c r="E14" s="253">
        <f t="shared" si="2"/>
        <v>4</v>
      </c>
      <c r="F14" s="252"/>
      <c r="G14" s="252"/>
      <c r="H14" s="252"/>
      <c r="I14" s="252"/>
      <c r="J14" s="253"/>
      <c r="K14" s="252"/>
      <c r="L14" s="252"/>
      <c r="M14" s="252"/>
      <c r="N14" s="252"/>
      <c r="O14" s="253"/>
      <c r="P14" s="252"/>
      <c r="Q14" s="252"/>
      <c r="R14" s="252"/>
      <c r="S14" s="252"/>
      <c r="T14" s="253"/>
      <c r="U14" s="252"/>
      <c r="V14" s="252"/>
      <c r="W14" s="252"/>
      <c r="X14" s="252"/>
      <c r="Y14" s="253"/>
      <c r="Z14" s="252"/>
      <c r="AA14" s="252"/>
      <c r="AB14" s="252"/>
      <c r="AC14" s="252"/>
      <c r="AD14" s="253"/>
      <c r="AE14" s="252"/>
      <c r="AF14" s="252"/>
      <c r="AG14" s="252"/>
      <c r="AH14" s="252"/>
      <c r="AI14" s="252"/>
      <c r="AJ14" s="252">
        <v>8</v>
      </c>
      <c r="AK14" s="252">
        <v>4</v>
      </c>
      <c r="AL14" s="252">
        <v>0</v>
      </c>
      <c r="AM14" s="252" t="s">
        <v>14</v>
      </c>
      <c r="AN14" s="262">
        <v>4</v>
      </c>
      <c r="AO14" s="30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</row>
    <row r="15" spans="1:150" ht="15.75" x14ac:dyDescent="0.2">
      <c r="A15" s="221" t="s">
        <v>67</v>
      </c>
      <c r="B15" s="222" t="s">
        <v>250</v>
      </c>
      <c r="C15" s="251" t="s">
        <v>180</v>
      </c>
      <c r="D15" s="252">
        <f t="shared" si="1"/>
        <v>12</v>
      </c>
      <c r="E15" s="253">
        <f t="shared" si="2"/>
        <v>4</v>
      </c>
      <c r="F15" s="252"/>
      <c r="G15" s="252"/>
      <c r="H15" s="252"/>
      <c r="I15" s="252"/>
      <c r="J15" s="253"/>
      <c r="K15" s="252"/>
      <c r="L15" s="252"/>
      <c r="M15" s="252"/>
      <c r="N15" s="252"/>
      <c r="O15" s="253"/>
      <c r="P15" s="252"/>
      <c r="Q15" s="252"/>
      <c r="R15" s="252"/>
      <c r="S15" s="252"/>
      <c r="T15" s="253"/>
      <c r="U15" s="252"/>
      <c r="V15" s="252"/>
      <c r="W15" s="252"/>
      <c r="X15" s="252"/>
      <c r="Y15" s="253"/>
      <c r="Z15" s="252"/>
      <c r="AA15" s="252"/>
      <c r="AB15" s="252"/>
      <c r="AC15" s="252"/>
      <c r="AD15" s="253"/>
      <c r="AE15" s="252">
        <v>8</v>
      </c>
      <c r="AF15" s="252">
        <v>4</v>
      </c>
      <c r="AG15" s="252">
        <v>0</v>
      </c>
      <c r="AH15" s="252" t="s">
        <v>14</v>
      </c>
      <c r="AI15" s="252">
        <v>4</v>
      </c>
      <c r="AJ15" s="252"/>
      <c r="AK15" s="252"/>
      <c r="AL15" s="252"/>
      <c r="AM15" s="252"/>
      <c r="AN15" s="254"/>
      <c r="AO15" s="30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</row>
    <row r="16" spans="1:150" ht="18" customHeight="1" x14ac:dyDescent="0.2">
      <c r="A16" s="221" t="s">
        <v>53</v>
      </c>
      <c r="B16" s="222" t="s">
        <v>254</v>
      </c>
      <c r="C16" s="251" t="s">
        <v>196</v>
      </c>
      <c r="D16" s="252">
        <f t="shared" si="1"/>
        <v>12</v>
      </c>
      <c r="E16" s="253">
        <f t="shared" si="2"/>
        <v>4</v>
      </c>
      <c r="F16" s="252"/>
      <c r="G16" s="252"/>
      <c r="H16" s="252"/>
      <c r="I16" s="252"/>
      <c r="J16" s="253"/>
      <c r="K16" s="252"/>
      <c r="L16" s="252"/>
      <c r="M16" s="252"/>
      <c r="N16" s="252"/>
      <c r="O16" s="253"/>
      <c r="P16" s="252"/>
      <c r="Q16" s="252"/>
      <c r="R16" s="252"/>
      <c r="S16" s="252"/>
      <c r="T16" s="253"/>
      <c r="U16" s="252"/>
      <c r="V16" s="252"/>
      <c r="W16" s="252"/>
      <c r="X16" s="252"/>
      <c r="Y16" s="253"/>
      <c r="Z16" s="252"/>
      <c r="AA16" s="252"/>
      <c r="AB16" s="252"/>
      <c r="AC16" s="252"/>
      <c r="AD16" s="253"/>
      <c r="AE16" s="252"/>
      <c r="AF16" s="252"/>
      <c r="AG16" s="252"/>
      <c r="AH16" s="252"/>
      <c r="AI16" s="252"/>
      <c r="AJ16" s="252">
        <v>8</v>
      </c>
      <c r="AK16" s="252">
        <v>4</v>
      </c>
      <c r="AL16" s="252">
        <v>0</v>
      </c>
      <c r="AM16" s="252" t="s">
        <v>14</v>
      </c>
      <c r="AN16" s="262">
        <v>4</v>
      </c>
      <c r="AO16" s="246" t="s">
        <v>250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</row>
    <row r="17" spans="1:151" ht="18" customHeight="1" x14ac:dyDescent="0.2">
      <c r="A17" s="221" t="s">
        <v>54</v>
      </c>
      <c r="B17" s="222" t="s">
        <v>255</v>
      </c>
      <c r="C17" s="251" t="s">
        <v>155</v>
      </c>
      <c r="D17" s="252">
        <f t="shared" si="1"/>
        <v>12</v>
      </c>
      <c r="E17" s="253">
        <f t="shared" si="2"/>
        <v>3</v>
      </c>
      <c r="F17" s="252"/>
      <c r="G17" s="252"/>
      <c r="H17" s="252"/>
      <c r="I17" s="252"/>
      <c r="J17" s="253"/>
      <c r="K17" s="252"/>
      <c r="L17" s="252"/>
      <c r="M17" s="252"/>
      <c r="N17" s="252"/>
      <c r="O17" s="253"/>
      <c r="P17" s="252"/>
      <c r="Q17" s="252"/>
      <c r="R17" s="252"/>
      <c r="S17" s="252"/>
      <c r="T17" s="253"/>
      <c r="U17" s="252"/>
      <c r="V17" s="252"/>
      <c r="W17" s="252"/>
      <c r="X17" s="252"/>
      <c r="Y17" s="253"/>
      <c r="Z17" s="252"/>
      <c r="AA17" s="252"/>
      <c r="AB17" s="252"/>
      <c r="AC17" s="252"/>
      <c r="AD17" s="252"/>
      <c r="AE17" s="252">
        <v>8</v>
      </c>
      <c r="AF17" s="252">
        <v>4</v>
      </c>
      <c r="AG17" s="252">
        <v>0</v>
      </c>
      <c r="AH17" s="252" t="s">
        <v>14</v>
      </c>
      <c r="AI17" s="252">
        <v>3</v>
      </c>
      <c r="AJ17" s="252"/>
      <c r="AK17" s="252"/>
      <c r="AL17" s="252"/>
      <c r="AM17" s="252"/>
      <c r="AN17" s="262"/>
      <c r="AO17" s="304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</row>
    <row r="18" spans="1:151" ht="18" customHeight="1" x14ac:dyDescent="0.2">
      <c r="A18" s="221" t="s">
        <v>55</v>
      </c>
      <c r="B18" s="222" t="s">
        <v>251</v>
      </c>
      <c r="C18" s="255" t="s">
        <v>181</v>
      </c>
      <c r="D18" s="252">
        <f t="shared" si="1"/>
        <v>8</v>
      </c>
      <c r="E18" s="253">
        <f t="shared" si="2"/>
        <v>3</v>
      </c>
      <c r="F18" s="252"/>
      <c r="G18" s="252"/>
      <c r="H18" s="252"/>
      <c r="I18" s="252"/>
      <c r="J18" s="253"/>
      <c r="K18" s="252"/>
      <c r="L18" s="252"/>
      <c r="M18" s="252"/>
      <c r="N18" s="252"/>
      <c r="O18" s="253"/>
      <c r="P18" s="252"/>
      <c r="Q18" s="252"/>
      <c r="R18" s="252"/>
      <c r="S18" s="252"/>
      <c r="T18" s="253"/>
      <c r="U18" s="252"/>
      <c r="V18" s="252"/>
      <c r="W18" s="252"/>
      <c r="X18" s="252"/>
      <c r="Y18" s="253"/>
      <c r="Z18" s="252"/>
      <c r="AA18" s="252"/>
      <c r="AB18" s="252"/>
      <c r="AC18" s="252"/>
      <c r="AD18" s="253"/>
      <c r="AE18" s="252">
        <v>8</v>
      </c>
      <c r="AF18" s="252">
        <v>0</v>
      </c>
      <c r="AG18" s="252">
        <v>0</v>
      </c>
      <c r="AH18" s="252" t="s">
        <v>69</v>
      </c>
      <c r="AI18" s="252">
        <v>3</v>
      </c>
      <c r="AJ18" s="252"/>
      <c r="AK18" s="252"/>
      <c r="AL18" s="252"/>
      <c r="AM18" s="252"/>
      <c r="AN18" s="254"/>
      <c r="AO18" s="304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</row>
    <row r="19" spans="1:151" ht="18" customHeight="1" x14ac:dyDescent="0.2">
      <c r="A19" s="221" t="s">
        <v>56</v>
      </c>
      <c r="B19" s="222" t="s">
        <v>256</v>
      </c>
      <c r="C19" s="251" t="s">
        <v>156</v>
      </c>
      <c r="D19" s="252">
        <f t="shared" si="1"/>
        <v>8</v>
      </c>
      <c r="E19" s="253">
        <f t="shared" si="2"/>
        <v>3</v>
      </c>
      <c r="F19" s="252"/>
      <c r="G19" s="252"/>
      <c r="H19" s="252"/>
      <c r="I19" s="252"/>
      <c r="J19" s="253"/>
      <c r="K19" s="252"/>
      <c r="L19" s="252"/>
      <c r="M19" s="252"/>
      <c r="N19" s="252"/>
      <c r="O19" s="253"/>
      <c r="P19" s="252"/>
      <c r="Q19" s="252"/>
      <c r="R19" s="252"/>
      <c r="S19" s="252"/>
      <c r="T19" s="253"/>
      <c r="U19" s="252"/>
      <c r="V19" s="252"/>
      <c r="W19" s="252"/>
      <c r="X19" s="252"/>
      <c r="Y19" s="253"/>
      <c r="Z19" s="252"/>
      <c r="AA19" s="252"/>
      <c r="AB19" s="252"/>
      <c r="AC19" s="252"/>
      <c r="AD19" s="253"/>
      <c r="AE19" s="252"/>
      <c r="AF19" s="252"/>
      <c r="AG19" s="252"/>
      <c r="AH19" s="252"/>
      <c r="AI19" s="253"/>
      <c r="AJ19" s="252">
        <v>8</v>
      </c>
      <c r="AK19" s="252">
        <v>0</v>
      </c>
      <c r="AL19" s="252">
        <v>0</v>
      </c>
      <c r="AM19" s="252" t="s">
        <v>14</v>
      </c>
      <c r="AN19" s="262">
        <v>3</v>
      </c>
      <c r="AO19" s="304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</row>
    <row r="20" spans="1:151" ht="18" customHeight="1" x14ac:dyDescent="0.2">
      <c r="A20" s="221" t="s">
        <v>57</v>
      </c>
      <c r="B20" s="222" t="s">
        <v>257</v>
      </c>
      <c r="C20" s="251" t="s">
        <v>197</v>
      </c>
      <c r="D20" s="252">
        <f t="shared" si="1"/>
        <v>8</v>
      </c>
      <c r="E20" s="253">
        <f t="shared" si="2"/>
        <v>3</v>
      </c>
      <c r="F20" s="252"/>
      <c r="G20" s="252"/>
      <c r="H20" s="252"/>
      <c r="I20" s="252"/>
      <c r="J20" s="253"/>
      <c r="K20" s="252"/>
      <c r="L20" s="252"/>
      <c r="M20" s="252"/>
      <c r="N20" s="252"/>
      <c r="O20" s="253"/>
      <c r="P20" s="252"/>
      <c r="Q20" s="252"/>
      <c r="R20" s="252"/>
      <c r="S20" s="252"/>
      <c r="T20" s="253"/>
      <c r="U20" s="252"/>
      <c r="V20" s="252"/>
      <c r="W20" s="252"/>
      <c r="X20" s="252"/>
      <c r="Y20" s="253"/>
      <c r="Z20" s="252"/>
      <c r="AA20" s="252"/>
      <c r="AB20" s="252"/>
      <c r="AC20" s="252"/>
      <c r="AD20" s="253"/>
      <c r="AE20" s="252">
        <v>8</v>
      </c>
      <c r="AF20" s="252">
        <v>0</v>
      </c>
      <c r="AG20" s="252">
        <v>0</v>
      </c>
      <c r="AH20" s="252" t="s">
        <v>69</v>
      </c>
      <c r="AI20" s="252">
        <v>3</v>
      </c>
      <c r="AJ20" s="252"/>
      <c r="AK20" s="252"/>
      <c r="AL20" s="252"/>
      <c r="AM20" s="252"/>
      <c r="AN20" s="254"/>
      <c r="AO20" s="304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</row>
    <row r="21" spans="1:151" ht="18" customHeight="1" x14ac:dyDescent="0.2">
      <c r="A21" s="221" t="s">
        <v>58</v>
      </c>
      <c r="B21" s="320" t="s">
        <v>258</v>
      </c>
      <c r="C21" s="251" t="s">
        <v>157</v>
      </c>
      <c r="D21" s="252">
        <f t="shared" si="1"/>
        <v>12</v>
      </c>
      <c r="E21" s="253">
        <f t="shared" si="2"/>
        <v>3</v>
      </c>
      <c r="F21" s="252"/>
      <c r="G21" s="252"/>
      <c r="H21" s="252"/>
      <c r="I21" s="252"/>
      <c r="J21" s="253"/>
      <c r="K21" s="252"/>
      <c r="L21" s="252"/>
      <c r="M21" s="252"/>
      <c r="N21" s="252"/>
      <c r="O21" s="253"/>
      <c r="P21" s="252"/>
      <c r="Q21" s="252"/>
      <c r="R21" s="252"/>
      <c r="S21" s="252"/>
      <c r="T21" s="253"/>
      <c r="U21" s="252"/>
      <c r="V21" s="252"/>
      <c r="W21" s="252"/>
      <c r="X21" s="252"/>
      <c r="Y21" s="253"/>
      <c r="Z21" s="252"/>
      <c r="AA21" s="252"/>
      <c r="AB21" s="252"/>
      <c r="AC21" s="252"/>
      <c r="AD21" s="253"/>
      <c r="AE21" s="252">
        <v>8</v>
      </c>
      <c r="AF21" s="252">
        <v>4</v>
      </c>
      <c r="AG21" s="252">
        <v>0</v>
      </c>
      <c r="AH21" s="252" t="s">
        <v>69</v>
      </c>
      <c r="AI21" s="252">
        <v>3</v>
      </c>
      <c r="AJ21" s="252"/>
      <c r="AK21" s="252"/>
      <c r="AL21" s="252"/>
      <c r="AM21" s="252"/>
      <c r="AN21" s="254"/>
      <c r="AO21" s="304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</row>
    <row r="22" spans="1:151" s="83" customFormat="1" ht="15" customHeight="1" x14ac:dyDescent="0.2">
      <c r="A22" s="221" t="s">
        <v>59</v>
      </c>
      <c r="B22" s="222" t="s">
        <v>242</v>
      </c>
      <c r="C22" s="258" t="s">
        <v>142</v>
      </c>
      <c r="D22" s="252">
        <f t="shared" ref="D22" si="3">Z22+AA22+AB22+AE22+AF22+AG22+AJ22+AK22+AL22</f>
        <v>8</v>
      </c>
      <c r="E22" s="253">
        <f t="shared" ref="E22" si="4">AD22+AI22+AN22</f>
        <v>2</v>
      </c>
      <c r="F22" s="223"/>
      <c r="G22" s="223"/>
      <c r="H22" s="223"/>
      <c r="I22" s="223"/>
      <c r="J22" s="224"/>
      <c r="K22" s="223"/>
      <c r="L22" s="223"/>
      <c r="M22" s="223"/>
      <c r="N22" s="223"/>
      <c r="O22" s="224"/>
      <c r="P22" s="223"/>
      <c r="Q22" s="223"/>
      <c r="R22" s="223"/>
      <c r="S22" s="223"/>
      <c r="T22" s="224"/>
      <c r="U22" s="223"/>
      <c r="V22" s="223"/>
      <c r="W22" s="223"/>
      <c r="X22" s="223"/>
      <c r="Y22" s="224"/>
      <c r="Z22" s="223"/>
      <c r="AA22" s="223"/>
      <c r="AB22" s="223"/>
      <c r="AC22" s="223"/>
      <c r="AD22" s="224"/>
      <c r="AE22" s="223">
        <v>4</v>
      </c>
      <c r="AF22" s="223">
        <v>0</v>
      </c>
      <c r="AG22" s="223">
        <v>4</v>
      </c>
      <c r="AH22" s="223" t="s">
        <v>69</v>
      </c>
      <c r="AI22" s="224">
        <v>2</v>
      </c>
      <c r="AJ22" s="223"/>
      <c r="AK22" s="223"/>
      <c r="AL22" s="223"/>
      <c r="AM22" s="223"/>
      <c r="AN22" s="225"/>
      <c r="AO22" s="246"/>
      <c r="AP22" s="92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</row>
    <row r="23" spans="1:151" ht="18" customHeight="1" x14ac:dyDescent="0.2">
      <c r="A23" s="221" t="s">
        <v>158</v>
      </c>
      <c r="B23" s="222" t="s">
        <v>259</v>
      </c>
      <c r="C23" s="251" t="s">
        <v>136</v>
      </c>
      <c r="D23" s="252">
        <f t="shared" si="1"/>
        <v>12</v>
      </c>
      <c r="E23" s="253">
        <v>4</v>
      </c>
      <c r="F23" s="252"/>
      <c r="G23" s="252"/>
      <c r="H23" s="252"/>
      <c r="I23" s="252" t="s">
        <v>20</v>
      </c>
      <c r="J23" s="253"/>
      <c r="K23" s="252"/>
      <c r="L23" s="252"/>
      <c r="M23" s="252"/>
      <c r="N23" s="252"/>
      <c r="O23" s="253"/>
      <c r="P23" s="252"/>
      <c r="Q23" s="252"/>
      <c r="R23" s="252"/>
      <c r="S23" s="252"/>
      <c r="T23" s="253"/>
      <c r="U23" s="252"/>
      <c r="V23" s="252"/>
      <c r="W23" s="252"/>
      <c r="X23" s="252"/>
      <c r="Y23" s="253"/>
      <c r="Z23" s="252"/>
      <c r="AA23" s="252"/>
      <c r="AB23" s="252"/>
      <c r="AC23" s="252"/>
      <c r="AD23" s="253"/>
      <c r="AE23" s="252"/>
      <c r="AF23" s="252"/>
      <c r="AG23" s="252"/>
      <c r="AH23" s="252"/>
      <c r="AI23" s="253"/>
      <c r="AJ23" s="252">
        <v>8</v>
      </c>
      <c r="AK23" s="252">
        <v>4</v>
      </c>
      <c r="AL23" s="252">
        <v>0</v>
      </c>
      <c r="AM23" s="252" t="s">
        <v>69</v>
      </c>
      <c r="AN23" s="254">
        <v>4</v>
      </c>
      <c r="AO23" s="246" t="s">
        <v>251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11"/>
    </row>
    <row r="24" spans="1:151" s="84" customFormat="1" ht="15" customHeight="1" x14ac:dyDescent="0.2">
      <c r="A24" s="390" t="s">
        <v>71</v>
      </c>
      <c r="B24" s="391"/>
      <c r="C24" s="391"/>
      <c r="D24" s="53">
        <f t="shared" ref="D24" si="5">SUM(F24:H24,K24:M24,P24:R24,U24:W24,Z24:AB24,AE24:AG24,AJ24:AL24)</f>
        <v>40</v>
      </c>
      <c r="E24" s="259">
        <f t="shared" ref="E24" si="6">SUM(J24,O24,T24,Y24,AD24,AI24,AN24)</f>
        <v>10</v>
      </c>
      <c r="F24" s="53"/>
      <c r="G24" s="53"/>
      <c r="H24" s="53"/>
      <c r="I24" s="53"/>
      <c r="J24" s="259"/>
      <c r="K24" s="53"/>
      <c r="L24" s="53"/>
      <c r="M24" s="53"/>
      <c r="N24" s="53"/>
      <c r="O24" s="259"/>
      <c r="P24" s="53"/>
      <c r="Q24" s="53"/>
      <c r="R24" s="53"/>
      <c r="S24" s="53"/>
      <c r="T24" s="259"/>
      <c r="U24" s="53"/>
      <c r="V24" s="53"/>
      <c r="W24" s="53"/>
      <c r="X24" s="53"/>
      <c r="Y24" s="259"/>
      <c r="Z24" s="53">
        <f>SUM(Z25:Z30)</f>
        <v>0</v>
      </c>
      <c r="AA24" s="53">
        <f>SUM(AA25:AA30)</f>
        <v>8</v>
      </c>
      <c r="AB24" s="53">
        <f>SUM(AB25:AB30)</f>
        <v>0</v>
      </c>
      <c r="AC24" s="53" t="s">
        <v>69</v>
      </c>
      <c r="AD24" s="259">
        <f>SUM(AD25:AD30)</f>
        <v>2</v>
      </c>
      <c r="AE24" s="53">
        <f>SUM(AE25:AE30)</f>
        <v>0</v>
      </c>
      <c r="AF24" s="53">
        <f>SUM(AF25:AF30)</f>
        <v>32</v>
      </c>
      <c r="AG24" s="53">
        <f>SUM(AG25:AG30)</f>
        <v>0</v>
      </c>
      <c r="AH24" s="53" t="s">
        <v>69</v>
      </c>
      <c r="AI24" s="259">
        <f>SUM(AI25:AI30)</f>
        <v>8</v>
      </c>
      <c r="AJ24" s="53"/>
      <c r="AK24" s="53"/>
      <c r="AL24" s="53"/>
      <c r="AM24" s="53"/>
      <c r="AN24" s="52"/>
      <c r="AO24" s="205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</row>
    <row r="25" spans="1:151" s="84" customFormat="1" ht="15" customHeight="1" x14ac:dyDescent="0.2">
      <c r="A25" s="221" t="s">
        <v>159</v>
      </c>
      <c r="B25" s="260"/>
      <c r="C25" s="261" t="s">
        <v>189</v>
      </c>
      <c r="D25" s="252">
        <v>2</v>
      </c>
      <c r="E25" s="253">
        <v>2</v>
      </c>
      <c r="F25" s="252"/>
      <c r="G25" s="252"/>
      <c r="H25" s="252"/>
      <c r="I25" s="252"/>
      <c r="J25" s="253"/>
      <c r="K25" s="252"/>
      <c r="L25" s="252"/>
      <c r="M25" s="252"/>
      <c r="N25" s="252"/>
      <c r="O25" s="253"/>
      <c r="P25" s="252"/>
      <c r="Q25" s="252"/>
      <c r="R25" s="252"/>
      <c r="S25" s="252"/>
      <c r="T25" s="253"/>
      <c r="U25" s="252"/>
      <c r="V25" s="252"/>
      <c r="W25" s="252"/>
      <c r="X25" s="252"/>
      <c r="Y25" s="253"/>
      <c r="Z25" s="252">
        <v>0</v>
      </c>
      <c r="AA25" s="252">
        <v>8</v>
      </c>
      <c r="AB25" s="252">
        <v>0</v>
      </c>
      <c r="AC25" s="252" t="s">
        <v>69</v>
      </c>
      <c r="AD25" s="252">
        <v>2</v>
      </c>
      <c r="AE25" s="252"/>
      <c r="AF25" s="252"/>
      <c r="AG25" s="252"/>
      <c r="AH25" s="252"/>
      <c r="AI25" s="252"/>
      <c r="AJ25" s="252"/>
      <c r="AK25" s="252"/>
      <c r="AL25" s="252"/>
      <c r="AM25" s="252"/>
      <c r="AN25" s="262"/>
      <c r="AO25" s="206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</row>
    <row r="26" spans="1:151" ht="15.75" x14ac:dyDescent="0.2">
      <c r="A26" s="221" t="s">
        <v>160</v>
      </c>
      <c r="B26" s="260"/>
      <c r="C26" s="261" t="s">
        <v>190</v>
      </c>
      <c r="D26" s="252">
        <v>2</v>
      </c>
      <c r="E26" s="253">
        <v>2</v>
      </c>
      <c r="F26" s="252"/>
      <c r="G26" s="252"/>
      <c r="H26" s="252"/>
      <c r="I26" s="252"/>
      <c r="J26" s="253"/>
      <c r="K26" s="252"/>
      <c r="L26" s="252"/>
      <c r="M26" s="252"/>
      <c r="N26" s="252"/>
      <c r="O26" s="253"/>
      <c r="P26" s="252"/>
      <c r="Q26" s="252"/>
      <c r="R26" s="252"/>
      <c r="S26" s="252"/>
      <c r="T26" s="253"/>
      <c r="U26" s="252"/>
      <c r="V26" s="252"/>
      <c r="W26" s="252"/>
      <c r="X26" s="252"/>
      <c r="Y26" s="253"/>
      <c r="Z26" s="252"/>
      <c r="AA26" s="252"/>
      <c r="AB26" s="252"/>
      <c r="AC26" s="252"/>
      <c r="AD26" s="252"/>
      <c r="AE26" s="252">
        <v>0</v>
      </c>
      <c r="AF26" s="252">
        <v>8</v>
      </c>
      <c r="AG26" s="252">
        <v>0</v>
      </c>
      <c r="AH26" s="252" t="s">
        <v>69</v>
      </c>
      <c r="AI26" s="252">
        <v>2</v>
      </c>
      <c r="AJ26" s="252"/>
      <c r="AK26" s="252"/>
      <c r="AL26" s="252"/>
      <c r="AM26" s="252"/>
      <c r="AN26" s="262"/>
      <c r="AO26" s="206"/>
      <c r="AP26" s="16"/>
      <c r="AR26" s="8"/>
    </row>
    <row r="27" spans="1:151" ht="15.75" x14ac:dyDescent="0.2">
      <c r="A27" s="221" t="s">
        <v>161</v>
      </c>
      <c r="B27" s="260"/>
      <c r="C27" s="261" t="s">
        <v>191</v>
      </c>
      <c r="D27" s="252">
        <v>2</v>
      </c>
      <c r="E27" s="253">
        <v>2</v>
      </c>
      <c r="F27" s="252"/>
      <c r="G27" s="252"/>
      <c r="H27" s="252"/>
      <c r="I27" s="252"/>
      <c r="J27" s="253"/>
      <c r="K27" s="252"/>
      <c r="L27" s="252"/>
      <c r="M27" s="252"/>
      <c r="N27" s="252"/>
      <c r="O27" s="253"/>
      <c r="P27" s="252"/>
      <c r="Q27" s="252"/>
      <c r="R27" s="252"/>
      <c r="S27" s="252"/>
      <c r="T27" s="253"/>
      <c r="U27" s="252"/>
      <c r="V27" s="252"/>
      <c r="W27" s="252"/>
      <c r="X27" s="252"/>
      <c r="Y27" s="253"/>
      <c r="Z27" s="252"/>
      <c r="AA27" s="252"/>
      <c r="AB27" s="252"/>
      <c r="AC27" s="252"/>
      <c r="AD27" s="252"/>
      <c r="AE27" s="252">
        <v>0</v>
      </c>
      <c r="AF27" s="252">
        <v>8</v>
      </c>
      <c r="AG27" s="252">
        <v>0</v>
      </c>
      <c r="AH27" s="252" t="s">
        <v>69</v>
      </c>
      <c r="AI27" s="252">
        <v>2</v>
      </c>
      <c r="AJ27" s="252"/>
      <c r="AK27" s="252"/>
      <c r="AL27" s="252"/>
      <c r="AM27" s="252"/>
      <c r="AN27" s="262"/>
      <c r="AO27" s="206"/>
      <c r="AP27" s="16"/>
      <c r="AR27" s="4"/>
    </row>
    <row r="28" spans="1:151" ht="15.75" x14ac:dyDescent="0.2">
      <c r="A28" s="221" t="s">
        <v>162</v>
      </c>
      <c r="B28" s="260"/>
      <c r="C28" s="261" t="s">
        <v>192</v>
      </c>
      <c r="D28" s="252">
        <v>2</v>
      </c>
      <c r="E28" s="253">
        <v>2</v>
      </c>
      <c r="F28" s="252"/>
      <c r="G28" s="252"/>
      <c r="H28" s="252"/>
      <c r="I28" s="252"/>
      <c r="J28" s="253"/>
      <c r="K28" s="252"/>
      <c r="L28" s="252"/>
      <c r="M28" s="252"/>
      <c r="N28" s="252"/>
      <c r="O28" s="253"/>
      <c r="P28" s="252"/>
      <c r="Q28" s="252"/>
      <c r="R28" s="252"/>
      <c r="S28" s="252"/>
      <c r="T28" s="253"/>
      <c r="U28" s="252"/>
      <c r="V28" s="252"/>
      <c r="W28" s="252"/>
      <c r="X28" s="252"/>
      <c r="Y28" s="253"/>
      <c r="Z28" s="252"/>
      <c r="AA28" s="252"/>
      <c r="AB28" s="252"/>
      <c r="AC28" s="252"/>
      <c r="AD28" s="252"/>
      <c r="AE28" s="252">
        <v>0</v>
      </c>
      <c r="AF28" s="252">
        <v>8</v>
      </c>
      <c r="AG28" s="252">
        <v>0</v>
      </c>
      <c r="AH28" s="252" t="s">
        <v>69</v>
      </c>
      <c r="AI28" s="252">
        <v>2</v>
      </c>
      <c r="AJ28" s="252"/>
      <c r="AK28" s="252"/>
      <c r="AL28" s="252"/>
      <c r="AM28" s="252"/>
      <c r="AN28" s="262"/>
      <c r="AO28" s="206"/>
      <c r="AP28" s="16"/>
      <c r="AR28" s="8"/>
    </row>
    <row r="29" spans="1:151" ht="15.75" x14ac:dyDescent="0.2">
      <c r="A29" s="221" t="s">
        <v>163</v>
      </c>
      <c r="B29" s="260"/>
      <c r="C29" s="261" t="s">
        <v>193</v>
      </c>
      <c r="D29" s="252">
        <v>2</v>
      </c>
      <c r="E29" s="253">
        <v>2</v>
      </c>
      <c r="F29" s="252"/>
      <c r="G29" s="252"/>
      <c r="H29" s="252"/>
      <c r="I29" s="252"/>
      <c r="J29" s="253"/>
      <c r="K29" s="252"/>
      <c r="L29" s="252"/>
      <c r="M29" s="252"/>
      <c r="N29" s="252"/>
      <c r="O29" s="253"/>
      <c r="P29" s="252"/>
      <c r="Q29" s="252"/>
      <c r="R29" s="252"/>
      <c r="S29" s="252"/>
      <c r="T29" s="253"/>
      <c r="U29" s="252"/>
      <c r="V29" s="252"/>
      <c r="W29" s="252"/>
      <c r="X29" s="252"/>
      <c r="Y29" s="253"/>
      <c r="Z29" s="252"/>
      <c r="AA29" s="252"/>
      <c r="AB29" s="252"/>
      <c r="AC29" s="252"/>
      <c r="AD29" s="252"/>
      <c r="AE29" s="252">
        <v>0</v>
      </c>
      <c r="AF29" s="252">
        <v>8</v>
      </c>
      <c r="AG29" s="252">
        <v>0</v>
      </c>
      <c r="AH29" s="252" t="s">
        <v>69</v>
      </c>
      <c r="AI29" s="252">
        <v>2</v>
      </c>
      <c r="AJ29" s="252"/>
      <c r="AK29" s="252"/>
      <c r="AL29" s="252"/>
      <c r="AM29" s="252"/>
      <c r="AN29" s="262"/>
      <c r="AO29" s="206"/>
      <c r="AP29" s="16"/>
    </row>
    <row r="30" spans="1:151" ht="16.5" thickBot="1" x14ac:dyDescent="0.25">
      <c r="A30" s="263"/>
      <c r="B30" s="264"/>
      <c r="C30" s="265" t="s">
        <v>17</v>
      </c>
      <c r="D30" s="266">
        <v>15</v>
      </c>
      <c r="E30" s="267">
        <f>SUM(J30,O30,T30:U30,Y30,AD30,AI30:AJ30,AN30)</f>
        <v>15</v>
      </c>
      <c r="F30" s="268"/>
      <c r="G30" s="268"/>
      <c r="H30" s="268"/>
      <c r="I30" s="268"/>
      <c r="J30" s="269"/>
      <c r="K30" s="268"/>
      <c r="L30" s="268"/>
      <c r="M30" s="268"/>
      <c r="N30" s="268"/>
      <c r="O30" s="269"/>
      <c r="P30" s="268"/>
      <c r="Q30" s="268"/>
      <c r="R30" s="268"/>
      <c r="S30" s="268"/>
      <c r="T30" s="269"/>
      <c r="U30" s="268"/>
      <c r="V30" s="268"/>
      <c r="W30" s="268"/>
      <c r="X30" s="268"/>
      <c r="Y30" s="269"/>
      <c r="Z30" s="268"/>
      <c r="AA30" s="268"/>
      <c r="AB30" s="268"/>
      <c r="AC30" s="268"/>
      <c r="AD30" s="269"/>
      <c r="AE30" s="268"/>
      <c r="AF30" s="268"/>
      <c r="AG30" s="268"/>
      <c r="AH30" s="268"/>
      <c r="AI30" s="269"/>
      <c r="AJ30" s="268"/>
      <c r="AK30" s="268"/>
      <c r="AL30" s="268">
        <v>15</v>
      </c>
      <c r="AM30" s="268" t="s">
        <v>149</v>
      </c>
      <c r="AN30" s="270">
        <v>15</v>
      </c>
      <c r="AO30" s="211"/>
    </row>
    <row r="31" spans="1:151" ht="15.75" x14ac:dyDescent="0.2">
      <c r="A31" s="271"/>
      <c r="B31" s="272"/>
      <c r="C31" s="273" t="s">
        <v>16</v>
      </c>
      <c r="D31" s="274">
        <f>'BSc  ALAP'!F62+D11+D24+D30</f>
        <v>715</v>
      </c>
      <c r="E31" s="275">
        <f>'BSc  ALAP'!G62+E11+E24+E30</f>
        <v>210</v>
      </c>
      <c r="F31" s="53">
        <v>60</v>
      </c>
      <c r="G31" s="53">
        <v>20</v>
      </c>
      <c r="H31" s="53">
        <v>24</v>
      </c>
      <c r="I31" s="53"/>
      <c r="J31" s="275">
        <v>29</v>
      </c>
      <c r="K31" s="53">
        <v>48</v>
      </c>
      <c r="L31" s="53">
        <v>32</v>
      </c>
      <c r="M31" s="53">
        <v>20</v>
      </c>
      <c r="N31" s="53"/>
      <c r="O31" s="275">
        <v>27</v>
      </c>
      <c r="P31" s="53">
        <v>52</v>
      </c>
      <c r="Q31" s="53">
        <v>36</v>
      </c>
      <c r="R31" s="53">
        <v>20</v>
      </c>
      <c r="S31" s="53"/>
      <c r="T31" s="275">
        <v>27</v>
      </c>
      <c r="U31" s="53">
        <v>52</v>
      </c>
      <c r="V31" s="53">
        <v>24</v>
      </c>
      <c r="W31" s="53">
        <v>44</v>
      </c>
      <c r="X31" s="53"/>
      <c r="Y31" s="275">
        <v>33</v>
      </c>
      <c r="Z31" s="53">
        <f>52+Z11+Z24</f>
        <v>60</v>
      </c>
      <c r="AA31" s="274">
        <f>24+AA11+AA24</f>
        <v>32</v>
      </c>
      <c r="AB31" s="53">
        <f>20+AB11+AB24</f>
        <v>20</v>
      </c>
      <c r="AC31" s="53"/>
      <c r="AD31" s="275">
        <f>27+AD11+AD24</f>
        <v>32</v>
      </c>
      <c r="AE31" s="53">
        <f>4+AE11+AE24</f>
        <v>56</v>
      </c>
      <c r="AF31" s="274">
        <f>4+AF11+AF24</f>
        <v>52</v>
      </c>
      <c r="AG31" s="53">
        <f>AG11+AG24</f>
        <v>4</v>
      </c>
      <c r="AH31" s="53"/>
      <c r="AI31" s="275">
        <f>2+AI11+AI24</f>
        <v>32</v>
      </c>
      <c r="AJ31" s="53">
        <f>AJ11</f>
        <v>32</v>
      </c>
      <c r="AK31" s="274">
        <f>AK11</f>
        <v>12</v>
      </c>
      <c r="AL31" s="53">
        <f>AL11+AL30</f>
        <v>15</v>
      </c>
      <c r="AM31" s="53"/>
      <c r="AN31" s="50">
        <f>AN11+AN30</f>
        <v>30</v>
      </c>
      <c r="AO31" s="94"/>
      <c r="AP31" s="199"/>
      <c r="AQ31" s="200"/>
      <c r="AR31" s="201"/>
      <c r="AS31" s="200"/>
    </row>
    <row r="32" spans="1:151" ht="12.75" customHeight="1" x14ac:dyDescent="0.2">
      <c r="A32" s="379" t="s">
        <v>150</v>
      </c>
      <c r="B32" s="278"/>
      <c r="C32" s="279" t="s">
        <v>168</v>
      </c>
      <c r="D32" s="280">
        <f>D31</f>
        <v>715</v>
      </c>
      <c r="E32" s="281"/>
      <c r="F32" s="280"/>
      <c r="G32" s="282">
        <f>F31+G31+H31</f>
        <v>104</v>
      </c>
      <c r="H32" s="280"/>
      <c r="I32" s="280"/>
      <c r="J32" s="283"/>
      <c r="K32" s="280"/>
      <c r="L32" s="282">
        <f>K31+L31+M31</f>
        <v>100</v>
      </c>
      <c r="M32" s="280"/>
      <c r="N32" s="280"/>
      <c r="O32" s="283"/>
      <c r="P32" s="280"/>
      <c r="Q32" s="282">
        <f>P31+Q31+R31</f>
        <v>108</v>
      </c>
      <c r="R32" s="280"/>
      <c r="S32" s="280"/>
      <c r="T32" s="283"/>
      <c r="U32" s="280"/>
      <c r="V32" s="282">
        <f>U31+V31+W31</f>
        <v>120</v>
      </c>
      <c r="W32" s="280"/>
      <c r="X32" s="280"/>
      <c r="Y32" s="283"/>
      <c r="Z32" s="280"/>
      <c r="AA32" s="321">
        <f>Z31+AA31+AB31</f>
        <v>112</v>
      </c>
      <c r="AB32" s="322"/>
      <c r="AC32" s="322"/>
      <c r="AD32" s="323"/>
      <c r="AE32" s="322"/>
      <c r="AF32" s="321">
        <f>AE31+AF31+AG31</f>
        <v>112</v>
      </c>
      <c r="AG32" s="322"/>
      <c r="AH32" s="322"/>
      <c r="AI32" s="323"/>
      <c r="AJ32" s="324"/>
      <c r="AK32" s="321">
        <f>AJ31+AK31+AL31</f>
        <v>59</v>
      </c>
      <c r="AL32" s="280"/>
      <c r="AM32" s="280"/>
      <c r="AN32" s="284"/>
      <c r="AO32" s="58"/>
      <c r="AP32" s="202"/>
      <c r="AQ32" s="200"/>
      <c r="AR32" s="201"/>
      <c r="AS32" s="200"/>
    </row>
    <row r="33" spans="1:48" ht="12.75" customHeight="1" x14ac:dyDescent="0.2">
      <c r="A33" s="379"/>
      <c r="B33" s="278"/>
      <c r="C33" s="279" t="s">
        <v>151</v>
      </c>
      <c r="D33" s="282">
        <f>'BSc  ALAP'!I65+'BSc  ALAP'!N65+'BSc  ALAP'!S65+'BSc  ALAP'!X65+AA33+AF33+AK33</f>
        <v>355</v>
      </c>
      <c r="E33" s="285"/>
      <c r="F33" s="280"/>
      <c r="G33" s="286">
        <f>G31+H31</f>
        <v>44</v>
      </c>
      <c r="H33" s="280"/>
      <c r="I33" s="280"/>
      <c r="J33" s="283"/>
      <c r="K33" s="280"/>
      <c r="L33" s="286">
        <f>L31+M31</f>
        <v>52</v>
      </c>
      <c r="M33" s="280"/>
      <c r="N33" s="280"/>
      <c r="O33" s="283"/>
      <c r="P33" s="280"/>
      <c r="Q33" s="286">
        <f>Q31+R31</f>
        <v>56</v>
      </c>
      <c r="R33" s="280"/>
      <c r="S33" s="280"/>
      <c r="T33" s="283"/>
      <c r="U33" s="280"/>
      <c r="V33" s="286">
        <f>V31+W31</f>
        <v>68</v>
      </c>
      <c r="W33" s="280"/>
      <c r="X33" s="280"/>
      <c r="Y33" s="283"/>
      <c r="Z33" s="288"/>
      <c r="AA33" s="325">
        <f>AA31+AB31</f>
        <v>52</v>
      </c>
      <c r="AB33" s="326"/>
      <c r="AC33" s="326"/>
      <c r="AD33" s="327"/>
      <c r="AE33" s="326"/>
      <c r="AF33" s="325">
        <f>AF31+AG31</f>
        <v>56</v>
      </c>
      <c r="AG33" s="326"/>
      <c r="AH33" s="326"/>
      <c r="AI33" s="327"/>
      <c r="AJ33" s="326"/>
      <c r="AK33" s="325">
        <f>AK31+AL31</f>
        <v>27</v>
      </c>
      <c r="AL33" s="223"/>
      <c r="AM33" s="223"/>
      <c r="AN33" s="225"/>
      <c r="AO33" s="58"/>
      <c r="AP33" s="202"/>
      <c r="AQ33" s="200"/>
      <c r="AR33" s="201"/>
      <c r="AS33" s="200"/>
    </row>
    <row r="34" spans="1:48" ht="12.75" customHeight="1" x14ac:dyDescent="0.2">
      <c r="A34" s="379"/>
      <c r="B34" s="278"/>
      <c r="C34" s="279" t="s">
        <v>152</v>
      </c>
      <c r="D34" s="282">
        <f>(D33/D31)*100</f>
        <v>49.650349650349654</v>
      </c>
      <c r="E34" s="285"/>
      <c r="F34" s="280"/>
      <c r="G34" s="286"/>
      <c r="H34" s="280"/>
      <c r="I34" s="280"/>
      <c r="J34" s="283"/>
      <c r="K34" s="280"/>
      <c r="L34" s="286"/>
      <c r="M34" s="280"/>
      <c r="N34" s="280"/>
      <c r="O34" s="283"/>
      <c r="P34" s="280"/>
      <c r="Q34" s="286"/>
      <c r="R34" s="280"/>
      <c r="S34" s="280"/>
      <c r="T34" s="283"/>
      <c r="U34" s="280"/>
      <c r="V34" s="286"/>
      <c r="W34" s="280"/>
      <c r="X34" s="280"/>
      <c r="Y34" s="283"/>
      <c r="Z34" s="288"/>
      <c r="AA34" s="287"/>
      <c r="AB34" s="223"/>
      <c r="AC34" s="223"/>
      <c r="AD34" s="224"/>
      <c r="AE34" s="223"/>
      <c r="AF34" s="287"/>
      <c r="AG34" s="223"/>
      <c r="AH34" s="223"/>
      <c r="AI34" s="224"/>
      <c r="AJ34" s="223"/>
      <c r="AK34" s="287"/>
      <c r="AL34" s="223"/>
      <c r="AM34" s="223"/>
      <c r="AN34" s="225"/>
      <c r="AO34" s="59"/>
      <c r="AP34" s="209"/>
      <c r="AQ34" s="200"/>
      <c r="AR34" s="201"/>
      <c r="AS34" s="200"/>
    </row>
    <row r="35" spans="1:48" ht="12.75" customHeight="1" x14ac:dyDescent="0.2">
      <c r="A35" s="379"/>
      <c r="B35" s="278"/>
      <c r="C35" s="289" t="s">
        <v>15</v>
      </c>
      <c r="D35" s="285"/>
      <c r="E35" s="285"/>
      <c r="F35" s="290"/>
      <c r="G35" s="290"/>
      <c r="H35" s="290"/>
      <c r="I35" s="286">
        <v>4</v>
      </c>
      <c r="J35" s="291"/>
      <c r="K35" s="290"/>
      <c r="L35" s="290"/>
      <c r="M35" s="290"/>
      <c r="N35" s="286">
        <v>4</v>
      </c>
      <c r="O35" s="291"/>
      <c r="P35" s="290"/>
      <c r="Q35" s="290"/>
      <c r="R35" s="290"/>
      <c r="S35" s="286">
        <v>4</v>
      </c>
      <c r="T35" s="291"/>
      <c r="U35" s="290"/>
      <c r="V35" s="290"/>
      <c r="W35" s="290"/>
      <c r="X35" s="286">
        <v>3</v>
      </c>
      <c r="Y35" s="291"/>
      <c r="Z35" s="288"/>
      <c r="AA35" s="288"/>
      <c r="AB35" s="288"/>
      <c r="AC35" s="287">
        <v>4</v>
      </c>
      <c r="AD35" s="292"/>
      <c r="AE35" s="288"/>
      <c r="AF35" s="288"/>
      <c r="AG35" s="288"/>
      <c r="AH35" s="287">
        <v>2</v>
      </c>
      <c r="AI35" s="292"/>
      <c r="AJ35" s="288"/>
      <c r="AK35" s="288"/>
      <c r="AL35" s="288"/>
      <c r="AM35" s="287">
        <v>2</v>
      </c>
      <c r="AN35" s="328"/>
      <c r="AO35" s="212"/>
      <c r="AP35" s="16"/>
      <c r="AR35" s="8"/>
    </row>
    <row r="36" spans="1:48" ht="12.75" customHeight="1" x14ac:dyDescent="0.2">
      <c r="A36" s="379"/>
      <c r="B36" s="278"/>
      <c r="C36" s="289" t="s">
        <v>70</v>
      </c>
      <c r="D36" s="285"/>
      <c r="E36" s="285"/>
      <c r="F36" s="290"/>
      <c r="G36" s="290"/>
      <c r="H36" s="290"/>
      <c r="I36" s="286">
        <v>4</v>
      </c>
      <c r="J36" s="291"/>
      <c r="K36" s="290"/>
      <c r="L36" s="290"/>
      <c r="M36" s="290"/>
      <c r="N36" s="286">
        <v>4</v>
      </c>
      <c r="O36" s="291"/>
      <c r="P36" s="290"/>
      <c r="Q36" s="290"/>
      <c r="R36" s="290"/>
      <c r="S36" s="286">
        <v>5</v>
      </c>
      <c r="T36" s="291"/>
      <c r="U36" s="290"/>
      <c r="V36" s="290"/>
      <c r="W36" s="290"/>
      <c r="X36" s="286">
        <v>6</v>
      </c>
      <c r="Y36" s="291"/>
      <c r="Z36" s="288"/>
      <c r="AA36" s="288"/>
      <c r="AB36" s="288"/>
      <c r="AC36" s="287">
        <v>6</v>
      </c>
      <c r="AD36" s="292"/>
      <c r="AE36" s="288"/>
      <c r="AF36" s="288"/>
      <c r="AG36" s="288"/>
      <c r="AH36" s="287">
        <v>8</v>
      </c>
      <c r="AI36" s="292"/>
      <c r="AJ36" s="288"/>
      <c r="AK36" s="288"/>
      <c r="AL36" s="288"/>
      <c r="AM36" s="287">
        <v>3</v>
      </c>
      <c r="AN36" s="328"/>
      <c r="AO36" s="59"/>
    </row>
    <row r="37" spans="1:48" ht="12.75" customHeight="1" x14ac:dyDescent="0.2">
      <c r="A37" s="382" t="s">
        <v>153</v>
      </c>
      <c r="B37" s="278"/>
      <c r="C37" s="294"/>
      <c r="D37" s="285"/>
      <c r="E37" s="329"/>
      <c r="F37" s="285"/>
      <c r="G37" s="285"/>
      <c r="H37" s="285"/>
      <c r="I37" s="285"/>
      <c r="J37" s="329"/>
      <c r="K37" s="285"/>
      <c r="L37" s="285"/>
      <c r="M37" s="285"/>
      <c r="N37" s="285"/>
      <c r="O37" s="329"/>
      <c r="P37" s="285"/>
      <c r="Q37" s="285"/>
      <c r="R37" s="285"/>
      <c r="S37" s="285"/>
      <c r="T37" s="329"/>
      <c r="U37" s="285"/>
      <c r="V37" s="285"/>
      <c r="W37" s="285"/>
      <c r="X37" s="285"/>
      <c r="Y37" s="329"/>
      <c r="Z37" s="288"/>
      <c r="AA37" s="288"/>
      <c r="AB37" s="288"/>
      <c r="AC37" s="288"/>
      <c r="AD37" s="292"/>
      <c r="AE37" s="288"/>
      <c r="AF37" s="288"/>
      <c r="AG37" s="288"/>
      <c r="AH37" s="288"/>
      <c r="AI37" s="292"/>
      <c r="AJ37" s="288"/>
      <c r="AK37" s="288"/>
      <c r="AL37" s="288"/>
      <c r="AM37" s="288"/>
      <c r="AN37" s="328"/>
      <c r="AO37" s="59"/>
      <c r="AT37" s="203"/>
      <c r="AV37" s="207"/>
    </row>
    <row r="38" spans="1:48" ht="12.75" customHeight="1" x14ac:dyDescent="0.2">
      <c r="A38" s="382"/>
      <c r="B38" s="278"/>
      <c r="C38" s="294"/>
      <c r="D38" s="285"/>
      <c r="E38" s="329"/>
      <c r="F38" s="285"/>
      <c r="G38" s="285"/>
      <c r="H38" s="285"/>
      <c r="I38" s="285"/>
      <c r="J38" s="329"/>
      <c r="K38" s="285"/>
      <c r="L38" s="285"/>
      <c r="M38" s="285"/>
      <c r="N38" s="285"/>
      <c r="O38" s="329"/>
      <c r="P38" s="285"/>
      <c r="Q38" s="285"/>
      <c r="R38" s="285"/>
      <c r="S38" s="285"/>
      <c r="T38" s="329"/>
      <c r="U38" s="285"/>
      <c r="V38" s="285"/>
      <c r="W38" s="285"/>
      <c r="X38" s="285"/>
      <c r="Y38" s="329"/>
      <c r="Z38" s="288"/>
      <c r="AA38" s="288"/>
      <c r="AB38" s="288"/>
      <c r="AC38" s="288"/>
      <c r="AD38" s="292"/>
      <c r="AE38" s="288"/>
      <c r="AF38" s="288"/>
      <c r="AG38" s="288"/>
      <c r="AH38" s="288"/>
      <c r="AI38" s="292"/>
      <c r="AJ38" s="288"/>
      <c r="AK38" s="288"/>
      <c r="AL38" s="288"/>
      <c r="AM38" s="288"/>
      <c r="AN38" s="328"/>
      <c r="AO38" s="59"/>
      <c r="AP38" s="202"/>
    </row>
    <row r="39" spans="1:48" ht="16.5" thickBot="1" x14ac:dyDescent="0.25">
      <c r="A39" s="383"/>
      <c r="B39" s="295"/>
      <c r="C39" s="296" t="s">
        <v>76</v>
      </c>
      <c r="D39" s="330" t="s">
        <v>80</v>
      </c>
      <c r="E39" s="330">
        <v>0</v>
      </c>
      <c r="F39" s="331"/>
      <c r="G39" s="331"/>
      <c r="H39" s="331"/>
      <c r="I39" s="331"/>
      <c r="J39" s="332"/>
      <c r="K39" s="331"/>
      <c r="L39" s="331"/>
      <c r="M39" s="331"/>
      <c r="N39" s="331"/>
      <c r="O39" s="332"/>
      <c r="P39" s="331"/>
      <c r="Q39" s="331"/>
      <c r="R39" s="331"/>
      <c r="S39" s="331"/>
      <c r="T39" s="332"/>
      <c r="U39" s="331"/>
      <c r="V39" s="331"/>
      <c r="W39" s="331"/>
      <c r="X39" s="331"/>
      <c r="Y39" s="332"/>
      <c r="Z39" s="297"/>
      <c r="AA39" s="297"/>
      <c r="AB39" s="297"/>
      <c r="AC39" s="297"/>
      <c r="AD39" s="333"/>
      <c r="AE39" s="396" t="s">
        <v>80</v>
      </c>
      <c r="AF39" s="397"/>
      <c r="AG39" s="397"/>
      <c r="AH39" s="397"/>
      <c r="AI39" s="397"/>
      <c r="AJ39" s="297"/>
      <c r="AK39" s="297"/>
      <c r="AL39" s="297"/>
      <c r="AM39" s="297"/>
      <c r="AN39" s="334"/>
      <c r="AO39" s="59"/>
    </row>
    <row r="40" spans="1:48" x14ac:dyDescent="0.2">
      <c r="AT40" s="203"/>
      <c r="AV40" s="203"/>
    </row>
    <row r="41" spans="1:48" ht="18" customHeight="1" x14ac:dyDescent="0.2">
      <c r="A41" s="2"/>
      <c r="B41" s="34" t="s">
        <v>66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2"/>
      <c r="M41" s="12"/>
      <c r="N41" s="394"/>
      <c r="O41" s="395"/>
      <c r="P41" s="395"/>
      <c r="Q41" s="12"/>
      <c r="R41" s="12"/>
      <c r="S41" s="165"/>
      <c r="T41" s="12"/>
      <c r="U41" s="12"/>
      <c r="V41" s="12"/>
      <c r="W41" s="12"/>
      <c r="X41" s="165"/>
      <c r="Y41" s="12"/>
      <c r="Z41" s="12"/>
      <c r="AA41" s="12"/>
      <c r="AB41" s="12"/>
      <c r="AC41" s="165"/>
      <c r="AD41" s="12"/>
      <c r="AE41" s="165"/>
      <c r="AF41" s="165"/>
      <c r="AG41" s="165"/>
      <c r="AH41" s="165"/>
      <c r="AI41" s="12"/>
      <c r="AJ41" s="165"/>
      <c r="AK41" s="165"/>
      <c r="AL41" s="165"/>
      <c r="AM41" s="165"/>
      <c r="AN41" s="12"/>
      <c r="AO41" s="16"/>
      <c r="AP41" s="204"/>
      <c r="AS41" s="200"/>
    </row>
    <row r="42" spans="1:48" ht="15" customHeight="1" x14ac:dyDescent="0.2">
      <c r="A42" s="5"/>
      <c r="B42" s="34"/>
      <c r="C42" s="163"/>
      <c r="D42" s="163"/>
      <c r="E42" s="163"/>
      <c r="F42" s="163"/>
      <c r="G42" s="163"/>
      <c r="H42" s="163"/>
      <c r="I42" s="163"/>
      <c r="J42" s="163"/>
      <c r="K42" s="17"/>
      <c r="L42" s="17"/>
      <c r="M42" s="17"/>
      <c r="N42" s="17"/>
      <c r="O42" s="17"/>
      <c r="P42" s="17"/>
      <c r="Q42" s="12"/>
      <c r="R42" s="12"/>
      <c r="S42" s="165"/>
      <c r="T42" s="12"/>
      <c r="U42" s="12"/>
      <c r="V42" s="12"/>
      <c r="W42" s="12"/>
      <c r="X42" s="165"/>
      <c r="Y42" s="12"/>
      <c r="Z42" s="12"/>
      <c r="AA42" s="12"/>
      <c r="AB42" s="12"/>
      <c r="AC42" s="165"/>
      <c r="AD42" s="12"/>
      <c r="AE42" s="165"/>
      <c r="AF42" s="165"/>
      <c r="AG42" s="165"/>
      <c r="AH42" s="165"/>
      <c r="AI42" s="12"/>
      <c r="AJ42" s="165"/>
      <c r="AK42" s="165"/>
      <c r="AL42" s="165"/>
      <c r="AM42" s="165"/>
      <c r="AN42" s="12"/>
      <c r="AO42" s="16"/>
      <c r="AP42" s="16"/>
      <c r="AR42" s="4"/>
    </row>
    <row r="43" spans="1:48" ht="15" customHeight="1" x14ac:dyDescent="0.2">
      <c r="A43" s="11"/>
      <c r="B43" s="167" t="s">
        <v>198</v>
      </c>
      <c r="C43" s="95"/>
      <c r="D43" s="95"/>
      <c r="E43" s="95"/>
      <c r="F43" s="163"/>
      <c r="G43" s="163"/>
      <c r="H43" s="163"/>
      <c r="I43" s="163"/>
      <c r="J43" s="163"/>
      <c r="K43" s="17"/>
      <c r="L43" s="17"/>
      <c r="M43" s="17"/>
      <c r="N43" s="17"/>
      <c r="O43" s="12"/>
      <c r="P43" s="12"/>
      <c r="Q43" s="12"/>
      <c r="R43" s="12"/>
      <c r="S43" s="12"/>
      <c r="T43" s="12"/>
      <c r="U43" s="12"/>
      <c r="V43" s="12"/>
      <c r="W43" s="12"/>
      <c r="X43" s="165"/>
      <c r="Y43" s="12"/>
      <c r="Z43" s="12"/>
      <c r="AA43" s="12"/>
      <c r="AB43" s="12"/>
      <c r="AC43" s="165"/>
      <c r="AD43" s="12"/>
      <c r="AE43" s="165"/>
      <c r="AF43" s="165"/>
      <c r="AG43" s="165"/>
      <c r="AH43" s="165"/>
      <c r="AI43" s="12"/>
      <c r="AJ43" s="165"/>
      <c r="AK43" s="165"/>
      <c r="AL43" s="165"/>
      <c r="AM43" s="165"/>
      <c r="AN43" s="12"/>
      <c r="AO43" s="177" t="s">
        <v>294</v>
      </c>
      <c r="AP43" s="16"/>
      <c r="AR43" s="8"/>
    </row>
    <row r="44" spans="1:48" ht="12.75" customHeight="1" x14ac:dyDescent="0.2">
      <c r="A44" s="2"/>
      <c r="B44" s="155" t="s">
        <v>201</v>
      </c>
      <c r="C44" s="9"/>
      <c r="D44" s="3"/>
      <c r="E44" s="3"/>
      <c r="F44" s="165"/>
      <c r="G44" s="165"/>
      <c r="H44" s="165"/>
      <c r="I44" s="165"/>
      <c r="J44" s="12"/>
      <c r="K44" s="12"/>
      <c r="L44" s="12"/>
      <c r="M44" s="12"/>
      <c r="N44" s="165"/>
      <c r="O44" s="12"/>
      <c r="P44" s="12"/>
      <c r="Q44" s="12"/>
      <c r="R44" s="12"/>
      <c r="S44" s="165"/>
      <c r="T44" s="12"/>
      <c r="U44" s="12"/>
      <c r="V44" s="12"/>
      <c r="W44" s="12"/>
      <c r="X44" s="165"/>
      <c r="Y44" s="12"/>
      <c r="Z44" s="12"/>
      <c r="AA44" s="12"/>
      <c r="AB44" s="12"/>
      <c r="AC44" s="165"/>
      <c r="AD44" s="12"/>
      <c r="AE44" s="165"/>
      <c r="AF44" s="165"/>
      <c r="AG44" s="165"/>
      <c r="AH44" s="165"/>
      <c r="AI44" s="12"/>
      <c r="AJ44" s="165"/>
      <c r="AK44" s="165"/>
      <c r="AL44" s="165"/>
      <c r="AM44" s="165"/>
      <c r="AN44" s="12"/>
      <c r="AO44" s="177" t="s">
        <v>74</v>
      </c>
      <c r="AP44" s="16"/>
    </row>
    <row r="49" spans="42:42" ht="15.75" customHeight="1" x14ac:dyDescent="0.2"/>
    <row r="50" spans="42:42" ht="12.75" customHeight="1" x14ac:dyDescent="0.2">
      <c r="AP50" s="5"/>
    </row>
    <row r="51" spans="42:42" ht="13.5" customHeight="1" x14ac:dyDescent="0.2">
      <c r="AP51" s="5"/>
    </row>
    <row r="52" spans="42:42" x14ac:dyDescent="0.2">
      <c r="AP52" s="5"/>
    </row>
    <row r="53" spans="42:42" x14ac:dyDescent="0.2">
      <c r="AP53" s="5"/>
    </row>
    <row r="54" spans="42:42" x14ac:dyDescent="0.2">
      <c r="AP54" s="5"/>
    </row>
    <row r="55" spans="42:42" x14ac:dyDescent="0.2">
      <c r="AP55" s="5"/>
    </row>
    <row r="56" spans="42:42" x14ac:dyDescent="0.2">
      <c r="AP56" s="5"/>
    </row>
    <row r="57" spans="42:42" x14ac:dyDescent="0.2">
      <c r="AP57" s="5"/>
    </row>
    <row r="58" spans="42:42" x14ac:dyDescent="0.2">
      <c r="AP58" s="5"/>
    </row>
    <row r="59" spans="42:42" x14ac:dyDescent="0.2">
      <c r="AP59" s="5"/>
    </row>
    <row r="60" spans="42:42" x14ac:dyDescent="0.2">
      <c r="AP60" s="5"/>
    </row>
    <row r="62" spans="42:42" ht="15" customHeight="1" x14ac:dyDescent="0.2"/>
    <row r="63" spans="42:42" ht="15" customHeight="1" x14ac:dyDescent="0.2"/>
    <row r="83" spans="5:18" ht="15.75" x14ac:dyDescent="0.2">
      <c r="E83" s="101"/>
      <c r="F83" s="101"/>
      <c r="G83" s="101"/>
      <c r="H83" s="101"/>
      <c r="I83" s="101"/>
      <c r="J83" s="101"/>
      <c r="K83" s="101"/>
      <c r="L83" s="101"/>
      <c r="M83" s="163"/>
      <c r="N83" s="163"/>
      <c r="O83" s="163"/>
      <c r="P83" s="163"/>
      <c r="Q83" s="163"/>
      <c r="R83" s="90"/>
    </row>
  </sheetData>
  <mergeCells count="16">
    <mergeCell ref="N41:P41"/>
    <mergeCell ref="AG5:AP5"/>
    <mergeCell ref="AG6:AP6"/>
    <mergeCell ref="A7:AP7"/>
    <mergeCell ref="A8:A9"/>
    <mergeCell ref="B8:B9"/>
    <mergeCell ref="C8:C9"/>
    <mergeCell ref="E8:E9"/>
    <mergeCell ref="F8:AI8"/>
    <mergeCell ref="AO8:AO9"/>
    <mergeCell ref="A11:C11"/>
    <mergeCell ref="A24:C24"/>
    <mergeCell ref="A32:A36"/>
    <mergeCell ref="A37:A39"/>
    <mergeCell ref="AE39:AI39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&amp;L&amp;D&amp;C&amp;F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BSc  ALAP</vt:lpstr>
      <vt:lpstr> Könnyűipari specializáció</vt:lpstr>
      <vt:lpstr>Környezetvédelem a közig.ban</vt:lpstr>
      <vt:lpstr>Zöldenergia specializáció</vt:lpstr>
      <vt:lpstr>Munka1</vt:lpstr>
      <vt:lpstr>'BSc  ALAP'!Nyomtatási_cím</vt:lpstr>
      <vt:lpstr>' Könnyűipari specializáció'!Nyomtatási_terület</vt:lpstr>
      <vt:lpstr>'BSc  ALAP'!Nyomtatási_terület</vt:lpstr>
      <vt:lpstr>'Környezetvédelem a közig.ban'!Nyomtatási_terület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2016-10-17T15:18:14Z</cp:lastPrinted>
  <dcterms:created xsi:type="dcterms:W3CDTF">2001-09-27T10:36:13Z</dcterms:created>
  <dcterms:modified xsi:type="dcterms:W3CDTF">2018-09-01T01:31:45Z</dcterms:modified>
</cp:coreProperties>
</file>