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600" windowHeight="9735" tabRatio="621" activeTab="4"/>
  </bookViews>
  <sheets>
    <sheet name="KÖM BSc E  ALAP N" sheetId="36" r:id="rId1"/>
    <sheet name=" Könnyűipari specializáció" sheetId="14" r:id="rId2"/>
    <sheet name="Környezetvédelem a közig.ban" sheetId="42" r:id="rId3"/>
    <sheet name="Zöldenergia specializáció" sheetId="43" r:id="rId4"/>
    <sheet name="Szabadon választható tárgyak" sheetId="48" r:id="rId5"/>
    <sheet name="Kritérium tárgyak" sheetId="46" r:id="rId6"/>
  </sheets>
  <definedNames>
    <definedName name="_xlnm._FilterDatabase" localSheetId="1" hidden="1">' Könnyűipari specializáció'!#REF!</definedName>
    <definedName name="_xlnm._FilterDatabase" localSheetId="0" hidden="1">'KÖM BSc E  ALAP N'!$B$6:$AT$60</definedName>
    <definedName name="_xlnm._FilterDatabase" localSheetId="2" hidden="1">'Környezetvédelem a közig.ban'!#REF!</definedName>
    <definedName name="_xlnm._FilterDatabase" localSheetId="3" hidden="1">'Zöldenergia specializáció'!#REF!</definedName>
    <definedName name="_xlnm.Print_Titles" localSheetId="0">'KÖM BSc E  ALAP N'!$2:$9</definedName>
    <definedName name="_xlnm.Print_Area" localSheetId="1">' Könnyűipari specializáció'!$A$1:$AQ$38</definedName>
    <definedName name="_xlnm.Print_Area" localSheetId="0">'KÖM BSc E  ALAP N'!$A$1:$BA$83</definedName>
    <definedName name="_xlnm.Print_Area" localSheetId="2">'Környezetvédelem a közig.ban'!$A$1:$AQ$35</definedName>
    <definedName name="_xlnm.Print_Area" localSheetId="3">'Zöldenergia specializáció'!$A$1:$AQ$38</definedName>
  </definedNames>
  <calcPr calcId="145621" concurrentCalc="0"/>
</workbook>
</file>

<file path=xl/calcChain.xml><?xml version="1.0" encoding="utf-8"?>
<calcChain xmlns="http://schemas.openxmlformats.org/spreadsheetml/2006/main">
  <c r="AG11" i="43" l="1"/>
  <c r="AG24" i="43"/>
  <c r="AG31" i="43"/>
  <c r="AE11" i="43"/>
  <c r="AE24" i="43"/>
  <c r="AE31" i="43"/>
  <c r="AB11" i="43"/>
  <c r="AB24" i="43"/>
  <c r="AB31" i="43"/>
  <c r="AA24" i="43"/>
  <c r="AA11" i="43"/>
  <c r="AA31" i="43"/>
  <c r="AA33" i="43"/>
  <c r="Z11" i="43"/>
  <c r="Z24" i="43"/>
  <c r="Z31" i="43"/>
  <c r="AA32" i="43"/>
  <c r="AL11" i="42"/>
  <c r="AL21" i="42"/>
  <c r="AL28" i="42"/>
  <c r="AJ11" i="42"/>
  <c r="AJ21" i="42"/>
  <c r="AJ28" i="42"/>
  <c r="AK11" i="42"/>
  <c r="AK21" i="42"/>
  <c r="AK28" i="42"/>
  <c r="AK29" i="42"/>
  <c r="AG11" i="42"/>
  <c r="AG21" i="42"/>
  <c r="AG28" i="42"/>
  <c r="AE11" i="42"/>
  <c r="AE21" i="42"/>
  <c r="AE28" i="42"/>
  <c r="AD11" i="42"/>
  <c r="AD21" i="42"/>
  <c r="AD28" i="42"/>
  <c r="AB11" i="42"/>
  <c r="AB21" i="42"/>
  <c r="AB28" i="42"/>
  <c r="AA11" i="42"/>
  <c r="AA21" i="42"/>
  <c r="AA28" i="42"/>
  <c r="Z11" i="42"/>
  <c r="Z21" i="42"/>
  <c r="Z28" i="42"/>
  <c r="AE12" i="14"/>
  <c r="AE24" i="14"/>
  <c r="AE31" i="14"/>
  <c r="AB12" i="14"/>
  <c r="AB24" i="14"/>
  <c r="AB31" i="14"/>
  <c r="Z12" i="14"/>
  <c r="Z24" i="14"/>
  <c r="Z31" i="14"/>
  <c r="AK11" i="43"/>
  <c r="AK31" i="43"/>
  <c r="AL31" i="43"/>
  <c r="AK33" i="43"/>
  <c r="AJ11" i="43"/>
  <c r="AJ31" i="43"/>
  <c r="AK32" i="43"/>
  <c r="AN11" i="43"/>
  <c r="AN31" i="43"/>
  <c r="AF11" i="43"/>
  <c r="AF24" i="43"/>
  <c r="AF31" i="43"/>
  <c r="AI11" i="43"/>
  <c r="AI24" i="43"/>
  <c r="AI31" i="43"/>
  <c r="AD11" i="43"/>
  <c r="AD24" i="43"/>
  <c r="AD31" i="43"/>
  <c r="V33" i="43"/>
  <c r="Q33" i="43"/>
  <c r="L33" i="43"/>
  <c r="G33" i="43"/>
  <c r="V32" i="43"/>
  <c r="Q32" i="43"/>
  <c r="L32" i="43"/>
  <c r="G32" i="43"/>
  <c r="AK30" i="42"/>
  <c r="AN11" i="42"/>
  <c r="AN21" i="42"/>
  <c r="AN28" i="42"/>
  <c r="AF11" i="42"/>
  <c r="AF21" i="42"/>
  <c r="AF28" i="42"/>
  <c r="AF30" i="42"/>
  <c r="AI11" i="42"/>
  <c r="AI21" i="42"/>
  <c r="AI28" i="42"/>
  <c r="V30" i="42"/>
  <c r="Q30" i="42"/>
  <c r="L30" i="42"/>
  <c r="G30" i="42"/>
  <c r="V29" i="42"/>
  <c r="Q29" i="42"/>
  <c r="L29" i="42"/>
  <c r="G29" i="42"/>
  <c r="AL12" i="14"/>
  <c r="AL31" i="14"/>
  <c r="AK12" i="14"/>
  <c r="AK31" i="14"/>
  <c r="AK33" i="14"/>
  <c r="AJ12" i="14"/>
  <c r="AJ31" i="14"/>
  <c r="AK32" i="14"/>
  <c r="AF12" i="14"/>
  <c r="AF24" i="14"/>
  <c r="AF31" i="14"/>
  <c r="AG12" i="14"/>
  <c r="AG24" i="14"/>
  <c r="AG31" i="14"/>
  <c r="AI12" i="14"/>
  <c r="AI24" i="14"/>
  <c r="AI31" i="14"/>
  <c r="AA12" i="14"/>
  <c r="AA24" i="14"/>
  <c r="AA31" i="14"/>
  <c r="AA33" i="14"/>
  <c r="V33" i="14"/>
  <c r="Q33" i="14"/>
  <c r="L33" i="14"/>
  <c r="V32" i="14"/>
  <c r="Q32" i="14"/>
  <c r="L32" i="14"/>
  <c r="AD12" i="14"/>
  <c r="AD24" i="14"/>
  <c r="AD31" i="14"/>
  <c r="G33" i="14"/>
  <c r="G32" i="14"/>
  <c r="G59" i="36"/>
  <c r="D22" i="43"/>
  <c r="E22" i="43"/>
  <c r="D19" i="42"/>
  <c r="E19" i="42"/>
  <c r="D22" i="14"/>
  <c r="D13" i="43"/>
  <c r="D14" i="43"/>
  <c r="D15" i="43"/>
  <c r="D16" i="43"/>
  <c r="D17" i="43"/>
  <c r="D18" i="43"/>
  <c r="D19" i="43"/>
  <c r="D20" i="43"/>
  <c r="D21" i="43"/>
  <c r="D23" i="43"/>
  <c r="E13" i="43"/>
  <c r="E14" i="43"/>
  <c r="E15" i="43"/>
  <c r="E16" i="43"/>
  <c r="E17" i="43"/>
  <c r="E18" i="43"/>
  <c r="E19" i="43"/>
  <c r="E20" i="43"/>
  <c r="E21" i="43"/>
  <c r="E11" i="43"/>
  <c r="E30" i="43"/>
  <c r="D12" i="43"/>
  <c r="AM11" i="43"/>
  <c r="AL11" i="43"/>
  <c r="AH11" i="43"/>
  <c r="AC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7" i="42"/>
  <c r="E20" i="42"/>
  <c r="D20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D11" i="42"/>
  <c r="AM11" i="42"/>
  <c r="AH11" i="42"/>
  <c r="AC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30" i="14"/>
  <c r="E24" i="14"/>
  <c r="D14" i="14"/>
  <c r="D15" i="14"/>
  <c r="D16" i="14"/>
  <c r="D17" i="14"/>
  <c r="D18" i="14"/>
  <c r="D19" i="14"/>
  <c r="D20" i="14"/>
  <c r="D21" i="14"/>
  <c r="D23" i="14"/>
  <c r="D13" i="14"/>
  <c r="D12" i="14"/>
  <c r="E14" i="14"/>
  <c r="E16" i="14"/>
  <c r="E17" i="14"/>
  <c r="E18" i="14"/>
  <c r="E19" i="14"/>
  <c r="E20" i="14"/>
  <c r="E23" i="14"/>
  <c r="G60" i="36"/>
  <c r="G58" i="36"/>
  <c r="F59" i="36"/>
  <c r="F60" i="36"/>
  <c r="F58" i="36"/>
  <c r="F57" i="36"/>
  <c r="G56" i="36"/>
  <c r="G55" i="36"/>
  <c r="G54" i="36"/>
  <c r="F55" i="36"/>
  <c r="F56" i="36"/>
  <c r="F54" i="36"/>
  <c r="F46" i="36"/>
  <c r="F47" i="36"/>
  <c r="F48" i="36"/>
  <c r="F49" i="36"/>
  <c r="F50" i="36"/>
  <c r="F51" i="36"/>
  <c r="F52" i="36"/>
  <c r="F45" i="36"/>
  <c r="F32" i="36"/>
  <c r="G46" i="36"/>
  <c r="G47" i="36"/>
  <c r="G48" i="36"/>
  <c r="G49" i="36"/>
  <c r="G50" i="36"/>
  <c r="G51" i="36"/>
  <c r="G52" i="36"/>
  <c r="G45" i="36"/>
  <c r="F33" i="36"/>
  <c r="F34" i="36"/>
  <c r="F35" i="36"/>
  <c r="F36" i="36"/>
  <c r="F38" i="36"/>
  <c r="F39" i="36"/>
  <c r="F40" i="36"/>
  <c r="F41" i="36"/>
  <c r="F42" i="36"/>
  <c r="G33" i="36"/>
  <c r="G34" i="36"/>
  <c r="G35" i="36"/>
  <c r="G36" i="36"/>
  <c r="G38" i="36"/>
  <c r="G39" i="36"/>
  <c r="G40" i="36"/>
  <c r="G41" i="36"/>
  <c r="G42" i="36"/>
  <c r="G43" i="36"/>
  <c r="G32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D21" i="42"/>
  <c r="E12" i="14"/>
  <c r="D11" i="43"/>
  <c r="E11" i="42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H31" i="36"/>
  <c r="I31" i="36"/>
  <c r="J31" i="36"/>
  <c r="K31" i="36"/>
  <c r="L31" i="36"/>
  <c r="M31" i="36"/>
  <c r="N31" i="36"/>
  <c r="O31" i="36"/>
  <c r="P31" i="36"/>
  <c r="P24" i="36"/>
  <c r="P63" i="36"/>
  <c r="Q31" i="36"/>
  <c r="R31" i="36"/>
  <c r="S31" i="36"/>
  <c r="T31" i="36"/>
  <c r="U31" i="36"/>
  <c r="V31" i="36"/>
  <c r="W31" i="36"/>
  <c r="X31" i="36"/>
  <c r="Y31" i="36"/>
  <c r="Z31" i="36"/>
  <c r="Z24" i="36"/>
  <c r="Z63" i="36"/>
  <c r="AA31" i="36"/>
  <c r="AB31" i="36"/>
  <c r="AC31" i="36"/>
  <c r="AD31" i="36"/>
  <c r="AE31" i="36"/>
  <c r="AF31" i="36"/>
  <c r="AG31" i="36"/>
  <c r="AH31" i="36"/>
  <c r="AI31" i="36"/>
  <c r="AJ31" i="36"/>
  <c r="AJ24" i="36"/>
  <c r="AJ63" i="36"/>
  <c r="AK31" i="36"/>
  <c r="AL31" i="36"/>
  <c r="AM31" i="36"/>
  <c r="AN31" i="36"/>
  <c r="AO31" i="36"/>
  <c r="AP31" i="36"/>
  <c r="H24" i="36"/>
  <c r="I24" i="36"/>
  <c r="I10" i="36"/>
  <c r="I61" i="36"/>
  <c r="J24" i="36"/>
  <c r="K24" i="36"/>
  <c r="K63" i="36"/>
  <c r="L24" i="36"/>
  <c r="M24" i="36"/>
  <c r="M10" i="36"/>
  <c r="M61" i="36"/>
  <c r="N24" i="36"/>
  <c r="O24" i="36"/>
  <c r="O10" i="36"/>
  <c r="O61" i="36"/>
  <c r="Q24" i="36"/>
  <c r="Q10" i="36"/>
  <c r="Q61" i="36"/>
  <c r="R24" i="36"/>
  <c r="S24" i="36"/>
  <c r="S10" i="36"/>
  <c r="S61" i="36"/>
  <c r="T10" i="36"/>
  <c r="T24" i="36"/>
  <c r="T61" i="36"/>
  <c r="S64" i="36"/>
  <c r="U24" i="36"/>
  <c r="U63" i="36"/>
  <c r="V24" i="36"/>
  <c r="W24" i="36"/>
  <c r="W10" i="36"/>
  <c r="W61" i="36"/>
  <c r="X24" i="36"/>
  <c r="Y24" i="36"/>
  <c r="Y10" i="36"/>
  <c r="Y61" i="36"/>
  <c r="AA24" i="36"/>
  <c r="AA10" i="36"/>
  <c r="AA61" i="36"/>
  <c r="AB24" i="36"/>
  <c r="AC24" i="36"/>
  <c r="AC10" i="36"/>
  <c r="AC61" i="36"/>
  <c r="AD24" i="36"/>
  <c r="AE24" i="36"/>
  <c r="AE63" i="36"/>
  <c r="AF24" i="36"/>
  <c r="AG24" i="36"/>
  <c r="AG10" i="36"/>
  <c r="AG61" i="36"/>
  <c r="AH24" i="36"/>
  <c r="AI24" i="36"/>
  <c r="AI10" i="36"/>
  <c r="AI61" i="36"/>
  <c r="AK24" i="36"/>
  <c r="AK10" i="36"/>
  <c r="AK61" i="36"/>
  <c r="AL24" i="36"/>
  <c r="AM24" i="36"/>
  <c r="AN24" i="36"/>
  <c r="AO24" i="36"/>
  <c r="AO10" i="36"/>
  <c r="AO61" i="36"/>
  <c r="AP24" i="36"/>
  <c r="H10" i="36"/>
  <c r="H61" i="36"/>
  <c r="J10" i="36"/>
  <c r="K10" i="36"/>
  <c r="L10" i="36"/>
  <c r="L61" i="36"/>
  <c r="N10" i="36"/>
  <c r="N61" i="36"/>
  <c r="P10" i="36"/>
  <c r="P61" i="36"/>
  <c r="R10" i="36"/>
  <c r="R61" i="36"/>
  <c r="U10" i="36"/>
  <c r="V10" i="36"/>
  <c r="V61" i="36"/>
  <c r="X10" i="36"/>
  <c r="X61" i="36"/>
  <c r="Z10" i="36"/>
  <c r="Z61" i="36"/>
  <c r="AB10" i="36"/>
  <c r="AD10" i="36"/>
  <c r="AD61" i="36"/>
  <c r="AE10" i="36"/>
  <c r="AF10" i="36"/>
  <c r="AF61" i="36"/>
  <c r="AH10" i="36"/>
  <c r="AH61" i="36"/>
  <c r="AJ10" i="36"/>
  <c r="AL10" i="36"/>
  <c r="AL61" i="36"/>
  <c r="AM10" i="36"/>
  <c r="AN10" i="36"/>
  <c r="AN61" i="36"/>
  <c r="AP10" i="36"/>
  <c r="F31" i="36"/>
  <c r="AM61" i="36"/>
  <c r="AM64" i="36"/>
  <c r="AE61" i="36"/>
  <c r="U61" i="36"/>
  <c r="K61" i="36"/>
  <c r="AP61" i="36"/>
  <c r="AJ61" i="36"/>
  <c r="AB61" i="36"/>
  <c r="AC65" i="36"/>
  <c r="J61" i="36"/>
  <c r="AN12" i="14"/>
  <c r="AN31" i="14"/>
  <c r="AM12" i="14"/>
  <c r="AH12" i="14"/>
  <c r="AC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AJ62" i="36"/>
  <c r="Z62" i="36"/>
  <c r="K62" i="36"/>
  <c r="P62" i="36"/>
  <c r="G53" i="36"/>
  <c r="F44" i="36"/>
  <c r="G25" i="36"/>
  <c r="G27" i="36"/>
  <c r="G28" i="36"/>
  <c r="G29" i="36"/>
  <c r="G30" i="36"/>
  <c r="F25" i="36"/>
  <c r="F26" i="36"/>
  <c r="F27" i="36"/>
  <c r="F28" i="36"/>
  <c r="F29" i="36"/>
  <c r="F30" i="36"/>
  <c r="G11" i="36"/>
  <c r="F11" i="36"/>
  <c r="F10" i="36"/>
  <c r="G26" i="36"/>
  <c r="F53" i="36"/>
  <c r="G10" i="36"/>
  <c r="AF33" i="43"/>
  <c r="AF32" i="43"/>
  <c r="E24" i="43"/>
  <c r="D24" i="43"/>
  <c r="F24" i="36"/>
  <c r="F61" i="36"/>
  <c r="D31" i="43"/>
  <c r="D32" i="43"/>
  <c r="AA30" i="42"/>
  <c r="AA29" i="42"/>
  <c r="AF29" i="42"/>
  <c r="E21" i="42"/>
  <c r="AF33" i="14"/>
  <c r="AF32" i="14"/>
  <c r="AA32" i="14"/>
  <c r="D24" i="14"/>
  <c r="D31" i="14"/>
  <c r="D32" i="14"/>
  <c r="G24" i="36"/>
  <c r="AH64" i="36"/>
  <c r="N64" i="36"/>
  <c r="I65" i="36"/>
  <c r="X64" i="36"/>
  <c r="I64" i="36"/>
  <c r="G31" i="36"/>
  <c r="G44" i="36"/>
  <c r="G57" i="36"/>
  <c r="S65" i="36"/>
  <c r="U62" i="36"/>
  <c r="AE62" i="36"/>
  <c r="AO62" i="36"/>
  <c r="D28" i="42"/>
  <c r="D29" i="42"/>
  <c r="AH65" i="36"/>
  <c r="AC64" i="36"/>
  <c r="X65" i="36"/>
  <c r="N65" i="36"/>
  <c r="D30" i="42"/>
  <c r="D31" i="42"/>
  <c r="D33" i="43"/>
  <c r="D33" i="14"/>
  <c r="AM65" i="36"/>
  <c r="AO63" i="36"/>
  <c r="D34" i="43"/>
  <c r="D34" i="14"/>
  <c r="G61" i="36"/>
  <c r="E28" i="42"/>
  <c r="E31" i="14"/>
  <c r="E31" i="43"/>
</calcChain>
</file>

<file path=xl/sharedStrings.xml><?xml version="1.0" encoding="utf-8"?>
<sst xmlns="http://schemas.openxmlformats.org/spreadsheetml/2006/main" count="1192" uniqueCount="422">
  <si>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</si>
  <si>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</si>
  <si>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</si>
  <si>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</si>
  <si>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</si>
  <si>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</si>
  <si>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</si>
  <si>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</si>
  <si>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</si>
  <si>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</si>
  <si>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</si>
  <si>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</si>
  <si>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</si>
  <si>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</si>
  <si>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</si>
  <si>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</si>
  <si>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</si>
  <si>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</si>
  <si>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</si>
  <si>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</si>
  <si>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</si>
  <si>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</si>
  <si>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</si>
  <si>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</si>
  <si>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</si>
  <si>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</si>
  <si>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</si>
  <si>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</si>
  <si>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</si>
  <si>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</si>
  <si>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</si>
  <si>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</si>
  <si>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</si>
  <si>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</si>
  <si>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</si>
  <si>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</si>
  <si>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</si>
  <si>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</si>
  <si>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</si>
  <si>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</si>
  <si>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</si>
  <si>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</si>
  <si>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</si>
  <si>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</si>
  <si>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</si>
  <si>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</si>
  <si>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</si>
  <si>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</si>
  <si>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</si>
  <si>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</si>
  <si>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</si>
  <si>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</si>
  <si>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</si>
  <si>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</si>
  <si>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</si>
  <si>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</si>
  <si>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</si>
  <si>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</si>
  <si>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</si>
  <si>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</si>
  <si>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</si>
  <si>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</si>
  <si>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</si>
  <si>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</si>
  <si>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</si>
  <si>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</si>
  <si>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</si>
  <si>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</si>
  <si>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</si>
  <si>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</si>
  <si>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</si>
  <si>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</si>
  <si>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</si>
  <si>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</si>
  <si>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</si>
  <si>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</si>
  <si>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</si>
  <si>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</si>
  <si>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</si>
  <si>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</si>
  <si>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</si>
  <si>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</si>
  <si>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</si>
  <si>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</si>
  <si>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</si>
  <si>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</si>
  <si>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</si>
  <si>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</si>
  <si>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</si>
  <si>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BSc (4) Mintatanterv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</si>
  <si>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</si>
  <si>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</si>
  <si>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</si>
  <si>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</si>
  <si>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</si>
  <si>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</si>
  <si>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</si>
  <si>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</si>
  <si>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</si>
  <si>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</si>
  <si>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</si>
  <si>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</si>
  <si>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</si>
  <si>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</si>
  <si>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</si>
  <si>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</si>
  <si>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</si>
  <si>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</si>
  <si>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</si>
  <si>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</si>
  <si>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</si>
  <si>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</si>
  <si>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</si>
  <si>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</si>
  <si>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CAD – 3D modeling with Solid Edge ST5</t>
  </si>
  <si>
    <t>Chenical Aspects of Paper Converting</t>
  </si>
  <si>
    <t>Marketing und Handel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</si>
  <si>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</si>
  <si>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</si>
  <si>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</si>
  <si>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</si>
  <si>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</si>
  <si>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</si>
  <si>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</si>
  <si>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</si>
  <si>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</si>
  <si>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Dr. habil Kisfaludy Márta</t>
  </si>
  <si>
    <t>Érvényes 2017. szeptemberétől</t>
  </si>
  <si>
    <t>Ökológia</t>
  </si>
  <si>
    <t>Dr. habil. Kisfaludy Márta</t>
  </si>
  <si>
    <t>2017. szeptemberétől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</si>
  <si>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</si>
  <si>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</si>
  <si>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</si>
  <si>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</si>
  <si>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</si>
  <si>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</si>
  <si>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műv. és techn. II.(Megújuló energiák)</t>
  </si>
  <si>
    <t>Környezeti elemek védelme III. (Talajvédelem)</t>
  </si>
  <si>
    <t>Környezeti elemek védelme I. (Vízminőségvédelem)</t>
  </si>
  <si>
    <t>Környezetgazdaságtan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</si>
  <si>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</si>
  <si>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</si>
  <si>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</si>
  <si>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</si>
  <si>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</si>
  <si>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Műszaki mechanika</t>
  </si>
  <si>
    <t>Környezetvédelmi analítika</t>
  </si>
  <si>
    <t>Mérések adatfeldolgozása</t>
  </si>
  <si>
    <r>
      <t>Kör</t>
    </r>
    <r>
      <rPr>
        <sz val="12"/>
        <rFont val="Arial CE"/>
        <charset val="238"/>
      </rPr>
      <t>nyezeti hatásvizsgálat</t>
    </r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</si>
  <si>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</si>
  <si>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</si>
  <si>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</si>
  <si>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</si>
  <si>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</si>
  <si>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</si>
  <si>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</si>
  <si>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</si>
  <si>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</si>
  <si>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</si>
  <si>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Könnyűipari specializáció</t>
  </si>
  <si>
    <t>Előtanulmány kód</t>
  </si>
  <si>
    <t>Technológia elmélet</t>
  </si>
  <si>
    <t>Integrált irányítási rendszerek</t>
  </si>
  <si>
    <t>Menedzsment rendszerek építése és fejlesztése I.</t>
  </si>
  <si>
    <t>Menedzsment rendszerek építése és fejlesztése II.</t>
  </si>
  <si>
    <t>Projektmenedzsment</t>
  </si>
  <si>
    <t>Fizika I.</t>
  </si>
  <si>
    <t>Környezetvédelem a közigazgatásban specializáció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</si>
  <si>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</si>
  <si>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</si>
  <si>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</si>
  <si>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</si>
  <si>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</si>
  <si>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RMTMS1KTNE</t>
  </si>
  <si>
    <t>Energetika, energiagazdálkodás, energiahatékonyság</t>
  </si>
  <si>
    <t>Zöldenergia specializáció</t>
  </si>
  <si>
    <t>Projektmunka</t>
  </si>
  <si>
    <t>Környezetgazdálkodás és településfejlesztés</t>
  </si>
  <si>
    <t>Környezetvédelmi közigazgatási ismeretek</t>
  </si>
  <si>
    <t>Környezetkémiai gyakorlatok</t>
  </si>
  <si>
    <t>Környezeti szimulációk</t>
  </si>
  <si>
    <t>Környezeti műveletek és techn. I. (Szennyvíztisztítás)</t>
  </si>
  <si>
    <t>Gyakorlati órák:</t>
  </si>
  <si>
    <t>Összóra:</t>
  </si>
  <si>
    <t>Alap összesen:</t>
  </si>
  <si>
    <t>BSc (E) Mintatanterv</t>
  </si>
  <si>
    <t>Kreatív iparágak technológiái és környezetvédelme (Ruha, textil, bőr)I.</t>
  </si>
  <si>
    <t>a</t>
  </si>
  <si>
    <t>Alap+spec.</t>
  </si>
  <si>
    <t>Össszes gyakorlati óra</t>
  </si>
  <si>
    <t>Gyakorlati órák aránya (%)</t>
  </si>
  <si>
    <t>Kritérium köv.</t>
  </si>
  <si>
    <t xml:space="preserve">kritériumtárgy1 (angol vagy német nyelven) </t>
  </si>
  <si>
    <t xml:space="preserve">kritériumtárgy2 (angol vagy német nyelven) </t>
  </si>
  <si>
    <t>Alternatív eneriahasználat a gyakorlatban I.(Gazdaságosság)</t>
  </si>
  <si>
    <t>Alternatív eneriahasználat a gyakorlatban III. (Közlekedés)</t>
  </si>
  <si>
    <t>Alternatív eneriahasználat a gyakorlatban V. (Épületenergetika)</t>
  </si>
  <si>
    <t>52.</t>
  </si>
  <si>
    <t>53.</t>
  </si>
  <si>
    <t>54.</t>
  </si>
  <si>
    <t>55.</t>
  </si>
  <si>
    <t>56.</t>
  </si>
  <si>
    <t>57.</t>
  </si>
  <si>
    <t>37.</t>
  </si>
  <si>
    <t>58.</t>
  </si>
  <si>
    <t>59.</t>
  </si>
  <si>
    <t>60.</t>
  </si>
  <si>
    <t>61.</t>
  </si>
  <si>
    <t>62.</t>
  </si>
  <si>
    <t>Megújuló energiák alapanyagai I.(Biomassza alapanyag termesztés)</t>
  </si>
  <si>
    <t>Alternatív eneriahasználat a gyakorlatban II. (Energetikai rendszerek)</t>
  </si>
  <si>
    <t>Elfogadta az RKK tanácsa 2016. november 8-án</t>
  </si>
  <si>
    <t>határozat száma: RKK-KT-LIII/25/2016</t>
  </si>
  <si>
    <t>szakfelelős: Dr. Mészárosné Dr. Bálint Ágnes</t>
  </si>
  <si>
    <t>Környezettan                                            (online1)</t>
  </si>
  <si>
    <t>Gépszerkezetek                                        (online3)</t>
  </si>
  <si>
    <t>Szabályozás és vezérlés                           (online4)</t>
  </si>
  <si>
    <t>Informatika I.                                            (online2)</t>
  </si>
  <si>
    <t>Környezetjogi ismeretek                           (online5)</t>
  </si>
  <si>
    <t>felelőse: Dr. Takács Áron</t>
  </si>
  <si>
    <t>felelőse: Dr. Biczó Imre</t>
  </si>
  <si>
    <t>felelőse: Dr. Kendrovics Rita</t>
  </si>
  <si>
    <t>Lean and Green Printing (online)</t>
  </si>
  <si>
    <t>BSc (E)  Mintatanterv</t>
  </si>
  <si>
    <t xml:space="preserve">BSc (E) Mintatanterv </t>
  </si>
  <si>
    <t>Vállalkozás gazdaságtan I.</t>
  </si>
  <si>
    <t>Vállalkozás gazdaságtan II.</t>
  </si>
  <si>
    <t>Megújuló energiák forrásai I. (Napenergia alkalmazása)</t>
  </si>
  <si>
    <t xml:space="preserve">Megújuló energiák forrásai II.(Szélenergia alkalmazása) </t>
  </si>
  <si>
    <t>Megújuló energiák alapanyagai II. (Biomassza energetikai hasznnálata)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</si>
  <si>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</si>
  <si>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</si>
  <si>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</si>
  <si>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</si>
  <si>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</si>
  <si>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A kooperatív képzés tanterve</t>
  </si>
  <si>
    <t>Megjegyzés: A kooperatív képzés tantárgyait a Kari Tanács évente fogadja el.</t>
  </si>
  <si>
    <t>Kreatív iparágak technológiái és környezetvédelme (Ruha, textil, bőr) II.                                                                               (online7)</t>
  </si>
  <si>
    <t>1. Természet-, táj-, és környezeti elemek védelme</t>
  </si>
  <si>
    <t>2. Megújuló energiák forrásai, alapanyagai és gyakorlati használatuk</t>
  </si>
  <si>
    <t>2. Kreatív iparágak tecnológiái, menedzsment rendszerei és környezetvédelme</t>
  </si>
  <si>
    <t>2. Környezetvédelmi közigazgatási ismeretek, környezetgazdálkodás és településfejlesztés és üzemeltetés</t>
  </si>
  <si>
    <t>RKXAK1MBNE</t>
  </si>
  <si>
    <t>RKXFI1MBNE</t>
  </si>
  <si>
    <t>RKXFI2MBNE</t>
  </si>
  <si>
    <t>RKXBI1MBNE</t>
  </si>
  <si>
    <t>RKXEL1MBNE</t>
  </si>
  <si>
    <t>RKXÖK1MBNE</t>
  </si>
  <si>
    <t>RKXFT1MBNE</t>
  </si>
  <si>
    <t>RKEKT1MBNE</t>
  </si>
  <si>
    <t>RKXKE1MBNE</t>
  </si>
  <si>
    <t>RKXKE2MBNE</t>
  </si>
  <si>
    <t>RKXKE3MBNE</t>
  </si>
  <si>
    <t>RKXKÁ1MBNE</t>
  </si>
  <si>
    <t>RKXKÁ2MBNE</t>
  </si>
  <si>
    <t>RKXKÁ3MBNE</t>
  </si>
  <si>
    <t>RKXKV1MBNE</t>
  </si>
  <si>
    <t>RKXKV2MBNE</t>
  </si>
  <si>
    <t>RKXKU1MBNE</t>
  </si>
  <si>
    <t>RKXTT1MBNE</t>
  </si>
  <si>
    <t>RKXHV1MBNE</t>
  </si>
  <si>
    <t>RKEGS1MBNE</t>
  </si>
  <si>
    <t>RKXMR1MBNE</t>
  </si>
  <si>
    <t>RKXGY1MBNE</t>
  </si>
  <si>
    <t>RKXKA1MBNE</t>
  </si>
  <si>
    <t>RKEBT1MBNE</t>
  </si>
  <si>
    <t>RKXTI1MBNE</t>
  </si>
  <si>
    <t>RKXKZ1MBNE</t>
  </si>
  <si>
    <t>RKEKJ1MBNE</t>
  </si>
  <si>
    <t>RKXMF1MBNE</t>
  </si>
  <si>
    <t>RMXPR1KBNE</t>
  </si>
  <si>
    <t>RMEIN1KBNE</t>
  </si>
  <si>
    <t>RMEIN2KBNE</t>
  </si>
  <si>
    <t>RKPPR1MBNE</t>
  </si>
  <si>
    <t>RKWTÜ1MBNE</t>
  </si>
  <si>
    <t>RKWTÜ2MBNE</t>
  </si>
  <si>
    <t>RKWGT1MBNE</t>
  </si>
  <si>
    <t>RKWKA1MBNE</t>
  </si>
  <si>
    <t>RKWSI1MBNE</t>
  </si>
  <si>
    <t>RKWPÁ1MBNE</t>
  </si>
  <si>
    <t>RKWKÖGMBNE</t>
  </si>
  <si>
    <t>RKWMF1MBNE</t>
  </si>
  <si>
    <t>RKWMF2MBNE</t>
  </si>
  <si>
    <t>RKWMU1MBNE</t>
  </si>
  <si>
    <t>RKWMU2MBNE</t>
  </si>
  <si>
    <t>RKWAE1MBNE</t>
  </si>
  <si>
    <t>RKWAE2MBNE</t>
  </si>
  <si>
    <t>RKWAE3MBNE</t>
  </si>
  <si>
    <t>RKWAE5MBNE</t>
  </si>
  <si>
    <t>RKWAE4MBNE</t>
  </si>
  <si>
    <t>RKWEG1MBNE</t>
  </si>
  <si>
    <t>Alternatív eneriahasználat a gyakorlatban IV. (Lakossági alkalmazás)</t>
  </si>
  <si>
    <t>Biológia I.</t>
  </si>
  <si>
    <t>Biológia II.</t>
  </si>
  <si>
    <t>RKXBI2MBNE</t>
  </si>
  <si>
    <t>RKXKE1MBNE,RKXKE2MBNE, RKXKÁ1MBNE</t>
  </si>
  <si>
    <t>RMXIN2KBNE</t>
  </si>
  <si>
    <t>RTWKK1KBNE</t>
  </si>
  <si>
    <t>RTEKK2KBNE</t>
  </si>
  <si>
    <t>RMWKI1KBNE</t>
  </si>
  <si>
    <t>RMWKI2KBNE</t>
  </si>
  <si>
    <t>RMWIR1KBNE</t>
  </si>
  <si>
    <t>RMWMS1KBNE</t>
  </si>
  <si>
    <t>Kreatív iparágak tecnológiái  és környezetvédelme (Nyomda, papír, csomagolás) II.</t>
  </si>
  <si>
    <t>Kreatív iparágak tecnológiái  és környezetvédelme (Nyomda, papír, csomagolás) I.                                                                     (online6)</t>
  </si>
  <si>
    <t>RKXMA2MBNE</t>
  </si>
  <si>
    <t>RMXKE1KBNE</t>
  </si>
  <si>
    <t>RMXKE2KBNE</t>
  </si>
  <si>
    <t>RMWTC1KBNE</t>
  </si>
  <si>
    <t>Irányítási rendszerek informatikai támogatása               (online)</t>
  </si>
  <si>
    <t>RMEII1KBNE</t>
  </si>
  <si>
    <t xml:space="preserve">Biotechnológia alapjai                                                </t>
  </si>
  <si>
    <t>RMWMI1KBNE</t>
  </si>
  <si>
    <t>Irányítási rendszerek informatikai támogatása          (online)</t>
  </si>
  <si>
    <t>Megújuló energiák forrásai III.(Geotermia, vízenergia és hidrogén cellák)  (online)</t>
  </si>
  <si>
    <t>RKEMF3MBNE</t>
  </si>
  <si>
    <t>RKDSZDKBNE</t>
  </si>
  <si>
    <t>RKDSZIBNE</t>
  </si>
  <si>
    <t>RKDSZDZBNE</t>
  </si>
  <si>
    <t xml:space="preserve">Biztonságtechnika                                    (online)                             </t>
  </si>
  <si>
    <t>Műszaki rajz és dokumentáció, CAD            (online)</t>
  </si>
  <si>
    <t>GGXKG1RBNE</t>
  </si>
  <si>
    <t>GGXKG2RBNE</t>
  </si>
  <si>
    <t>GSXVG1RBNE</t>
  </si>
  <si>
    <t>GSXVG2RBNE</t>
  </si>
  <si>
    <t>GVXME1RBNE</t>
  </si>
  <si>
    <t>RKWBI1MBNE</t>
  </si>
  <si>
    <t>RKEMR1MBNE</t>
  </si>
  <si>
    <t>RKESV1MBNE</t>
  </si>
  <si>
    <t>NMXAN1HBNE</t>
  </si>
  <si>
    <t>RMKMD1ABNE</t>
  </si>
  <si>
    <t>RMKMC1ABNE</t>
  </si>
  <si>
    <t>RKKKR1ABNE</t>
  </si>
  <si>
    <t>RMKDT1ABNE</t>
  </si>
  <si>
    <t>RMKLGA1BNE</t>
  </si>
  <si>
    <t>RMKDSA1BNE</t>
  </si>
  <si>
    <t>RMKFCA1BNE</t>
  </si>
  <si>
    <t>RKKMB1ABNE</t>
  </si>
  <si>
    <t>RMKOA1ABNE</t>
  </si>
  <si>
    <t>RMKFN1ABNE</t>
  </si>
  <si>
    <t>RMKCA1ABNE</t>
  </si>
  <si>
    <t>RMKCV1ABNE</t>
  </si>
  <si>
    <t>RKKMI1ABNE</t>
  </si>
  <si>
    <t>RKXMH1MBNE</t>
  </si>
  <si>
    <t>Dr. Medve András</t>
  </si>
  <si>
    <t>Dr. Katona Ferenc</t>
  </si>
  <si>
    <t>Dr. Parragh Bianka</t>
  </si>
  <si>
    <t>Nagyné Dr. Szabó Orsolya</t>
  </si>
  <si>
    <t>Dr. Takács Áron</t>
  </si>
  <si>
    <t>Tárgyfelelős</t>
  </si>
  <si>
    <t>Dr. Zoller Vilmos</t>
  </si>
  <si>
    <t>Tamásné dr. Nyitrai E. Cecília</t>
  </si>
  <si>
    <t>dr.Zoller Vilmos</t>
  </si>
  <si>
    <t>Tamásné dr. Nyitrai C</t>
  </si>
  <si>
    <t>Dr. Bálint Ágnes</t>
  </si>
  <si>
    <t>dr. Pekker Sándor</t>
  </si>
  <si>
    <t>Hosam, Bayoumi Dr.</t>
  </si>
  <si>
    <t>Dr. Lájer Konrád</t>
  </si>
  <si>
    <t>Bodáné Dr. Kendrovics Rita</t>
  </si>
  <si>
    <t>Dr. Juvancz Zoltán</t>
  </si>
  <si>
    <t>Dr. Szabó Lóránt</t>
  </si>
  <si>
    <t>Mastrapa, Gonzales dr.</t>
  </si>
  <si>
    <t>Dr. Kormány Eszter</t>
  </si>
  <si>
    <t>Dr. Biczó Imre</t>
  </si>
  <si>
    <t>Dr. Takács Erzsébet</t>
  </si>
  <si>
    <t>Dr. Telegdi Lászlóné</t>
  </si>
  <si>
    <t>Dr. Gregász Tibor</t>
  </si>
  <si>
    <t>Dr.Horváth Csaba</t>
  </si>
  <si>
    <t>Dr. Udvardy Péter</t>
  </si>
  <si>
    <t>Dr. Kovács Miklós</t>
  </si>
  <si>
    <t xml:space="preserve">Érvényes: 2017. szeptember 1-től  </t>
  </si>
  <si>
    <t>RMVVI1IBNE</t>
  </si>
  <si>
    <t>Vállalati információs rendszerek (SAP)</t>
  </si>
  <si>
    <t>RMVPM1PBNE</t>
  </si>
  <si>
    <t>Papírmívesség</t>
  </si>
  <si>
    <t>RMVCM1NBNE</t>
  </si>
  <si>
    <t>Bevezetés a multimédiába</t>
  </si>
  <si>
    <t>RKVKP1MBNE</t>
  </si>
  <si>
    <t>Környezetpedagógia</t>
  </si>
  <si>
    <t>RKVCA1MBNE</t>
  </si>
  <si>
    <t>CAD alapismeretek 1.</t>
  </si>
  <si>
    <t>RKVPL1MBNE</t>
  </si>
  <si>
    <t>PLC alapismeretek</t>
  </si>
  <si>
    <t>Számítógépes térábrázolás I.</t>
  </si>
  <si>
    <t>Beépített rendszerek és mikrovezérlők</t>
  </si>
  <si>
    <t>Intelligens anyagok sajátosságai</t>
  </si>
  <si>
    <t>Alkamazott számítástechnika II.</t>
  </si>
  <si>
    <t>RMVSV1MBNE</t>
  </si>
  <si>
    <t>Szervezetfejlesztés</t>
  </si>
  <si>
    <t>RMVAM1MBNE</t>
  </si>
  <si>
    <t>Anyagvizsgálat és méréstechnika</t>
  </si>
  <si>
    <t>RMVTR1NBNE</t>
  </si>
  <si>
    <t>Grafikus tervezõ rendszerek</t>
  </si>
  <si>
    <t>RMVFN1NBNE</t>
  </si>
  <si>
    <t xml:space="preserve">Korszerû flexográfiai nyomtatás technológiája </t>
  </si>
  <si>
    <t>RKVMETMBNE</t>
  </si>
  <si>
    <t>Meteorológia a környezetvédelemben</t>
  </si>
  <si>
    <t>RKVKR1MBNE</t>
  </si>
  <si>
    <t>Kromatográfia</t>
  </si>
  <si>
    <t>RKVCA2MBNE</t>
  </si>
  <si>
    <t>CAD alapismeretek 2.</t>
  </si>
  <si>
    <t>Számítógépes térábrázolás II.</t>
  </si>
  <si>
    <t>A terméktervezés számítógépes eszközei</t>
  </si>
  <si>
    <t>Öltözködéstörténet</t>
  </si>
  <si>
    <t>Design</t>
  </si>
  <si>
    <t>Alkalmazott számítástechnika I.</t>
  </si>
  <si>
    <t>RMVFS1MBNE</t>
  </si>
  <si>
    <t>Folyamatok statisztikai elmélete</t>
  </si>
  <si>
    <t>A tárgyak adott félévi indításáról a hallgatói létszámok és az oktatói terhelések ismeretében a dékán dönt!</t>
  </si>
  <si>
    <t>RKXKO1MBNE</t>
  </si>
  <si>
    <t>RKVPC1MBNE</t>
  </si>
  <si>
    <t>RKVMH1MBNE</t>
  </si>
  <si>
    <t>RTVST1MBNE</t>
  </si>
  <si>
    <t>RTVST2MBNE</t>
  </si>
  <si>
    <t>RTVTS1MBNE</t>
  </si>
  <si>
    <t>RTVRM1MBNE</t>
  </si>
  <si>
    <t>RTVOT1MBNE</t>
  </si>
  <si>
    <t>RTVIA1MBNE</t>
  </si>
  <si>
    <t>RTVDE1MBNE</t>
  </si>
  <si>
    <t>RTVAS1MBNE</t>
  </si>
  <si>
    <t>RTVAS2MBNE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</si>
</sst>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sz val="12"/>
      <color indexed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i/>
      <sz val="10"/>
      <color rgb="FF00B050"/>
      <name val="Arial CE"/>
      <charset val="238"/>
    </font>
    <font>
      <b/>
      <sz val="8"/>
      <color rgb="FF00B050"/>
      <name val="Arial CE"/>
      <charset val="238"/>
    </font>
    <font>
      <b/>
      <i/>
      <sz val="10"/>
      <color theme="1"/>
      <name val="Arial CE"/>
      <charset val="238"/>
    </font>
    <font>
      <i/>
      <sz val="10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Calibri"/>
      <family val="2"/>
      <scheme val="minor"/>
    </font>
    <font>
      <sz val="12"/>
      <color rgb="FFFF0000"/>
      <name val="Arial CE"/>
      <charset val="238"/>
    </font>
    <font>
      <sz val="1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38" fillId="0" borderId="0"/>
  </cellStyleXfs>
  <cellXfs count="90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1" fontId="11" fillId="24" borderId="50" xfId="0" applyNumberFormat="1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3" fillId="24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/>
    </xf>
    <xf numFmtId="0" fontId="15" fillId="0" borderId="64" xfId="0" applyFont="1" applyFill="1" applyBorder="1" applyAlignment="1">
      <alignment horizontal="center" vertical="center"/>
    </xf>
    <xf numFmtId="49" fontId="6" fillId="0" borderId="69" xfId="0" applyNumberFormat="1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right" vertical="center"/>
    </xf>
    <xf numFmtId="0" fontId="15" fillId="0" borderId="64" xfId="0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left" vertical="center"/>
    </xf>
    <xf numFmtId="0" fontId="8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8" xfId="0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4" fillId="0" borderId="83" xfId="0" applyFont="1" applyBorder="1" applyAlignment="1">
      <alignment horizontal="right" vertical="center"/>
    </xf>
    <xf numFmtId="1" fontId="11" fillId="24" borderId="86" xfId="0" applyNumberFormat="1" applyFont="1" applyFill="1" applyBorder="1" applyAlignment="1">
      <alignment horizontal="center" vertical="center"/>
    </xf>
    <xf numFmtId="1" fontId="6" fillId="0" borderId="87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88" xfId="0" applyNumberFormat="1" applyFont="1" applyFill="1" applyBorder="1" applyAlignment="1">
      <alignment horizontal="center" vertical="center"/>
    </xf>
    <xf numFmtId="1" fontId="6" fillId="0" borderId="89" xfId="0" applyNumberFormat="1" applyFont="1" applyFill="1" applyBorder="1" applyAlignment="1">
      <alignment vertical="center"/>
    </xf>
    <xf numFmtId="1" fontId="15" fillId="0" borderId="90" xfId="0" applyNumberFormat="1" applyFont="1" applyFill="1" applyBorder="1" applyAlignment="1">
      <alignment horizontal="center" vertical="center"/>
    </xf>
    <xf numFmtId="1" fontId="6" fillId="0" borderId="89" xfId="0" applyNumberFormat="1" applyFont="1" applyFill="1" applyBorder="1" applyAlignment="1">
      <alignment horizontal="center" vertical="center"/>
    </xf>
    <xf numFmtId="1" fontId="15" fillId="0" borderId="90" xfId="0" applyNumberFormat="1" applyFont="1" applyFill="1" applyBorder="1" applyAlignment="1">
      <alignment horizontal="right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3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7" xfId="0" applyFont="1" applyBorder="1" applyAlignment="1">
      <alignment vertical="center" wrapText="1"/>
    </xf>
    <xf numFmtId="49" fontId="5" fillId="24" borderId="24" xfId="0" applyNumberFormat="1" applyFont="1" applyFill="1" applyBorder="1" applyAlignment="1">
      <alignment horizontal="right" vertical="center"/>
    </xf>
    <xf numFmtId="0" fontId="6" fillId="0" borderId="67" xfId="0" applyFont="1" applyBorder="1" applyAlignment="1">
      <alignment horizontal="left"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100" xfId="0" applyFont="1" applyFill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1" fontId="8" fillId="0" borderId="71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" fontId="10" fillId="0" borderId="107" xfId="0" applyNumberFormat="1" applyFont="1" applyFill="1" applyBorder="1" applyAlignment="1">
      <alignment horizontal="center" vertical="center"/>
    </xf>
    <xf numFmtId="1" fontId="10" fillId="0" borderId="108" xfId="0" applyNumberFormat="1" applyFont="1" applyFill="1" applyBorder="1" applyAlignment="1">
      <alignment horizontal="center" vertical="center"/>
    </xf>
    <xf numFmtId="1" fontId="12" fillId="0" borderId="109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1" fontId="12" fillId="0" borderId="1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117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1" fillId="24" borderId="6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96" xfId="0" applyFont="1" applyFill="1" applyBorder="1" applyAlignment="1" applyProtection="1">
      <alignment vertical="center"/>
      <protection locked="0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1" fontId="12" fillId="0" borderId="55" xfId="0" applyNumberFormat="1" applyFont="1" applyFill="1" applyBorder="1" applyAlignment="1">
      <alignment horizontal="center" vertical="center"/>
    </xf>
    <xf numFmtId="1" fontId="10" fillId="0" borderId="130" xfId="0" applyNumberFormat="1" applyFont="1" applyFill="1" applyBorder="1" applyAlignment="1">
      <alignment horizontal="center" vertical="center"/>
    </xf>
    <xf numFmtId="1" fontId="10" fillId="0" borderId="131" xfId="0" applyNumberFormat="1" applyFont="1" applyFill="1" applyBorder="1" applyAlignment="1">
      <alignment horizontal="center" vertical="center"/>
    </xf>
    <xf numFmtId="1" fontId="12" fillId="0" borderId="132" xfId="0" applyNumberFormat="1" applyFont="1" applyFill="1" applyBorder="1" applyAlignment="1">
      <alignment horizontal="center" vertical="center"/>
    </xf>
    <xf numFmtId="1" fontId="12" fillId="0" borderId="133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10" fillId="0" borderId="96" xfId="0" applyFont="1" applyFill="1" applyBorder="1" applyAlignment="1">
      <alignment vertical="center" wrapText="1"/>
    </xf>
    <xf numFmtId="0" fontId="2" fillId="26" borderId="0" xfId="0" applyFont="1" applyFill="1" applyAlignment="1">
      <alignment vertical="center"/>
    </xf>
    <xf numFmtId="49" fontId="9" fillId="0" borderId="47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10" fillId="0" borderId="144" xfId="0" applyFont="1" applyFill="1" applyBorder="1" applyAlignment="1" applyProtection="1">
      <alignment vertical="center"/>
      <protection locked="0"/>
    </xf>
    <xf numFmtId="0" fontId="10" fillId="0" borderId="10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left" vertical="center" wrapText="1"/>
    </xf>
    <xf numFmtId="49" fontId="6" fillId="0" borderId="84" xfId="0" applyNumberFormat="1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left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0" fontId="12" fillId="0" borderId="142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" fontId="10" fillId="0" borderId="91" xfId="0" applyNumberFormat="1" applyFont="1" applyFill="1" applyBorder="1" applyAlignment="1">
      <alignment horizontal="center" vertical="center"/>
    </xf>
    <xf numFmtId="1" fontId="10" fillId="0" borderId="94" xfId="0" applyNumberFormat="1" applyFont="1" applyFill="1" applyBorder="1" applyAlignment="1">
      <alignment horizontal="center" vertical="center"/>
    </xf>
    <xf numFmtId="1" fontId="10" fillId="0" borderId="92" xfId="0" applyNumberFormat="1" applyFont="1" applyFill="1" applyBorder="1" applyAlignment="1">
      <alignment horizontal="center" vertical="center"/>
    </xf>
    <xf numFmtId="1" fontId="10" fillId="0" borderId="105" xfId="0" applyNumberFormat="1" applyFont="1" applyFill="1" applyBorder="1" applyAlignment="1">
      <alignment horizontal="center" vertical="center"/>
    </xf>
    <xf numFmtId="1" fontId="12" fillId="0" borderId="106" xfId="0" applyNumberFormat="1" applyFont="1" applyFill="1" applyBorder="1" applyAlignment="1">
      <alignment horizontal="center" vertical="center"/>
    </xf>
    <xf numFmtId="1" fontId="12" fillId="0" borderId="11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5" fillId="28" borderId="24" xfId="0" applyNumberFormat="1" applyFont="1" applyFill="1" applyBorder="1" applyAlignment="1">
      <alignment horizontal="right" vertical="center"/>
    </xf>
    <xf numFmtId="1" fontId="5" fillId="28" borderId="28" xfId="0" applyNumberFormat="1" applyFont="1" applyFill="1" applyBorder="1" applyAlignment="1">
      <alignment horizontal="center" vertical="center"/>
    </xf>
    <xf numFmtId="1" fontId="11" fillId="28" borderId="50" xfId="0" applyNumberFormat="1" applyFont="1" applyFill="1" applyBorder="1" applyAlignment="1">
      <alignment horizontal="center" vertical="center"/>
    </xf>
    <xf numFmtId="0" fontId="10" fillId="28" borderId="60" xfId="0" applyFont="1" applyFill="1" applyBorder="1" applyAlignment="1">
      <alignment vertical="center"/>
    </xf>
    <xf numFmtId="0" fontId="11" fillId="28" borderId="60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1" fillId="24" borderId="52" xfId="0" applyFont="1" applyFill="1" applyBorder="1" applyAlignment="1">
      <alignment horizontal="center" vertical="center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40" fillId="0" borderId="163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40" fillId="0" borderId="163" xfId="0" applyFont="1" applyFill="1" applyBorder="1" applyAlignment="1">
      <alignment horizontal="left" vertical="center" wrapText="1"/>
    </xf>
    <xf numFmtId="0" fontId="40" fillId="0" borderId="163" xfId="0" applyFont="1" applyBorder="1" applyAlignment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2" fillId="0" borderId="179" xfId="42" applyFont="1" applyFill="1" applyBorder="1" applyAlignment="1">
      <alignment horizontal="center" vertical="center" wrapText="1"/>
    </xf>
    <xf numFmtId="0" fontId="42" fillId="0" borderId="185" xfId="42" applyFont="1" applyFill="1" applyBorder="1" applyAlignment="1">
      <alignment horizontal="center" vertical="center" wrapText="1"/>
    </xf>
    <xf numFmtId="0" fontId="42" fillId="0" borderId="183" xfId="42" applyFont="1" applyFill="1" applyBorder="1" applyAlignment="1">
      <alignment horizontal="center" wrapText="1"/>
    </xf>
    <xf numFmtId="0" fontId="42" fillId="0" borderId="181" xfId="42" applyFont="1" applyFill="1" applyBorder="1" applyAlignment="1">
      <alignment horizontal="center" wrapText="1"/>
    </xf>
    <xf numFmtId="0" fontId="42" fillId="0" borderId="184" xfId="42" applyFont="1" applyFill="1" applyBorder="1" applyAlignment="1">
      <alignment horizontal="center" wrapText="1"/>
    </xf>
    <xf numFmtId="0" fontId="42" fillId="0" borderId="166" xfId="42" applyFont="1" applyBorder="1" applyAlignment="1">
      <alignment horizontal="left" wrapText="1"/>
    </xf>
    <xf numFmtId="0" fontId="41" fillId="0" borderId="35" xfId="42" applyFont="1" applyBorder="1" applyAlignment="1">
      <alignment horizontal="center" wrapText="1"/>
    </xf>
    <xf numFmtId="0" fontId="41" fillId="0" borderId="52" xfId="42" applyFont="1" applyFill="1" applyBorder="1" applyAlignment="1">
      <alignment horizontal="center" wrapText="1"/>
    </xf>
    <xf numFmtId="0" fontId="42" fillId="0" borderId="146" xfId="42" applyFont="1" applyFill="1" applyBorder="1" applyAlignment="1">
      <alignment horizontal="center" vertical="center" wrapText="1"/>
    </xf>
    <xf numFmtId="0" fontId="42" fillId="0" borderId="147" xfId="42" applyFont="1" applyFill="1" applyBorder="1" applyAlignment="1">
      <alignment horizontal="center" vertical="center" wrapText="1"/>
    </xf>
    <xf numFmtId="0" fontId="42" fillId="24" borderId="166" xfId="42" applyFont="1" applyFill="1" applyBorder="1" applyAlignment="1">
      <alignment horizontal="left" wrapText="1"/>
    </xf>
    <xf numFmtId="0" fontId="42" fillId="24" borderId="35" xfId="42" applyFont="1" applyFill="1" applyBorder="1" applyAlignment="1">
      <alignment horizontal="left" wrapText="1"/>
    </xf>
    <xf numFmtId="0" fontId="42" fillId="24" borderId="52" xfId="42" applyFont="1" applyFill="1" applyBorder="1" applyAlignment="1">
      <alignment horizontal="left" wrapText="1"/>
    </xf>
    <xf numFmtId="0" fontId="42" fillId="24" borderId="28" xfId="42" applyFont="1" applyFill="1" applyBorder="1" applyAlignment="1">
      <alignment horizontal="left" wrapText="1"/>
    </xf>
    <xf numFmtId="0" fontId="42" fillId="24" borderId="50" xfId="42" applyFont="1" applyFill="1" applyBorder="1" applyAlignment="1">
      <alignment horizontal="center" wrapText="1"/>
    </xf>
    <xf numFmtId="0" fontId="42" fillId="24" borderId="51" xfId="42" applyFont="1" applyFill="1" applyBorder="1" applyAlignment="1">
      <alignment horizontal="center" wrapText="1"/>
    </xf>
    <xf numFmtId="0" fontId="42" fillId="24" borderId="35" xfId="42" applyFont="1" applyFill="1" applyBorder="1" applyAlignment="1">
      <alignment horizontal="center" wrapText="1"/>
    </xf>
    <xf numFmtId="0" fontId="42" fillId="24" borderId="167" xfId="42" applyFont="1" applyFill="1" applyBorder="1" applyAlignment="1">
      <alignment horizontal="center" wrapText="1"/>
    </xf>
    <xf numFmtId="0" fontId="42" fillId="0" borderId="35" xfId="42" applyFont="1" applyBorder="1" applyAlignment="1">
      <alignment horizontal="left" wrapText="1"/>
    </xf>
    <xf numFmtId="0" fontId="42" fillId="0" borderId="52" xfId="42" applyFont="1" applyFill="1" applyBorder="1" applyAlignment="1">
      <alignment horizontal="left" wrapText="1"/>
    </xf>
    <xf numFmtId="0" fontId="42" fillId="0" borderId="28" xfId="42" applyFont="1" applyFill="1" applyBorder="1" applyAlignment="1">
      <alignment horizontal="left" wrapText="1"/>
    </xf>
    <xf numFmtId="0" fontId="42" fillId="0" borderId="50" xfId="42" applyFont="1" applyFill="1" applyBorder="1" applyAlignment="1">
      <alignment horizontal="center" wrapText="1"/>
    </xf>
    <xf numFmtId="0" fontId="42" fillId="0" borderId="51" xfId="42" applyFont="1" applyFill="1" applyBorder="1" applyAlignment="1">
      <alignment horizontal="left" wrapText="1"/>
    </xf>
    <xf numFmtId="0" fontId="42" fillId="0" borderId="35" xfId="42" applyFont="1" applyFill="1" applyBorder="1" applyAlignment="1">
      <alignment horizontal="left" wrapText="1"/>
    </xf>
    <xf numFmtId="0" fontId="42" fillId="0" borderId="167" xfId="42" applyFont="1" applyFill="1" applyBorder="1" applyAlignment="1">
      <alignment horizontal="center" wrapText="1"/>
    </xf>
    <xf numFmtId="0" fontId="42" fillId="0" borderId="51" xfId="42" applyFont="1" applyFill="1" applyBorder="1" applyAlignment="1">
      <alignment horizontal="center" wrapText="1"/>
    </xf>
    <xf numFmtId="0" fontId="42" fillId="0" borderId="35" xfId="42" applyFont="1" applyFill="1" applyBorder="1" applyAlignment="1">
      <alignment horizontal="center" wrapText="1"/>
    </xf>
    <xf numFmtId="0" fontId="42" fillId="0" borderId="168" xfId="42" applyFont="1" applyBorder="1" applyAlignment="1">
      <alignment horizontal="left" wrapText="1"/>
    </xf>
    <xf numFmtId="0" fontId="42" fillId="0" borderId="160" xfId="42" applyFont="1" applyBorder="1" applyAlignment="1">
      <alignment horizontal="left" wrapText="1"/>
    </xf>
    <xf numFmtId="0" fontId="42" fillId="0" borderId="169" xfId="42" applyFont="1" applyFill="1" applyBorder="1" applyAlignment="1">
      <alignment horizontal="left" wrapText="1"/>
    </xf>
    <xf numFmtId="0" fontId="42" fillId="0" borderId="161" xfId="42" applyFont="1" applyFill="1" applyBorder="1" applyAlignment="1">
      <alignment horizontal="left" wrapText="1"/>
    </xf>
    <xf numFmtId="0" fontId="42" fillId="0" borderId="158" xfId="42" applyFont="1" applyFill="1" applyBorder="1" applyAlignment="1">
      <alignment horizontal="center" wrapText="1"/>
    </xf>
    <xf numFmtId="0" fontId="42" fillId="0" borderId="159" xfId="42" applyFont="1" applyFill="1" applyBorder="1" applyAlignment="1">
      <alignment horizontal="left" wrapText="1"/>
    </xf>
    <xf numFmtId="0" fontId="42" fillId="0" borderId="160" xfId="42" applyFont="1" applyFill="1" applyBorder="1" applyAlignment="1">
      <alignment horizontal="left" wrapText="1"/>
    </xf>
    <xf numFmtId="0" fontId="42" fillId="0" borderId="170" xfId="42" applyFont="1" applyFill="1" applyBorder="1" applyAlignment="1">
      <alignment horizontal="center" wrapText="1"/>
    </xf>
    <xf numFmtId="0" fontId="42" fillId="0" borderId="159" xfId="42" applyFont="1" applyFill="1" applyBorder="1" applyAlignment="1">
      <alignment horizontal="center" wrapText="1"/>
    </xf>
    <xf numFmtId="0" fontId="42" fillId="0" borderId="160" xfId="42" applyFont="1" applyFill="1" applyBorder="1" applyAlignment="1">
      <alignment horizontal="center" wrapText="1"/>
    </xf>
    <xf numFmtId="0" fontId="42" fillId="0" borderId="171" xfId="42" applyFont="1" applyBorder="1" applyAlignment="1">
      <alignment horizontal="left" wrapText="1"/>
    </xf>
    <xf numFmtId="0" fontId="42" fillId="0" borderId="172" xfId="42" applyFont="1" applyBorder="1" applyAlignment="1">
      <alignment horizontal="left" wrapText="1"/>
    </xf>
    <xf numFmtId="0" fontId="41" fillId="0" borderId="173" xfId="42" applyFont="1" applyFill="1" applyBorder="1" applyAlignment="1">
      <alignment horizontal="left" wrapText="1"/>
    </xf>
    <xf numFmtId="0" fontId="42" fillId="0" borderId="174" xfId="42" applyFont="1" applyFill="1" applyBorder="1" applyAlignment="1">
      <alignment horizontal="left" wrapText="1"/>
    </xf>
    <xf numFmtId="0" fontId="41" fillId="0" borderId="186" xfId="42" applyFont="1" applyFill="1" applyBorder="1" applyAlignment="1">
      <alignment horizontal="center" wrapText="1"/>
    </xf>
    <xf numFmtId="0" fontId="42" fillId="0" borderId="175" xfId="42" applyFont="1" applyFill="1" applyBorder="1" applyAlignment="1">
      <alignment horizontal="left" wrapText="1"/>
    </xf>
    <xf numFmtId="0" fontId="42" fillId="0" borderId="172" xfId="42" applyFont="1" applyFill="1" applyBorder="1" applyAlignment="1">
      <alignment horizontal="left" wrapText="1"/>
    </xf>
    <xf numFmtId="0" fontId="41" fillId="0" borderId="176" xfId="42" applyFont="1" applyFill="1" applyBorder="1" applyAlignment="1">
      <alignment horizontal="center" wrapText="1"/>
    </xf>
    <xf numFmtId="0" fontId="42" fillId="0" borderId="175" xfId="42" applyFont="1" applyFill="1" applyBorder="1" applyAlignment="1">
      <alignment horizontal="center" wrapText="1"/>
    </xf>
    <xf numFmtId="0" fontId="42" fillId="0" borderId="172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1" fontId="10" fillId="27" borderId="32" xfId="0" applyNumberFormat="1" applyFont="1" applyFill="1" applyBorder="1" applyAlignment="1">
      <alignment horizontal="center" vertical="center"/>
    </xf>
    <xf numFmtId="1" fontId="10" fillId="27" borderId="33" xfId="0" applyNumberFormat="1" applyFont="1" applyFill="1" applyBorder="1" applyAlignment="1">
      <alignment horizontal="center" vertical="center"/>
    </xf>
    <xf numFmtId="1" fontId="12" fillId="27" borderId="34" xfId="0" applyNumberFormat="1" applyFont="1" applyFill="1" applyBorder="1" applyAlignment="1">
      <alignment horizontal="center" vertical="center"/>
    </xf>
    <xf numFmtId="1" fontId="12" fillId="27" borderId="36" xfId="0" applyNumberFormat="1" applyFont="1" applyFill="1" applyBorder="1" applyAlignment="1">
      <alignment horizontal="center" vertical="center"/>
    </xf>
    <xf numFmtId="1" fontId="10" fillId="27" borderId="34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" fontId="10" fillId="0" borderId="193" xfId="0" applyNumberFormat="1" applyFont="1" applyFill="1" applyBorder="1" applyAlignment="1">
      <alignment horizontal="center" vertical="center"/>
    </xf>
    <xf numFmtId="1" fontId="10" fillId="0" borderId="194" xfId="0" applyNumberFormat="1" applyFont="1" applyFill="1" applyBorder="1" applyAlignment="1">
      <alignment horizontal="center" vertical="center"/>
    </xf>
    <xf numFmtId="1" fontId="12" fillId="0" borderId="195" xfId="0" applyNumberFormat="1" applyFont="1" applyFill="1" applyBorder="1" applyAlignment="1">
      <alignment horizontal="center" vertical="center"/>
    </xf>
    <xf numFmtId="1" fontId="12" fillId="0" borderId="19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27" borderId="64" xfId="0" applyNumberFormat="1" applyFont="1" applyFill="1" applyBorder="1" applyAlignment="1">
      <alignment horizontal="center" vertical="center"/>
    </xf>
    <xf numFmtId="0" fontId="9" fillId="0" borderId="201" xfId="0" applyFont="1" applyFill="1" applyBorder="1" applyAlignment="1">
      <alignment horizontal="left" vertical="center"/>
    </xf>
    <xf numFmtId="0" fontId="9" fillId="0" borderId="200" xfId="0" applyFont="1" applyFill="1" applyBorder="1" applyAlignment="1">
      <alignment horizontal="left" vertical="center"/>
    </xf>
    <xf numFmtId="0" fontId="9" fillId="0" borderId="163" xfId="0" applyFont="1" applyFill="1" applyBorder="1" applyAlignment="1">
      <alignment horizontal="left" vertical="center"/>
    </xf>
    <xf numFmtId="0" fontId="9" fillId="0" borderId="202" xfId="0" applyFont="1" applyFill="1" applyBorder="1" applyAlignment="1">
      <alignment horizontal="left" vertical="center"/>
    </xf>
    <xf numFmtId="1" fontId="10" fillId="27" borderId="107" xfId="0" applyNumberFormat="1" applyFont="1" applyFill="1" applyBorder="1" applyAlignment="1">
      <alignment horizontal="center" vertical="center"/>
    </xf>
    <xf numFmtId="1" fontId="10" fillId="27" borderId="17" xfId="0" applyNumberFormat="1" applyFont="1" applyFill="1" applyBorder="1" applyAlignment="1">
      <alignment horizontal="center" vertical="center"/>
    </xf>
    <xf numFmtId="49" fontId="5" fillId="28" borderId="23" xfId="0" applyNumberFormat="1" applyFont="1" applyFill="1" applyBorder="1" applyAlignment="1">
      <alignment vertical="center"/>
    </xf>
    <xf numFmtId="49" fontId="5" fillId="28" borderId="26" xfId="0" applyNumberFormat="1" applyFont="1" applyFill="1" applyBorder="1" applyAlignment="1">
      <alignment vertical="center"/>
    </xf>
    <xf numFmtId="0" fontId="9" fillId="0" borderId="203" xfId="0" applyFont="1" applyFill="1" applyBorder="1" applyAlignment="1">
      <alignment horizontal="left" vertical="center"/>
    </xf>
    <xf numFmtId="0" fontId="9" fillId="0" borderId="143" xfId="0" applyFont="1" applyFill="1" applyBorder="1" applyAlignment="1">
      <alignment horizontal="left" vertical="center"/>
    </xf>
    <xf numFmtId="0" fontId="9" fillId="28" borderId="60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vertical="center"/>
    </xf>
    <xf numFmtId="1" fontId="10" fillId="0" borderId="64" xfId="0" applyNumberFormat="1" applyFont="1" applyFill="1" applyBorder="1" applyAlignment="1">
      <alignment horizontal="center" vertical="center"/>
    </xf>
    <xf numFmtId="0" fontId="9" fillId="0" borderId="204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24" borderId="205" xfId="0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11" fillId="0" borderId="62" xfId="0" applyFont="1" applyBorder="1" applyAlignment="1">
      <alignment horizontal="right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2" fillId="0" borderId="195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left" vertical="center"/>
    </xf>
    <xf numFmtId="0" fontId="10" fillId="0" borderId="94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17" fillId="0" borderId="160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4" fillId="27" borderId="115" xfId="0" applyFont="1" applyFill="1" applyBorder="1" applyAlignment="1">
      <alignment horizontal="center" vertical="center"/>
    </xf>
    <xf numFmtId="49" fontId="9" fillId="0" borderId="204" xfId="0" applyNumberFormat="1" applyFont="1" applyFill="1" applyBorder="1" applyAlignment="1">
      <alignment horizontal="left" vertical="center"/>
    </xf>
    <xf numFmtId="0" fontId="10" fillId="0" borderId="207" xfId="0" applyFont="1" applyFill="1" applyBorder="1" applyAlignment="1">
      <alignment vertical="center" wrapText="1"/>
    </xf>
    <xf numFmtId="0" fontId="12" fillId="0" borderId="208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6" fillId="29" borderId="209" xfId="0" applyFont="1" applyFill="1" applyBorder="1" applyAlignment="1">
      <alignment horizontal="center" vertical="center"/>
    </xf>
    <xf numFmtId="49" fontId="6" fillId="29" borderId="210" xfId="0" applyNumberFormat="1" applyFont="1" applyFill="1" applyBorder="1" applyAlignment="1">
      <alignment horizontal="left" vertical="center"/>
    </xf>
    <xf numFmtId="0" fontId="6" fillId="29" borderId="210" xfId="0" applyFont="1" applyFill="1" applyBorder="1" applyAlignment="1">
      <alignment vertical="center" wrapText="1"/>
    </xf>
    <xf numFmtId="0" fontId="8" fillId="29" borderId="211" xfId="0" applyFont="1" applyFill="1" applyBorder="1" applyAlignment="1">
      <alignment horizontal="center" vertical="center"/>
    </xf>
    <xf numFmtId="0" fontId="11" fillId="29" borderId="212" xfId="0" applyFont="1" applyFill="1" applyBorder="1" applyAlignment="1">
      <alignment horizontal="center" vertical="center"/>
    </xf>
    <xf numFmtId="0" fontId="6" fillId="29" borderId="213" xfId="0" applyFont="1" applyFill="1" applyBorder="1" applyAlignment="1">
      <alignment horizontal="center" vertical="center"/>
    </xf>
    <xf numFmtId="0" fontId="6" fillId="29" borderId="214" xfId="0" applyFont="1" applyFill="1" applyBorder="1" applyAlignment="1">
      <alignment horizontal="center" vertical="center"/>
    </xf>
    <xf numFmtId="0" fontId="15" fillId="29" borderId="215" xfId="0" applyFont="1" applyFill="1" applyBorder="1" applyAlignment="1">
      <alignment horizontal="center" vertical="center"/>
    </xf>
    <xf numFmtId="0" fontId="6" fillId="29" borderId="216" xfId="0" applyFont="1" applyFill="1" applyBorder="1" applyAlignment="1">
      <alignment horizontal="center" vertical="center"/>
    </xf>
    <xf numFmtId="0" fontId="6" fillId="29" borderId="217" xfId="0" applyFont="1" applyFill="1" applyBorder="1" applyAlignment="1">
      <alignment horizontal="center" vertical="center"/>
    </xf>
    <xf numFmtId="0" fontId="4" fillId="24" borderId="218" xfId="0" applyFont="1" applyFill="1" applyBorder="1" applyAlignment="1">
      <alignment horizontal="center" vertical="center"/>
    </xf>
    <xf numFmtId="0" fontId="4" fillId="24" borderId="95" xfId="0" applyFont="1" applyFill="1" applyBorder="1" applyAlignment="1">
      <alignment horizontal="left" vertical="center"/>
    </xf>
    <xf numFmtId="0" fontId="6" fillId="24" borderId="95" xfId="0" applyFont="1" applyFill="1" applyBorder="1" applyAlignment="1">
      <alignment horizontal="right" vertical="center" wrapText="1"/>
    </xf>
    <xf numFmtId="1" fontId="5" fillId="24" borderId="149" xfId="0" applyNumberFormat="1" applyFont="1" applyFill="1" applyBorder="1" applyAlignment="1">
      <alignment horizontal="center" vertical="center"/>
    </xf>
    <xf numFmtId="1" fontId="11" fillId="24" borderId="162" xfId="0" applyNumberFormat="1" applyFont="1" applyFill="1" applyBorder="1" applyAlignment="1">
      <alignment horizontal="center" vertical="center"/>
    </xf>
    <xf numFmtId="0" fontId="5" fillId="24" borderId="218" xfId="0" applyFont="1" applyFill="1" applyBorder="1" applyAlignment="1">
      <alignment vertical="center"/>
    </xf>
    <xf numFmtId="0" fontId="5" fillId="24" borderId="95" xfId="0" applyFont="1" applyFill="1" applyBorder="1" applyAlignment="1">
      <alignment vertical="center"/>
    </xf>
    <xf numFmtId="0" fontId="5" fillId="24" borderId="151" xfId="0" applyFont="1" applyFill="1" applyBorder="1" applyAlignment="1">
      <alignment vertical="center"/>
    </xf>
    <xf numFmtId="0" fontId="5" fillId="24" borderId="218" xfId="0" applyFont="1" applyFill="1" applyBorder="1" applyAlignment="1">
      <alignment horizontal="center" vertical="center"/>
    </xf>
    <xf numFmtId="0" fontId="5" fillId="24" borderId="95" xfId="0" applyFont="1" applyFill="1" applyBorder="1" applyAlignment="1">
      <alignment horizontal="center" vertical="center"/>
    </xf>
    <xf numFmtId="0" fontId="5" fillId="24" borderId="151" xfId="0" applyFont="1" applyFill="1" applyBorder="1" applyAlignment="1">
      <alignment horizontal="center" vertical="center"/>
    </xf>
    <xf numFmtId="1" fontId="6" fillId="0" borderId="99" xfId="0" applyNumberFormat="1" applyFont="1" applyFill="1" applyBorder="1" applyAlignment="1">
      <alignment vertical="center"/>
    </xf>
    <xf numFmtId="1" fontId="6" fillId="0" borderId="101" xfId="0" applyNumberFormat="1" applyFont="1" applyBorder="1" applyAlignment="1">
      <alignment vertical="center"/>
    </xf>
    <xf numFmtId="1" fontId="6" fillId="0" borderId="66" xfId="0" applyNumberFormat="1" applyFont="1" applyFill="1" applyBorder="1" applyAlignment="1">
      <alignment horizontal="center" vertical="center"/>
    </xf>
    <xf numFmtId="1" fontId="8" fillId="0" borderId="71" xfId="0" applyNumberFormat="1" applyFont="1" applyBorder="1" applyAlignment="1">
      <alignment vertical="center"/>
    </xf>
    <xf numFmtId="1" fontId="6" fillId="0" borderId="125" xfId="0" applyNumberFormat="1" applyFont="1" applyFill="1" applyBorder="1" applyAlignment="1">
      <alignment horizontal="center" vertical="center"/>
    </xf>
    <xf numFmtId="1" fontId="6" fillId="0" borderId="124" xfId="0" applyNumberFormat="1" applyFont="1" applyFill="1" applyBorder="1" applyAlignment="1">
      <alignment vertical="center"/>
    </xf>
    <xf numFmtId="1" fontId="15" fillId="0" borderId="126" xfId="0" applyNumberFormat="1" applyFont="1" applyFill="1" applyBorder="1" applyAlignment="1">
      <alignment horizontal="center" vertical="center"/>
    </xf>
    <xf numFmtId="1" fontId="6" fillId="0" borderId="124" xfId="0" applyNumberFormat="1" applyFont="1" applyFill="1" applyBorder="1" applyAlignment="1">
      <alignment horizontal="center" vertical="center"/>
    </xf>
    <xf numFmtId="1" fontId="15" fillId="0" borderId="126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96" xfId="0" applyFont="1" applyFill="1" applyBorder="1" applyAlignment="1">
      <alignment vertical="center"/>
    </xf>
    <xf numFmtId="1" fontId="10" fillId="0" borderId="161" xfId="0" applyNumberFormat="1" applyFont="1" applyFill="1" applyBorder="1" applyAlignment="1">
      <alignment horizontal="center" vertical="center"/>
    </xf>
    <xf numFmtId="1" fontId="10" fillId="0" borderId="219" xfId="0" applyNumberFormat="1" applyFont="1" applyFill="1" applyBorder="1" applyAlignment="1">
      <alignment horizontal="center" vertical="center"/>
    </xf>
    <xf numFmtId="1" fontId="10" fillId="0" borderId="220" xfId="0" applyNumberFormat="1" applyFont="1" applyFill="1" applyBorder="1" applyAlignment="1">
      <alignment horizontal="center" vertical="center"/>
    </xf>
    <xf numFmtId="1" fontId="10" fillId="0" borderId="111" xfId="0" applyNumberFormat="1" applyFont="1" applyFill="1" applyBorder="1" applyAlignment="1">
      <alignment horizontal="center" vertical="center"/>
    </xf>
    <xf numFmtId="1" fontId="10" fillId="0" borderId="221" xfId="0" applyNumberFormat="1" applyFont="1" applyFill="1" applyBorder="1" applyAlignment="1">
      <alignment horizontal="center" vertical="center"/>
    </xf>
    <xf numFmtId="0" fontId="10" fillId="0" borderId="222" xfId="0" applyFont="1" applyBorder="1" applyAlignment="1">
      <alignment vertical="center" wrapText="1"/>
    </xf>
    <xf numFmtId="0" fontId="10" fillId="0" borderId="208" xfId="0" applyFont="1" applyBorder="1" applyAlignment="1">
      <alignment vertical="center" wrapText="1"/>
    </xf>
    <xf numFmtId="0" fontId="10" fillId="0" borderId="223" xfId="0" applyFont="1" applyBorder="1" applyAlignment="1">
      <alignment vertical="center" wrapText="1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2" fillId="0" borderId="227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01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0" fillId="0" borderId="96" xfId="0" applyFont="1" applyFill="1" applyBorder="1" applyAlignment="1">
      <alignment vertical="center"/>
    </xf>
    <xf numFmtId="0" fontId="10" fillId="0" borderId="98" xfId="0" applyFont="1" applyFill="1" applyBorder="1" applyAlignment="1">
      <alignment vertical="center"/>
    </xf>
    <xf numFmtId="49" fontId="5" fillId="28" borderId="22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1" fontId="10" fillId="0" borderId="101" xfId="0" applyNumberFormat="1" applyFont="1" applyFill="1" applyBorder="1" applyAlignment="1">
      <alignment horizontal="center" vertical="center"/>
    </xf>
    <xf numFmtId="1" fontId="10" fillId="27" borderId="39" xfId="0" applyNumberFormat="1" applyFont="1" applyFill="1" applyBorder="1" applyAlignment="1">
      <alignment horizontal="center" vertical="center"/>
    </xf>
    <xf numFmtId="1" fontId="10" fillId="27" borderId="40" xfId="0" applyNumberFormat="1" applyFont="1" applyFill="1" applyBorder="1" applyAlignment="1">
      <alignment horizontal="center" vertical="center"/>
    </xf>
    <xf numFmtId="1" fontId="12" fillId="27" borderId="41" xfId="0" applyNumberFormat="1" applyFont="1" applyFill="1" applyBorder="1" applyAlignment="1">
      <alignment horizontal="center" vertical="center"/>
    </xf>
    <xf numFmtId="1" fontId="12" fillId="27" borderId="197" xfId="0" applyNumberFormat="1" applyFont="1" applyFill="1" applyBorder="1" applyAlignment="1">
      <alignment horizontal="center" vertical="center"/>
    </xf>
    <xf numFmtId="1" fontId="10" fillId="27" borderId="23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120" xfId="0" applyFont="1" applyFill="1" applyBorder="1" applyAlignment="1">
      <alignment horizontal="center" vertical="center"/>
    </xf>
    <xf numFmtId="49" fontId="5" fillId="28" borderId="20" xfId="0" applyNumberFormat="1" applyFont="1" applyFill="1" applyBorder="1" applyAlignment="1">
      <alignment horizontal="right" vertical="center"/>
    </xf>
    <xf numFmtId="1" fontId="5" fillId="28" borderId="229" xfId="0" applyNumberFormat="1" applyFont="1" applyFill="1" applyBorder="1" applyAlignment="1">
      <alignment horizontal="center" vertical="center"/>
    </xf>
    <xf numFmtId="0" fontId="11" fillId="28" borderId="164" xfId="0" applyFont="1" applyFill="1" applyBorder="1" applyAlignment="1">
      <alignment horizontal="right" vertical="center"/>
    </xf>
    <xf numFmtId="1" fontId="7" fillId="0" borderId="116" xfId="0" applyNumberFormat="1" applyFont="1" applyFill="1" applyBorder="1" applyAlignment="1">
      <alignment horizontal="center" vertical="center"/>
    </xf>
    <xf numFmtId="1" fontId="17" fillId="0" borderId="116" xfId="0" applyNumberFormat="1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left" vertical="center"/>
    </xf>
    <xf numFmtId="0" fontId="10" fillId="0" borderId="233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1" fontId="10" fillId="0" borderId="110" xfId="0" applyNumberFormat="1" applyFont="1" applyFill="1" applyBorder="1" applyAlignment="1">
      <alignment horizontal="center" vertical="center"/>
    </xf>
    <xf numFmtId="1" fontId="12" fillId="0" borderId="84" xfId="0" applyNumberFormat="1" applyFont="1" applyFill="1" applyBorder="1" applyAlignment="1">
      <alignment horizontal="center" vertical="center"/>
    </xf>
    <xf numFmtId="1" fontId="10" fillId="0" borderId="134" xfId="0" applyNumberFormat="1" applyFont="1" applyFill="1" applyBorder="1" applyAlignment="1">
      <alignment horizontal="center" vertical="center"/>
    </xf>
    <xf numFmtId="1" fontId="10" fillId="0" borderId="135" xfId="0" applyNumberFormat="1" applyFont="1" applyFill="1" applyBorder="1" applyAlignment="1">
      <alignment horizontal="center" vertical="center"/>
    </xf>
    <xf numFmtId="1" fontId="12" fillId="0" borderId="136" xfId="0" applyNumberFormat="1" applyFont="1" applyFill="1" applyBorder="1" applyAlignment="1">
      <alignment horizontal="center" vertical="center"/>
    </xf>
    <xf numFmtId="1" fontId="12" fillId="0" borderId="137" xfId="0" applyNumberFormat="1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left" vertical="center"/>
    </xf>
    <xf numFmtId="1" fontId="10" fillId="27" borderId="91" xfId="0" applyNumberFormat="1" applyFont="1" applyFill="1" applyBorder="1" applyAlignment="1">
      <alignment horizontal="center" vertical="center"/>
    </xf>
    <xf numFmtId="1" fontId="12" fillId="27" borderId="55" xfId="0" applyNumberFormat="1" applyFont="1" applyFill="1" applyBorder="1" applyAlignment="1">
      <alignment horizontal="center" vertical="center"/>
    </xf>
    <xf numFmtId="1" fontId="6" fillId="27" borderId="0" xfId="0" applyNumberFormat="1" applyFont="1" applyFill="1" applyBorder="1" applyAlignment="1">
      <alignment vertical="center"/>
    </xf>
    <xf numFmtId="1" fontId="6" fillId="27" borderId="88" xfId="0" applyNumberFormat="1" applyFont="1" applyFill="1" applyBorder="1" applyAlignment="1">
      <alignment horizontal="center" vertical="center"/>
    </xf>
    <xf numFmtId="1" fontId="6" fillId="27" borderId="89" xfId="0" applyNumberFormat="1" applyFont="1" applyFill="1" applyBorder="1" applyAlignment="1">
      <alignment horizontal="center" vertical="center"/>
    </xf>
    <xf numFmtId="1" fontId="15" fillId="27" borderId="90" xfId="0" applyNumberFormat="1" applyFont="1" applyFill="1" applyBorder="1" applyAlignment="1">
      <alignment horizontal="center" vertical="center"/>
    </xf>
    <xf numFmtId="1" fontId="6" fillId="27" borderId="87" xfId="0" applyNumberFormat="1" applyFont="1" applyFill="1" applyBorder="1" applyAlignment="1">
      <alignment horizontal="center" vertical="center"/>
    </xf>
    <xf numFmtId="1" fontId="5" fillId="24" borderId="95" xfId="0" applyNumberFormat="1" applyFont="1" applyFill="1" applyBorder="1" applyAlignment="1">
      <alignment vertical="center"/>
    </xf>
    <xf numFmtId="1" fontId="5" fillId="24" borderId="95" xfId="0" applyNumberFormat="1" applyFont="1" applyFill="1" applyBorder="1" applyAlignment="1">
      <alignment horizontal="center" vertical="center"/>
    </xf>
    <xf numFmtId="0" fontId="10" fillId="27" borderId="40" xfId="0" applyFont="1" applyFill="1" applyBorder="1" applyAlignment="1">
      <alignment horizontal="center" vertical="center"/>
    </xf>
    <xf numFmtId="1" fontId="8" fillId="27" borderId="71" xfId="0" applyNumberFormat="1" applyFont="1" applyFill="1" applyBorder="1" applyAlignment="1">
      <alignment horizontal="center" vertical="center"/>
    </xf>
    <xf numFmtId="1" fontId="6" fillId="27" borderId="124" xfId="0" applyNumberFormat="1" applyFont="1" applyFill="1" applyBorder="1" applyAlignment="1">
      <alignment horizontal="center" vertical="center"/>
    </xf>
    <xf numFmtId="1" fontId="15" fillId="27" borderId="126" xfId="0" applyNumberFormat="1" applyFont="1" applyFill="1" applyBorder="1" applyAlignment="1">
      <alignment horizontal="center" vertical="center"/>
    </xf>
    <xf numFmtId="1" fontId="6" fillId="27" borderId="66" xfId="0" applyNumberFormat="1" applyFont="1" applyFill="1" applyBorder="1" applyAlignment="1">
      <alignment horizontal="center" vertical="center"/>
    </xf>
    <xf numFmtId="49" fontId="5" fillId="27" borderId="0" xfId="0" applyNumberFormat="1" applyFont="1" applyFill="1" applyAlignment="1">
      <alignment horizontal="left" vertical="center"/>
    </xf>
    <xf numFmtId="0" fontId="46" fillId="28" borderId="218" xfId="0" applyFont="1" applyFill="1" applyBorder="1" applyAlignment="1">
      <alignment horizontal="center" vertical="center"/>
    </xf>
    <xf numFmtId="1" fontId="46" fillId="28" borderId="95" xfId="0" applyNumberFormat="1" applyFont="1" applyFill="1" applyBorder="1" applyAlignment="1">
      <alignment horizontal="center" vertical="center"/>
    </xf>
    <xf numFmtId="0" fontId="46" fillId="28" borderId="95" xfId="0" applyFont="1" applyFill="1" applyBorder="1" applyAlignment="1">
      <alignment horizontal="center" vertical="center"/>
    </xf>
    <xf numFmtId="0" fontId="46" fillId="28" borderId="151" xfId="0" applyFont="1" applyFill="1" applyBorder="1" applyAlignment="1">
      <alignment horizontal="center" vertical="center"/>
    </xf>
    <xf numFmtId="1" fontId="47" fillId="24" borderId="86" xfId="0" applyNumberFormat="1" applyFont="1" applyFill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1" fontId="46" fillId="0" borderId="124" xfId="0" applyNumberFormat="1" applyFont="1" applyFill="1" applyBorder="1" applyAlignment="1">
      <alignment horizontal="center" vertical="center"/>
    </xf>
    <xf numFmtId="1" fontId="46" fillId="0" borderId="89" xfId="0" applyNumberFormat="1" applyFont="1" applyFill="1" applyBorder="1" applyAlignment="1">
      <alignment horizontal="center" vertical="center"/>
    </xf>
    <xf numFmtId="1" fontId="47" fillId="0" borderId="90" xfId="0" applyNumberFormat="1" applyFont="1" applyFill="1" applyBorder="1" applyAlignment="1">
      <alignment horizontal="center" vertical="center"/>
    </xf>
    <xf numFmtId="1" fontId="46" fillId="0" borderId="66" xfId="0" applyNumberFormat="1" applyFont="1" applyFill="1" applyBorder="1" applyAlignment="1">
      <alignment horizontal="center" vertical="center"/>
    </xf>
    <xf numFmtId="1" fontId="48" fillId="0" borderId="71" xfId="0" applyNumberFormat="1" applyFont="1" applyBorder="1" applyAlignment="1">
      <alignment horizontal="center" vertical="center"/>
    </xf>
    <xf numFmtId="1" fontId="46" fillId="0" borderId="125" xfId="0" applyNumberFormat="1" applyFont="1" applyFill="1" applyBorder="1" applyAlignment="1">
      <alignment horizontal="center" vertical="center"/>
    </xf>
    <xf numFmtId="1" fontId="47" fillId="0" borderId="126" xfId="0" applyNumberFormat="1" applyFont="1" applyFill="1" applyBorder="1" applyAlignment="1">
      <alignment horizontal="center" vertical="center"/>
    </xf>
    <xf numFmtId="0" fontId="9" fillId="0" borderId="234" xfId="0" applyFont="1" applyFill="1" applyBorder="1" applyAlignment="1">
      <alignment horizontal="left" vertical="center"/>
    </xf>
    <xf numFmtId="0" fontId="9" fillId="0" borderId="23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" fontId="11" fillId="24" borderId="9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5" fillId="24" borderId="60" xfId="0" applyFont="1" applyFill="1" applyBorder="1" applyAlignment="1">
      <alignment horizontal="center" vertical="center"/>
    </xf>
    <xf numFmtId="0" fontId="9" fillId="0" borderId="236" xfId="0" applyFont="1" applyFill="1" applyBorder="1" applyAlignment="1">
      <alignment horizontal="left" vertical="center"/>
    </xf>
    <xf numFmtId="0" fontId="9" fillId="0" borderId="98" xfId="0" applyFont="1" applyFill="1" applyBorder="1" applyAlignment="1">
      <alignment horizontal="left" vertical="center"/>
    </xf>
    <xf numFmtId="0" fontId="9" fillId="0" borderId="237" xfId="0" applyFont="1" applyFill="1" applyBorder="1" applyAlignment="1">
      <alignment horizontal="left" vertical="center"/>
    </xf>
    <xf numFmtId="0" fontId="9" fillId="0" borderId="235" xfId="0" applyFont="1" applyFill="1" applyBorder="1" applyAlignment="1">
      <alignment horizontal="left" vertical="center" wrapText="1"/>
    </xf>
    <xf numFmtId="0" fontId="16" fillId="27" borderId="0" xfId="0" applyFont="1" applyFill="1" applyAlignment="1">
      <alignment vertical="center" wrapText="1"/>
    </xf>
    <xf numFmtId="0" fontId="10" fillId="0" borderId="34" xfId="0" applyFont="1" applyFill="1" applyBorder="1" applyAlignment="1">
      <alignment horizontal="center" vertical="center"/>
    </xf>
    <xf numFmtId="1" fontId="11" fillId="24" borderId="21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" fontId="49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5" fillId="29" borderId="211" xfId="0" applyFont="1" applyFill="1" applyBorder="1" applyAlignment="1">
      <alignment horizontal="center" vertical="center"/>
    </xf>
    <xf numFmtId="1" fontId="5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56" fillId="29" borderId="214" xfId="0" applyFont="1" applyFill="1" applyBorder="1" applyAlignment="1">
      <alignment horizontal="center" vertical="center"/>
    </xf>
    <xf numFmtId="0" fontId="56" fillId="29" borderId="213" xfId="0" applyFont="1" applyFill="1" applyBorder="1" applyAlignment="1">
      <alignment horizontal="center" vertical="center"/>
    </xf>
    <xf numFmtId="0" fontId="57" fillId="29" borderId="215" xfId="0" applyFont="1" applyFill="1" applyBorder="1" applyAlignment="1">
      <alignment horizontal="center" vertical="center"/>
    </xf>
    <xf numFmtId="1" fontId="56" fillId="0" borderId="10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5" fillId="27" borderId="121" xfId="0" applyFont="1" applyFill="1" applyBorder="1" applyAlignment="1">
      <alignment horizontal="center" vertical="center"/>
    </xf>
    <xf numFmtId="0" fontId="9" fillId="27" borderId="47" xfId="0" applyFont="1" applyFill="1" applyBorder="1" applyAlignment="1">
      <alignment horizontal="left" vertical="center"/>
    </xf>
    <xf numFmtId="0" fontId="10" fillId="27" borderId="144" xfId="0" applyFont="1" applyFill="1" applyBorder="1" applyAlignment="1" applyProtection="1">
      <alignment vertical="center"/>
      <protection locked="0"/>
    </xf>
    <xf numFmtId="0" fontId="10" fillId="27" borderId="101" xfId="0" applyFont="1" applyFill="1" applyBorder="1" applyAlignment="1">
      <alignment horizontal="center" vertical="center"/>
    </xf>
    <xf numFmtId="0" fontId="12" fillId="27" borderId="80" xfId="0" applyFont="1" applyFill="1" applyBorder="1" applyAlignment="1">
      <alignment horizontal="center" vertical="center"/>
    </xf>
    <xf numFmtId="0" fontId="10" fillId="27" borderId="140" xfId="0" applyFont="1" applyFill="1" applyBorder="1" applyAlignment="1">
      <alignment horizontal="center" vertical="center"/>
    </xf>
    <xf numFmtId="0" fontId="10" fillId="27" borderId="141" xfId="0" applyFont="1" applyFill="1" applyBorder="1" applyAlignment="1">
      <alignment horizontal="center" vertical="center"/>
    </xf>
    <xf numFmtId="0" fontId="12" fillId="27" borderId="148" xfId="0" applyFont="1" applyFill="1" applyBorder="1" applyAlignment="1">
      <alignment horizontal="center" vertical="center"/>
    </xf>
    <xf numFmtId="0" fontId="12" fillId="27" borderId="142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2" fillId="27" borderId="0" xfId="0" applyFont="1" applyFill="1" applyAlignment="1">
      <alignment vertical="center"/>
    </xf>
    <xf numFmtId="0" fontId="12" fillId="27" borderId="34" xfId="0" applyFont="1" applyFill="1" applyBorder="1" applyAlignment="1">
      <alignment horizontal="center" vertical="center"/>
    </xf>
    <xf numFmtId="1" fontId="53" fillId="0" borderId="0" xfId="0" applyNumberFormat="1" applyFont="1" applyBorder="1" applyAlignment="1">
      <alignment horizontal="left" vertical="center"/>
    </xf>
    <xf numFmtId="1" fontId="54" fillId="0" borderId="0" xfId="0" applyNumberFormat="1" applyFont="1" applyBorder="1" applyAlignment="1">
      <alignment horizontal="right" vertical="center"/>
    </xf>
    <xf numFmtId="1" fontId="15" fillId="0" borderId="64" xfId="0" applyNumberFormat="1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44" fillId="27" borderId="0" xfId="0" applyFont="1" applyFill="1" applyBorder="1" applyAlignment="1">
      <alignment vertical="center"/>
    </xf>
    <xf numFmtId="0" fontId="9" fillId="27" borderId="11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24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0" fillId="25" borderId="163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205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46" xfId="0" applyFont="1" applyFill="1" applyBorder="1" applyAlignment="1">
      <alignment horizontal="left" vertical="center"/>
    </xf>
    <xf numFmtId="0" fontId="11" fillId="28" borderId="228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27" borderId="115" xfId="0" applyFont="1" applyFill="1" applyBorder="1" applyAlignment="1">
      <alignment horizontal="left" vertical="center"/>
    </xf>
    <xf numFmtId="0" fontId="9" fillId="27" borderId="43" xfId="0" applyFont="1" applyFill="1" applyBorder="1" applyAlignment="1">
      <alignment horizontal="left" vertical="center"/>
    </xf>
    <xf numFmtId="0" fontId="9" fillId="27" borderId="42" xfId="0" applyFont="1" applyFill="1" applyBorder="1" applyAlignment="1">
      <alignment horizontal="left" vertical="center"/>
    </xf>
    <xf numFmtId="0" fontId="9" fillId="27" borderId="165" xfId="0" applyFont="1" applyFill="1" applyBorder="1" applyAlignment="1">
      <alignment horizontal="left" vertical="center"/>
    </xf>
    <xf numFmtId="0" fontId="9" fillId="27" borderId="163" xfId="0" applyFont="1" applyFill="1" applyBorder="1" applyAlignment="1">
      <alignment horizontal="left" vertical="center"/>
    </xf>
    <xf numFmtId="0" fontId="9" fillId="27" borderId="247" xfId="0" applyFont="1" applyFill="1" applyBorder="1" applyAlignment="1">
      <alignment horizontal="left" vertical="center"/>
    </xf>
    <xf numFmtId="1" fontId="9" fillId="27" borderId="205" xfId="0" applyNumberFormat="1" applyFont="1" applyFill="1" applyBorder="1" applyAlignment="1">
      <alignment horizontal="left" vertical="center"/>
    </xf>
    <xf numFmtId="0" fontId="9" fillId="27" borderId="143" xfId="0" applyFont="1" applyFill="1" applyBorder="1" applyAlignment="1">
      <alignment horizontal="left" vertical="center"/>
    </xf>
    <xf numFmtId="0" fontId="5" fillId="0" borderId="154" xfId="0" applyFont="1" applyBorder="1" applyAlignment="1">
      <alignment vertical="center"/>
    </xf>
    <xf numFmtId="0" fontId="5" fillId="0" borderId="243" xfId="0" applyFont="1" applyFill="1" applyBorder="1" applyAlignment="1">
      <alignment horizontal="center" vertical="center"/>
    </xf>
    <xf numFmtId="0" fontId="2" fillId="0" borderId="206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15" xfId="0" applyFont="1" applyFill="1" applyBorder="1" applyAlignment="1">
      <alignment horizontal="left" vertical="center"/>
    </xf>
    <xf numFmtId="0" fontId="44" fillId="0" borderId="145" xfId="0" applyFont="1" applyFill="1" applyBorder="1" applyAlignment="1">
      <alignment vertical="center"/>
    </xf>
    <xf numFmtId="0" fontId="4" fillId="0" borderId="145" xfId="0" applyFont="1" applyFill="1" applyBorder="1" applyAlignment="1">
      <alignment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2" xfId="0" applyFont="1" applyBorder="1" applyAlignment="1">
      <alignment horizontal="center" vertical="center" wrapText="1"/>
    </xf>
    <xf numFmtId="0" fontId="5" fillId="0" borderId="24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248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55" xfId="0" applyFont="1" applyBorder="1" applyAlignment="1">
      <alignment horizontal="center" vertical="center"/>
    </xf>
    <xf numFmtId="0" fontId="11" fillId="0" borderId="100" xfId="0" applyFont="1" applyBorder="1" applyAlignment="1">
      <alignment horizontal="right" vertical="center"/>
    </xf>
    <xf numFmtId="0" fontId="5" fillId="0" borderId="150" xfId="0" applyFont="1" applyBorder="1" applyAlignment="1">
      <alignment horizontal="center" vertical="center"/>
    </xf>
    <xf numFmtId="0" fontId="5" fillId="24" borderId="211" xfId="0" applyFont="1" applyFill="1" applyBorder="1" applyAlignment="1">
      <alignment horizontal="center" vertical="center" wrapText="1"/>
    </xf>
    <xf numFmtId="0" fontId="11" fillId="24" borderId="212" xfId="0" applyFont="1" applyFill="1" applyBorder="1" applyAlignment="1">
      <alignment horizontal="center" vertical="center" wrapText="1"/>
    </xf>
    <xf numFmtId="0" fontId="5" fillId="24" borderId="211" xfId="0" applyFont="1" applyFill="1" applyBorder="1" applyAlignment="1">
      <alignment horizontal="center" vertical="center"/>
    </xf>
    <xf numFmtId="0" fontId="5" fillId="24" borderId="249" xfId="0" applyFont="1" applyFill="1" applyBorder="1" applyAlignment="1">
      <alignment horizontal="center" vertical="center"/>
    </xf>
    <xf numFmtId="0" fontId="11" fillId="24" borderId="212" xfId="0" applyFont="1" applyFill="1" applyBorder="1" applyAlignment="1">
      <alignment horizontal="center" vertical="center"/>
    </xf>
    <xf numFmtId="0" fontId="5" fillId="24" borderId="211" xfId="0" applyFont="1" applyFill="1" applyBorder="1" applyAlignment="1" applyProtection="1">
      <alignment horizontal="center" vertical="center"/>
      <protection locked="0"/>
    </xf>
    <xf numFmtId="0" fontId="5" fillId="24" borderId="251" xfId="0" applyFont="1" applyFill="1" applyBorder="1" applyAlignment="1">
      <alignment horizontal="center" vertical="center"/>
    </xf>
    <xf numFmtId="0" fontId="11" fillId="24" borderId="250" xfId="0" applyFont="1" applyFill="1" applyBorder="1" applyAlignment="1">
      <alignment horizontal="center" vertical="center"/>
    </xf>
    <xf numFmtId="0" fontId="5" fillId="0" borderId="229" xfId="42" applyFont="1" applyBorder="1" applyAlignment="1">
      <alignment horizontal="center" vertical="center"/>
    </xf>
    <xf numFmtId="0" fontId="8" fillId="27" borderId="253" xfId="42" applyFont="1" applyFill="1" applyBorder="1" applyAlignment="1">
      <alignment wrapText="1"/>
    </xf>
    <xf numFmtId="0" fontId="8" fillId="27" borderId="229" xfId="42" applyFont="1" applyFill="1" applyBorder="1" applyAlignment="1">
      <alignment horizontal="center" vertical="center" wrapText="1"/>
    </xf>
    <xf numFmtId="0" fontId="12" fillId="0" borderId="254" xfId="42" applyFont="1" applyBorder="1" applyAlignment="1">
      <alignment horizontal="center" vertical="center" wrapText="1"/>
    </xf>
    <xf numFmtId="0" fontId="8" fillId="0" borderId="229" xfId="42" applyFont="1" applyBorder="1" applyAlignment="1">
      <alignment horizontal="center" vertical="center"/>
    </xf>
    <xf numFmtId="0" fontId="8" fillId="0" borderId="252" xfId="42" applyFont="1" applyBorder="1" applyAlignment="1">
      <alignment horizontal="center" vertical="center"/>
    </xf>
    <xf numFmtId="0" fontId="8" fillId="0" borderId="254" xfId="42" applyFont="1" applyBorder="1" applyAlignment="1">
      <alignment horizontal="center" vertical="center"/>
    </xf>
    <xf numFmtId="0" fontId="19" fillId="0" borderId="229" xfId="42" applyFont="1" applyBorder="1" applyAlignment="1">
      <alignment horizontal="center" vertical="center"/>
    </xf>
    <xf numFmtId="0" fontId="8" fillId="0" borderId="252" xfId="42" applyFont="1" applyBorder="1" applyAlignment="1">
      <alignment vertical="center"/>
    </xf>
    <xf numFmtId="0" fontId="8" fillId="0" borderId="254" xfId="42" applyFont="1" applyBorder="1" applyAlignment="1">
      <alignment vertical="center"/>
    </xf>
    <xf numFmtId="0" fontId="5" fillId="0" borderId="229" xfId="42" applyFont="1" applyBorder="1" applyAlignment="1">
      <alignment vertical="center"/>
    </xf>
    <xf numFmtId="0" fontId="5" fillId="0" borderId="252" xfId="42" applyFont="1" applyBorder="1" applyAlignment="1">
      <alignment vertical="center"/>
    </xf>
    <xf numFmtId="0" fontId="5" fillId="0" borderId="28" xfId="42" applyFont="1" applyBorder="1" applyAlignment="1">
      <alignment horizontal="center" vertical="center"/>
    </xf>
    <xf numFmtId="0" fontId="8" fillId="27" borderId="52" xfId="42" applyFont="1" applyFill="1" applyBorder="1" applyAlignment="1">
      <alignment wrapText="1"/>
    </xf>
    <xf numFmtId="0" fontId="8" fillId="27" borderId="28" xfId="42" applyFont="1" applyFill="1" applyBorder="1" applyAlignment="1">
      <alignment horizontal="center" vertical="center" wrapText="1"/>
    </xf>
    <xf numFmtId="0" fontId="12" fillId="0" borderId="50" xfId="42" applyFont="1" applyFill="1" applyBorder="1" applyAlignment="1">
      <alignment horizontal="center" vertical="center" wrapText="1"/>
    </xf>
    <xf numFmtId="0" fontId="8" fillId="0" borderId="28" xfId="42" applyFont="1" applyFill="1" applyBorder="1" applyAlignment="1">
      <alignment horizontal="center" vertical="center"/>
    </xf>
    <xf numFmtId="0" fontId="8" fillId="0" borderId="35" xfId="42" applyFont="1" applyFill="1" applyBorder="1" applyAlignment="1">
      <alignment horizontal="center" vertical="center"/>
    </xf>
    <xf numFmtId="0" fontId="12" fillId="0" borderId="50" xfId="42" applyFont="1" applyFill="1" applyBorder="1" applyAlignment="1">
      <alignment horizontal="center" vertical="center"/>
    </xf>
    <xf numFmtId="0" fontId="8" fillId="0" borderId="51" xfId="42" applyFont="1" applyFill="1" applyBorder="1" applyAlignment="1">
      <alignment horizontal="center" vertical="center"/>
    </xf>
    <xf numFmtId="0" fontId="19" fillId="0" borderId="51" xfId="42" applyFont="1" applyBorder="1" applyAlignment="1">
      <alignment horizontal="center" vertical="center"/>
    </xf>
    <xf numFmtId="0" fontId="12" fillId="0" borderId="24" xfId="42" applyFont="1" applyFill="1" applyBorder="1" applyAlignment="1">
      <alignment horizontal="center" vertical="center"/>
    </xf>
    <xf numFmtId="0" fontId="19" fillId="0" borderId="28" xfId="42" applyFont="1" applyBorder="1" applyAlignment="1">
      <alignment horizontal="center" vertical="center"/>
    </xf>
    <xf numFmtId="0" fontId="8" fillId="27" borderId="52" xfId="42" applyFont="1" applyFill="1" applyBorder="1" applyAlignment="1">
      <alignment horizontal="left" wrapText="1"/>
    </xf>
    <xf numFmtId="0" fontId="8" fillId="27" borderId="32" xfId="42" applyFont="1" applyFill="1" applyBorder="1" applyAlignment="1">
      <alignment horizontal="center" vertical="center" wrapText="1"/>
    </xf>
    <xf numFmtId="0" fontId="12" fillId="0" borderId="36" xfId="42" applyFont="1" applyBorder="1" applyAlignment="1">
      <alignment horizontal="center" vertical="center" wrapText="1"/>
    </xf>
    <xf numFmtId="0" fontId="8" fillId="0" borderId="32" xfId="42" applyFont="1" applyBorder="1" applyAlignment="1">
      <alignment horizontal="center" vertical="center"/>
    </xf>
    <xf numFmtId="0" fontId="8" fillId="0" borderId="33" xfId="42" applyFont="1" applyBorder="1" applyAlignment="1">
      <alignment horizontal="center" vertical="center"/>
    </xf>
    <xf numFmtId="0" fontId="8" fillId="0" borderId="34" xfId="42" applyFont="1" applyBorder="1" applyAlignment="1">
      <alignment horizontal="center" vertical="center"/>
    </xf>
    <xf numFmtId="0" fontId="8" fillId="0" borderId="38" xfId="42" applyFont="1" applyBorder="1" applyAlignment="1">
      <alignment horizontal="center" vertical="center"/>
    </xf>
    <xf numFmtId="0" fontId="8" fillId="0" borderId="36" xfId="42" applyFont="1" applyBorder="1" applyAlignment="1">
      <alignment horizontal="center" vertical="center"/>
    </xf>
    <xf numFmtId="0" fontId="19" fillId="0" borderId="32" xfId="42" applyFont="1" applyBorder="1" applyAlignment="1">
      <alignment horizontal="center" vertical="center"/>
    </xf>
    <xf numFmtId="0" fontId="8" fillId="0" borderId="33" xfId="42" applyFont="1" applyBorder="1" applyAlignment="1">
      <alignment vertical="center"/>
    </xf>
    <xf numFmtId="0" fontId="8" fillId="0" borderId="34" xfId="42" applyFont="1" applyBorder="1" applyAlignment="1">
      <alignment vertical="center"/>
    </xf>
    <xf numFmtId="0" fontId="5" fillId="0" borderId="38" xfId="42" applyFont="1" applyBorder="1" applyAlignment="1">
      <alignment vertical="center"/>
    </xf>
    <xf numFmtId="0" fontId="5" fillId="0" borderId="33" xfId="42" applyFont="1" applyBorder="1" applyAlignment="1">
      <alignment vertical="center"/>
    </xf>
    <xf numFmtId="0" fontId="8" fillId="0" borderId="52" xfId="42" applyFont="1" applyBorder="1" applyAlignment="1">
      <alignment wrapText="1"/>
    </xf>
    <xf numFmtId="0" fontId="12" fillId="0" borderId="34" xfId="42" applyFont="1" applyBorder="1" applyAlignment="1">
      <alignment horizontal="center" vertical="center"/>
    </xf>
    <xf numFmtId="0" fontId="12" fillId="0" borderId="32" xfId="42" applyFont="1" applyBorder="1" applyAlignment="1">
      <alignment horizontal="center" vertical="center"/>
    </xf>
    <xf numFmtId="0" fontId="12" fillId="0" borderId="33" xfId="42" applyFont="1" applyBorder="1" applyAlignment="1">
      <alignment horizontal="center" vertical="center"/>
    </xf>
    <xf numFmtId="0" fontId="19" fillId="0" borderId="38" xfId="42" applyFont="1" applyBorder="1" applyAlignment="1">
      <alignment horizontal="center" vertical="center"/>
    </xf>
    <xf numFmtId="0" fontId="12" fillId="0" borderId="38" xfId="42" applyFont="1" applyBorder="1" applyAlignment="1">
      <alignment horizontal="center" vertical="center"/>
    </xf>
    <xf numFmtId="0" fontId="12" fillId="0" borderId="36" xfId="42" applyFont="1" applyBorder="1" applyAlignment="1">
      <alignment horizontal="center" vertical="center"/>
    </xf>
    <xf numFmtId="0" fontId="12" fillId="0" borderId="34" xfId="42" applyFont="1" applyBorder="1" applyAlignment="1">
      <alignment horizontal="right" vertical="center"/>
    </xf>
    <xf numFmtId="0" fontId="8" fillId="0" borderId="28" xfId="42" applyFont="1" applyBorder="1" applyAlignment="1">
      <alignment horizontal="center" vertical="center" wrapText="1"/>
    </xf>
    <xf numFmtId="0" fontId="8" fillId="0" borderId="50" xfId="42" applyFont="1" applyBorder="1" applyAlignment="1">
      <alignment horizontal="center" vertical="center" wrapText="1"/>
    </xf>
    <xf numFmtId="0" fontId="5" fillId="0" borderId="28" xfId="42" applyFont="1" applyFill="1" applyBorder="1" applyAlignment="1">
      <alignment vertical="center"/>
    </xf>
    <xf numFmtId="0" fontId="5" fillId="0" borderId="35" xfId="42" applyFont="1" applyFill="1" applyBorder="1" applyAlignment="1">
      <alignment vertical="center"/>
    </xf>
    <xf numFmtId="0" fontId="11" fillId="0" borderId="50" xfId="42" applyFont="1" applyFill="1" applyBorder="1" applyAlignment="1">
      <alignment horizontal="right" vertical="center"/>
    </xf>
    <xf numFmtId="0" fontId="8" fillId="0" borderId="28" xfId="42" applyFont="1" applyBorder="1" applyAlignment="1">
      <alignment horizontal="center" vertical="center"/>
    </xf>
    <xf numFmtId="0" fontId="8" fillId="0" borderId="35" xfId="42" applyFont="1" applyBorder="1" applyAlignment="1">
      <alignment horizontal="center" vertical="center"/>
    </xf>
    <xf numFmtId="0" fontId="8" fillId="0" borderId="50" xfId="42" applyFont="1" applyBorder="1" applyAlignment="1">
      <alignment horizontal="center" vertical="center"/>
    </xf>
    <xf numFmtId="0" fontId="5" fillId="0" borderId="50" xfId="42" applyFont="1" applyFill="1" applyBorder="1" applyAlignment="1">
      <alignment vertical="center"/>
    </xf>
    <xf numFmtId="0" fontId="8" fillId="0" borderId="28" xfId="42" applyFont="1" applyFill="1" applyBorder="1" applyAlignment="1" applyProtection="1">
      <alignment horizontal="center" vertical="center"/>
      <protection locked="0"/>
    </xf>
    <xf numFmtId="0" fontId="8" fillId="0" borderId="35" xfId="42" applyFont="1" applyFill="1" applyBorder="1" applyAlignment="1" applyProtection="1">
      <alignment horizontal="center" vertical="center"/>
      <protection locked="0"/>
    </xf>
    <xf numFmtId="0" fontId="12" fillId="0" borderId="50" xfId="42" applyFont="1" applyFill="1" applyBorder="1" applyAlignment="1" applyProtection="1">
      <alignment horizontal="center" vertical="center"/>
      <protection locked="0"/>
    </xf>
    <xf numFmtId="0" fontId="39" fillId="0" borderId="28" xfId="42" applyFont="1" applyFill="1" applyBorder="1" applyAlignment="1" applyProtection="1">
      <alignment horizontal="center" vertical="center"/>
      <protection locked="0"/>
    </xf>
    <xf numFmtId="0" fontId="8" fillId="27" borderId="35" xfId="42" applyFont="1" applyFill="1" applyBorder="1"/>
    <xf numFmtId="0" fontId="5" fillId="0" borderId="28" xfId="42" applyFont="1" applyBorder="1" applyAlignment="1">
      <alignment vertical="center"/>
    </xf>
    <xf numFmtId="0" fontId="5" fillId="0" borderId="35" xfId="42" applyFont="1" applyBorder="1" applyAlignment="1">
      <alignment vertical="center"/>
    </xf>
    <xf numFmtId="0" fontId="5" fillId="0" borderId="50" xfId="42" applyFont="1" applyBorder="1" applyAlignment="1">
      <alignment vertical="center"/>
    </xf>
    <xf numFmtId="0" fontId="12" fillId="0" borderId="28" xfId="42" applyFont="1" applyBorder="1" applyAlignment="1">
      <alignment horizontal="center" vertical="center"/>
    </xf>
    <xf numFmtId="0" fontId="12" fillId="0" borderId="35" xfId="42" applyFont="1" applyBorder="1" applyAlignment="1">
      <alignment horizontal="center" vertical="center"/>
    </xf>
    <xf numFmtId="0" fontId="12" fillId="0" borderId="50" xfId="42" applyFont="1" applyBorder="1" applyAlignment="1">
      <alignment horizontal="center" vertical="center"/>
    </xf>
    <xf numFmtId="0" fontId="8" fillId="0" borderId="35" xfId="42" applyFont="1" applyFill="1" applyBorder="1" applyAlignment="1">
      <alignment horizontal="left" vertical="center"/>
    </xf>
    <xf numFmtId="0" fontId="8" fillId="0" borderId="52" xfId="42" applyFont="1" applyBorder="1" applyAlignment="1" applyProtection="1">
      <alignment vertical="center" wrapText="1"/>
      <protection locked="0"/>
    </xf>
    <xf numFmtId="0" fontId="12" fillId="0" borderId="50" xfId="42" applyFont="1" applyBorder="1" applyAlignment="1">
      <alignment horizontal="center" vertical="center" wrapText="1"/>
    </xf>
    <xf numFmtId="0" fontId="12" fillId="0" borderId="24" xfId="42" applyFont="1" applyBorder="1" applyAlignment="1">
      <alignment horizontal="center" vertical="center"/>
    </xf>
    <xf numFmtId="0" fontId="8" fillId="0" borderId="28" xfId="42" applyFont="1" applyBorder="1" applyAlignment="1">
      <alignment vertical="center"/>
    </xf>
    <xf numFmtId="0" fontId="8" fillId="0" borderId="35" xfId="42" applyFont="1" applyBorder="1" applyAlignment="1">
      <alignment vertical="center"/>
    </xf>
    <xf numFmtId="0" fontId="12" fillId="0" borderId="50" xfId="42" applyFont="1" applyBorder="1" applyAlignment="1">
      <alignment horizontal="right" vertical="center"/>
    </xf>
    <xf numFmtId="0" fontId="8" fillId="0" borderId="52" xfId="42" applyFont="1" applyBorder="1" applyAlignment="1">
      <alignment horizontal="left" vertical="center" wrapText="1"/>
    </xf>
    <xf numFmtId="0" fontId="5" fillId="0" borderId="24" xfId="42" applyFont="1" applyBorder="1" applyAlignment="1">
      <alignment vertical="center"/>
    </xf>
    <xf numFmtId="0" fontId="5" fillId="0" borderId="51" xfId="42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0" fontId="12" fillId="0" borderId="51" xfId="42" applyFont="1" applyBorder="1" applyAlignment="1">
      <alignment horizontal="center" vertical="center"/>
    </xf>
    <xf numFmtId="0" fontId="12" fillId="0" borderId="52" xfId="42" applyFont="1" applyBorder="1" applyAlignment="1">
      <alignment horizontal="center" vertical="center"/>
    </xf>
    <xf numFmtId="0" fontId="11" fillId="0" borderId="35" xfId="42" applyFont="1" applyBorder="1" applyAlignment="1">
      <alignment horizontal="right" vertical="center"/>
    </xf>
    <xf numFmtId="0" fontId="8" fillId="0" borderId="24" xfId="42" applyFont="1" applyBorder="1" applyAlignment="1">
      <alignment horizontal="center" vertical="center"/>
    </xf>
    <xf numFmtId="0" fontId="2" fillId="0" borderId="35" xfId="42" applyFont="1" applyBorder="1" applyAlignment="1">
      <alignment vertical="center"/>
    </xf>
    <xf numFmtId="0" fontId="39" fillId="0" borderId="51" xfId="42" applyFont="1" applyFill="1" applyBorder="1" applyAlignment="1" applyProtection="1">
      <alignment horizontal="center" vertical="center"/>
      <protection locked="0"/>
    </xf>
    <xf numFmtId="0" fontId="8" fillId="0" borderId="52" xfId="42" applyFont="1" applyFill="1" applyBorder="1" applyAlignment="1">
      <alignment wrapText="1"/>
    </xf>
    <xf numFmtId="0" fontId="8" fillId="27" borderId="28" xfId="42" applyFont="1" applyFill="1" applyBorder="1"/>
    <xf numFmtId="0" fontId="8" fillId="27" borderId="50" xfId="42" applyFont="1" applyFill="1" applyBorder="1"/>
    <xf numFmtId="0" fontId="11" fillId="0" borderId="50" xfId="42" applyFont="1" applyBorder="1" applyAlignment="1">
      <alignment horizontal="right" vertical="center"/>
    </xf>
    <xf numFmtId="0" fontId="2" fillId="0" borderId="24" xfId="42" applyFont="1" applyBorder="1" applyAlignment="1">
      <alignment vertical="center"/>
    </xf>
    <xf numFmtId="0" fontId="8" fillId="0" borderId="51" xfId="42" applyFont="1" applyBorder="1" applyAlignment="1">
      <alignment horizontal="center" vertical="center"/>
    </xf>
    <xf numFmtId="0" fontId="8" fillId="0" borderId="52" xfId="42" applyFont="1" applyFill="1" applyBorder="1" applyAlignment="1" applyProtection="1">
      <alignment vertical="center" wrapText="1"/>
      <protection locked="0"/>
    </xf>
    <xf numFmtId="0" fontId="39" fillId="0" borderId="51" xfId="42" applyFont="1" applyBorder="1" applyAlignment="1">
      <alignment horizontal="center" vertical="center"/>
    </xf>
    <xf numFmtId="0" fontId="8" fillId="0" borderId="28" xfId="42" applyFont="1" applyFill="1" applyBorder="1" applyAlignment="1">
      <alignment horizontal="left" vertical="center"/>
    </xf>
    <xf numFmtId="0" fontId="5" fillId="0" borderId="35" xfId="42" applyFont="1" applyBorder="1" applyAlignment="1">
      <alignment horizontal="center" vertical="center"/>
    </xf>
    <xf numFmtId="0" fontId="8" fillId="0" borderId="50" xfId="42" applyFont="1" applyFill="1" applyBorder="1" applyAlignment="1">
      <alignment horizontal="left" vertical="center"/>
    </xf>
    <xf numFmtId="0" fontId="5" fillId="0" borderId="50" xfId="42" applyFont="1" applyBorder="1" applyAlignment="1">
      <alignment horizontal="center" vertical="center"/>
    </xf>
    <xf numFmtId="0" fontId="5" fillId="0" borderId="157" xfId="42" applyFont="1" applyBorder="1" applyAlignment="1">
      <alignment horizontal="center" vertical="center"/>
    </xf>
    <xf numFmtId="0" fontId="8" fillId="0" borderId="256" xfId="42" applyFont="1" applyBorder="1" applyAlignment="1" applyProtection="1">
      <alignment vertical="center" wrapText="1"/>
      <protection locked="0"/>
    </xf>
    <xf numFmtId="0" fontId="8" fillId="0" borderId="157" xfId="42" applyFont="1" applyBorder="1" applyAlignment="1">
      <alignment horizontal="center" vertical="center" wrapText="1"/>
    </xf>
    <xf numFmtId="0" fontId="8" fillId="0" borderId="158" xfId="42" applyFont="1" applyBorder="1" applyAlignment="1">
      <alignment horizontal="center" vertical="center" wrapText="1"/>
    </xf>
    <xf numFmtId="0" fontId="5" fillId="0" borderId="157" xfId="42" applyFont="1" applyBorder="1" applyAlignment="1">
      <alignment vertical="center"/>
    </xf>
    <xf numFmtId="0" fontId="5" fillId="0" borderId="255" xfId="42" applyFont="1" applyBorder="1" applyAlignment="1">
      <alignment vertical="center"/>
    </xf>
    <xf numFmtId="0" fontId="5" fillId="0" borderId="158" xfId="42" applyFont="1" applyBorder="1" applyAlignment="1">
      <alignment vertical="center"/>
    </xf>
    <xf numFmtId="0" fontId="8" fillId="0" borderId="157" xfId="42" applyFont="1" applyBorder="1" applyAlignment="1">
      <alignment horizontal="center" vertical="center"/>
    </xf>
    <xf numFmtId="0" fontId="8" fillId="0" borderId="255" xfId="42" applyFont="1" applyBorder="1" applyAlignment="1">
      <alignment horizontal="center" vertical="center"/>
    </xf>
    <xf numFmtId="0" fontId="8" fillId="0" borderId="16" xfId="42" applyFont="1" applyBorder="1" applyAlignment="1">
      <alignment horizontal="center" vertical="center"/>
    </xf>
    <xf numFmtId="0" fontId="19" fillId="0" borderId="257" xfId="42" applyFont="1" applyBorder="1" applyAlignment="1">
      <alignment horizontal="center" vertical="center"/>
    </xf>
    <xf numFmtId="0" fontId="2" fillId="0" borderId="255" xfId="42" applyFont="1" applyBorder="1" applyAlignment="1">
      <alignment vertical="center"/>
    </xf>
    <xf numFmtId="0" fontId="5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</xf>
    <xf numFmtId="0" fontId="2" fillId="0" borderId="0" xfId="42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5" fillId="0" borderId="115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5" fillId="0" borderId="253" xfId="42" applyFont="1" applyBorder="1" applyAlignment="1">
      <alignment vertical="center"/>
    </xf>
    <xf numFmtId="0" fontId="12" fillId="0" borderId="52" xfId="42" applyFont="1" applyFill="1" applyBorder="1" applyAlignment="1">
      <alignment horizontal="center" vertical="center"/>
    </xf>
    <xf numFmtId="0" fontId="5" fillId="0" borderId="36" xfId="42" applyFont="1" applyBorder="1" applyAlignment="1">
      <alignment vertical="center"/>
    </xf>
    <xf numFmtId="0" fontId="11" fillId="0" borderId="36" xfId="42" applyFont="1" applyBorder="1" applyAlignment="1">
      <alignment horizontal="right" vertical="center"/>
    </xf>
    <xf numFmtId="0" fontId="5" fillId="0" borderId="52" xfId="42" applyFont="1" applyBorder="1" applyAlignment="1">
      <alignment vertical="center"/>
    </xf>
    <xf numFmtId="0" fontId="12" fillId="0" borderId="52" xfId="42" applyFont="1" applyBorder="1" applyAlignment="1">
      <alignment horizontal="right" vertical="center"/>
    </xf>
    <xf numFmtId="0" fontId="8" fillId="0" borderId="52" xfId="42" applyFont="1" applyFill="1" applyBorder="1" applyAlignment="1" applyProtection="1">
      <alignment horizontal="center" vertical="center"/>
      <protection locked="0"/>
    </xf>
    <xf numFmtId="0" fontId="8" fillId="0" borderId="52" xfId="42" applyFont="1" applyFill="1" applyBorder="1" applyAlignment="1">
      <alignment horizontal="left" vertical="center"/>
    </xf>
    <xf numFmtId="0" fontId="5" fillId="0" borderId="256" xfId="42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24" xfId="0" applyBorder="1"/>
    <xf numFmtId="0" fontId="0" fillId="0" borderId="16" xfId="0" applyBorder="1"/>
    <xf numFmtId="0" fontId="3" fillId="24" borderId="248" xfId="0" applyFont="1" applyFill="1" applyBorder="1" applyAlignment="1">
      <alignment horizontal="center" vertical="center"/>
    </xf>
    <xf numFmtId="0" fontId="9" fillId="0" borderId="16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58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10" fillId="0" borderId="96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vertical="center"/>
    </xf>
    <xf numFmtId="49" fontId="5" fillId="28" borderId="22" xfId="0" applyNumberFormat="1" applyFont="1" applyFill="1" applyBorder="1" applyAlignment="1">
      <alignment horizontal="left" vertical="center"/>
    </xf>
    <xf numFmtId="49" fontId="5" fillId="28" borderId="23" xfId="0" applyNumberFormat="1" applyFont="1" applyFill="1" applyBorder="1" applyAlignment="1">
      <alignment horizontal="left" vertical="center"/>
    </xf>
    <xf numFmtId="0" fontId="41" fillId="0" borderId="177" xfId="42" applyFont="1" applyFill="1" applyBorder="1" applyAlignment="1">
      <alignment horizontal="center" wrapText="1"/>
    </xf>
    <xf numFmtId="0" fontId="41" fillId="0" borderId="23" xfId="42" applyFont="1" applyFill="1" applyBorder="1" applyAlignment="1">
      <alignment horizontal="center" wrapText="1"/>
    </xf>
    <xf numFmtId="0" fontId="41" fillId="0" borderId="178" xfId="42" applyFont="1" applyFill="1" applyBorder="1" applyAlignment="1">
      <alignment horizontal="center" wrapText="1"/>
    </xf>
    <xf numFmtId="0" fontId="42" fillId="0" borderId="181" xfId="42" applyFont="1" applyFill="1" applyBorder="1" applyAlignment="1">
      <alignment horizontal="center" wrapText="1"/>
    </xf>
    <xf numFmtId="0" fontId="42" fillId="0" borderId="190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16" fillId="27" borderId="0" xfId="0" applyFont="1" applyFill="1" applyAlignment="1">
      <alignment horizontal="center" vertical="center"/>
    </xf>
    <xf numFmtId="0" fontId="41" fillId="0" borderId="22" xfId="42" applyFont="1" applyFill="1" applyBorder="1" applyAlignment="1">
      <alignment horizontal="center" wrapText="1"/>
    </xf>
    <xf numFmtId="0" fontId="41" fillId="0" borderId="180" xfId="42" applyFont="1" applyBorder="1" applyAlignment="1">
      <alignment horizontal="center" wrapText="1"/>
    </xf>
    <xf numFmtId="0" fontId="41" fillId="0" borderId="181" xfId="42" applyFont="1" applyBorder="1" applyAlignment="1">
      <alignment horizontal="center" wrapText="1"/>
    </xf>
    <xf numFmtId="0" fontId="41" fillId="0" borderId="182" xfId="42" applyFont="1" applyBorder="1" applyAlignment="1">
      <alignment horizontal="center" wrapText="1"/>
    </xf>
    <xf numFmtId="0" fontId="10" fillId="0" borderId="144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191" xfId="0" applyFont="1" applyFill="1" applyBorder="1" applyAlignment="1">
      <alignment horizontal="left" vertical="center"/>
    </xf>
    <xf numFmtId="0" fontId="10" fillId="0" borderId="19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54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0" fillId="0" borderId="149" xfId="0" applyFont="1" applyBorder="1" applyAlignment="1">
      <alignment vertical="center"/>
    </xf>
    <xf numFmtId="49" fontId="5" fillId="0" borderId="150" xfId="0" applyNumberFormat="1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 wrapText="1"/>
    </xf>
    <xf numFmtId="0" fontId="5" fillId="0" borderId="153" xfId="0" applyFont="1" applyBorder="1" applyAlignment="1">
      <alignment vertical="center" wrapText="1"/>
    </xf>
    <xf numFmtId="0" fontId="11" fillId="0" borderId="154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243" xfId="0" applyFont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8" borderId="19" xfId="0" applyNumberFormat="1" applyFont="1" applyFill="1" applyBorder="1" applyAlignment="1">
      <alignment horizontal="left" vertical="center"/>
    </xf>
    <xf numFmtId="49" fontId="5" fillId="28" borderId="21" xfId="0" applyNumberFormat="1" applyFont="1" applyFill="1" applyBorder="1" applyAlignment="1">
      <alignment horizontal="left" vertical="center"/>
    </xf>
    <xf numFmtId="0" fontId="10" fillId="0" borderId="198" xfId="0" applyFont="1" applyFill="1" applyBorder="1" applyAlignment="1">
      <alignment vertical="center"/>
    </xf>
    <xf numFmtId="0" fontId="10" fillId="0" borderId="199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0" fillId="0" borderId="231" xfId="0" applyBorder="1" applyAlignment="1">
      <alignment vertical="center"/>
    </xf>
    <xf numFmtId="0" fontId="10" fillId="0" borderId="149" xfId="0" applyFont="1" applyFill="1" applyBorder="1" applyAlignment="1">
      <alignment horizontal="right" vertical="center"/>
    </xf>
    <xf numFmtId="0" fontId="10" fillId="0" borderId="116" xfId="0" applyFont="1" applyFill="1" applyBorder="1" applyAlignment="1">
      <alignment horizontal="right" vertical="center"/>
    </xf>
    <xf numFmtId="0" fontId="10" fillId="0" borderId="15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99" xfId="0" applyBorder="1" applyAlignment="1">
      <alignment vertical="center"/>
    </xf>
    <xf numFmtId="0" fontId="10" fillId="0" borderId="96" xfId="0" applyFont="1" applyBorder="1" applyAlignment="1">
      <alignment vertical="center" wrapText="1"/>
    </xf>
    <xf numFmtId="0" fontId="43" fillId="0" borderId="154" xfId="0" applyNumberFormat="1" applyFont="1" applyBorder="1" applyAlignment="1">
      <alignment horizontal="center" vertical="center" textRotation="90"/>
    </xf>
    <xf numFmtId="0" fontId="43" fillId="0" borderId="115" xfId="0" applyNumberFormat="1" applyFont="1" applyBorder="1" applyAlignment="1">
      <alignment horizontal="center" vertical="center" textRotation="90"/>
    </xf>
    <xf numFmtId="0" fontId="43" fillId="0" borderId="138" xfId="0" applyNumberFormat="1" applyFont="1" applyBorder="1" applyAlignment="1">
      <alignment horizontal="center" vertical="center" textRotation="90"/>
    </xf>
    <xf numFmtId="0" fontId="8" fillId="0" borderId="13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149" xfId="0" applyFont="1" applyBorder="1"/>
    <xf numFmtId="49" fontId="5" fillId="0" borderId="155" xfId="0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43" fillId="0" borderId="154" xfId="0" applyFont="1" applyBorder="1" applyAlignment="1">
      <alignment horizontal="center" vertical="center" textRotation="90"/>
    </xf>
    <xf numFmtId="0" fontId="43" fillId="0" borderId="115" xfId="0" applyFont="1" applyBorder="1" applyAlignment="1">
      <alignment horizontal="center" vertical="center" textRotation="90"/>
    </xf>
    <xf numFmtId="0" fontId="43" fillId="0" borderId="138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39" xfId="0" applyFont="1" applyBorder="1" applyAlignment="1">
      <alignment horizontal="center"/>
    </xf>
    <xf numFmtId="0" fontId="5" fillId="0" borderId="24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241" xfId="0" applyFont="1" applyBorder="1" applyAlignment="1">
      <alignment vertical="center" wrapText="1"/>
    </xf>
    <xf numFmtId="0" fontId="11" fillId="0" borderId="154" xfId="0" applyFont="1" applyBorder="1" applyAlignment="1">
      <alignment horizontal="center" vertical="center" wrapText="1"/>
    </xf>
    <xf numFmtId="0" fontId="11" fillId="0" borderId="2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44" xfId="0" applyFont="1" applyBorder="1" applyAlignment="1">
      <alignment horizontal="center" vertical="center"/>
    </xf>
    <xf numFmtId="49" fontId="5" fillId="24" borderId="211" xfId="0" applyNumberFormat="1" applyFont="1" applyFill="1" applyBorder="1" applyAlignment="1">
      <alignment horizontal="left" vertical="center"/>
    </xf>
    <xf numFmtId="49" fontId="5" fillId="24" borderId="249" xfId="0" applyNumberFormat="1" applyFont="1" applyFill="1" applyBorder="1" applyAlignment="1">
      <alignment horizontal="left" vertical="center"/>
    </xf>
    <xf numFmtId="49" fontId="5" fillId="24" borderId="25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238" xfId="0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left" vertical="center"/>
    </xf>
    <xf numFmtId="49" fontId="5" fillId="24" borderId="15" xfId="0" applyNumberFormat="1" applyFont="1" applyFill="1" applyBorder="1" applyAlignment="1">
      <alignment horizontal="left" vertical="center"/>
    </xf>
    <xf numFmtId="49" fontId="5" fillId="24" borderId="16" xfId="0" applyNumberFormat="1" applyFont="1" applyFill="1" applyBorder="1" applyAlignment="1">
      <alignment horizontal="left" vertical="center"/>
    </xf>
    <xf numFmtId="0" fontId="8" fillId="0" borderId="239" xfId="0" applyFont="1" applyBorder="1"/>
    <xf numFmtId="0" fontId="11" fillId="0" borderId="243" xfId="0" applyFont="1" applyBorder="1" applyAlignment="1">
      <alignment horizontal="center" vertical="center"/>
    </xf>
    <xf numFmtId="0" fontId="40" fillId="27" borderId="163" xfId="0" applyFont="1" applyFill="1" applyBorder="1" applyAlignment="1">
      <alignment horizontal="center" vertical="center"/>
    </xf>
    <xf numFmtId="0" fontId="40" fillId="27" borderId="163" xfId="0" applyFont="1" applyFill="1" applyBorder="1" applyAlignment="1">
      <alignment horizontal="center" vertical="center" wrapText="1"/>
    </xf>
    <xf numFmtId="0" fontId="40" fillId="25" borderId="163" xfId="0" applyFont="1" applyFill="1" applyBorder="1" applyAlignment="1">
      <alignment horizontal="left" vertical="center" wrapText="1"/>
    </xf>
    <xf numFmtId="0" fontId="8" fillId="25" borderId="91" xfId="0" applyFont="1" applyFill="1" applyBorder="1" applyAlignment="1">
      <alignment horizontal="center" vertical="center"/>
    </xf>
    <xf numFmtId="0" fontId="8" fillId="25" borderId="187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vertical="center"/>
    </xf>
    <xf numFmtId="0" fontId="8" fillId="25" borderId="33" xfId="0" applyFont="1" applyFill="1" applyBorder="1" applyAlignment="1">
      <alignment vertical="center"/>
    </xf>
    <xf numFmtId="0" fontId="12" fillId="25" borderId="36" xfId="0" applyFont="1" applyFill="1" applyBorder="1" applyAlignment="1">
      <alignment horizontal="right" vertical="center"/>
    </xf>
    <xf numFmtId="0" fontId="12" fillId="25" borderId="41" xfId="0" applyFont="1" applyFill="1" applyBorder="1" applyAlignment="1">
      <alignment horizontal="right" vertical="center"/>
    </xf>
    <xf numFmtId="0" fontId="8" fillId="25" borderId="32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9" fillId="25" borderId="33" xfId="0" applyFont="1" applyFill="1" applyBorder="1" applyAlignment="1">
      <alignment vertical="center"/>
    </xf>
    <xf numFmtId="0" fontId="9" fillId="25" borderId="44" xfId="0" applyFont="1" applyFill="1" applyBorder="1" applyAlignment="1">
      <alignment horizontal="center" vertical="center"/>
    </xf>
    <xf numFmtId="0" fontId="8" fillId="25" borderId="39" xfId="0" applyFont="1" applyFill="1" applyBorder="1" applyAlignment="1">
      <alignment vertical="center"/>
    </xf>
    <xf numFmtId="0" fontId="8" fillId="25" borderId="40" xfId="0" applyFont="1" applyFill="1" applyBorder="1" applyAlignment="1">
      <alignment vertical="center"/>
    </xf>
    <xf numFmtId="0" fontId="8" fillId="25" borderId="40" xfId="0" applyFont="1" applyFill="1" applyBorder="1" applyAlignment="1">
      <alignment horizontal="center" vertical="center"/>
    </xf>
    <xf numFmtId="0" fontId="12" fillId="25" borderId="41" xfId="0" applyFont="1" applyFill="1" applyBorder="1" applyAlignment="1">
      <alignment horizontal="center" vertical="center"/>
    </xf>
    <xf numFmtId="0" fontId="8" fillId="25" borderId="39" xfId="0" applyFont="1" applyFill="1" applyBorder="1" applyAlignment="1">
      <alignment horizontal="center" vertical="center"/>
    </xf>
    <xf numFmtId="0" fontId="40" fillId="25" borderId="188" xfId="0" applyFont="1" applyFill="1" applyBorder="1" applyAlignment="1">
      <alignment horizontal="center" vertical="center"/>
    </xf>
    <xf numFmtId="0" fontId="40" fillId="25" borderId="245" xfId="0" applyFont="1" applyFill="1" applyBorder="1" applyAlignment="1">
      <alignment horizontal="left" vertical="center" wrapText="1"/>
    </xf>
    <xf numFmtId="0" fontId="8" fillId="25" borderId="110" xfId="0" applyFont="1" applyFill="1" applyBorder="1" applyAlignment="1">
      <alignment horizontal="center" vertical="center"/>
    </xf>
    <xf numFmtId="0" fontId="8" fillId="25" borderId="189" xfId="0" applyFont="1" applyFill="1" applyBorder="1" applyAlignment="1">
      <alignment horizontal="center" vertical="center"/>
    </xf>
    <xf numFmtId="0" fontId="8" fillId="25" borderId="134" xfId="0" applyFont="1" applyFill="1" applyBorder="1" applyAlignment="1">
      <alignment vertical="center"/>
    </xf>
    <xf numFmtId="0" fontId="8" fillId="25" borderId="135" xfId="0" applyFont="1" applyFill="1" applyBorder="1" applyAlignment="1">
      <alignment vertical="center"/>
    </xf>
    <xf numFmtId="0" fontId="12" fillId="25" borderId="137" xfId="0" applyFont="1" applyFill="1" applyBorder="1" applyAlignment="1">
      <alignment horizontal="right" vertical="center"/>
    </xf>
    <xf numFmtId="0" fontId="12" fillId="25" borderId="136" xfId="0" applyFont="1" applyFill="1" applyBorder="1" applyAlignment="1">
      <alignment horizontal="right" vertical="center"/>
    </xf>
    <xf numFmtId="0" fontId="8" fillId="25" borderId="134" xfId="0" applyFont="1" applyFill="1" applyBorder="1" applyAlignment="1">
      <alignment horizontal="center" vertical="center"/>
    </xf>
    <xf numFmtId="0" fontId="8" fillId="25" borderId="135" xfId="0" applyFont="1" applyFill="1" applyBorder="1" applyAlignment="1">
      <alignment horizontal="center" vertical="center"/>
    </xf>
    <xf numFmtId="0" fontId="12" fillId="25" borderId="136" xfId="0" applyFont="1" applyFill="1" applyBorder="1" applyAlignment="1">
      <alignment horizontal="center" vertical="center"/>
    </xf>
    <xf numFmtId="0" fontId="19" fillId="25" borderId="135" xfId="0" applyFont="1" applyFill="1" applyBorder="1" applyAlignment="1">
      <alignment vertical="center"/>
    </xf>
    <xf numFmtId="0" fontId="9" fillId="25" borderId="145" xfId="0" applyFont="1" applyFill="1" applyBorder="1" applyAlignment="1">
      <alignment horizontal="center" vertical="center"/>
    </xf>
    <xf numFmtId="0" fontId="8" fillId="27" borderId="35" xfId="42" applyFont="1" applyFill="1" applyBorder="1" applyAlignment="1">
      <alignment horizontal="left" vertical="center"/>
    </xf>
    <xf numFmtId="0" fontId="8" fillId="27" borderId="252" xfId="42" applyFont="1" applyFill="1" applyBorder="1"/>
    <xf numFmtId="0" fontId="8" fillId="27" borderId="255" xfId="42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BB82"/>
  <sheetViews>
    <sheetView showGridLines="0" topLeftCell="C34" zoomScale="70" zoomScaleNormal="70" zoomScaleSheetLayoutView="70" workbookViewId="0">
      <selection activeCell="C60" sqref="C60"/>
    </sheetView>
  </sheetViews>
  <sheetFormatPr defaultColWidth="9.140625" defaultRowHeight="12.75" x14ac:dyDescent="0.2"/>
  <cols>
    <col min="1" max="1" width="9.140625" style="5"/>
    <col min="2" max="2" width="4.85546875" style="15" customWidth="1"/>
    <col min="3" max="3" width="16.5703125" style="6" customWidth="1"/>
    <col min="4" max="4" width="41.42578125" style="7" customWidth="1"/>
    <col min="5" max="5" width="23.7109375" style="7" customWidth="1"/>
    <col min="6" max="6" width="7" style="5" bestFit="1" customWidth="1"/>
    <col min="7" max="7" width="8.140625" style="5" customWidth="1"/>
    <col min="8" max="8" width="4.7109375" style="5" bestFit="1" customWidth="1"/>
    <col min="9" max="11" width="3.5703125" style="5" customWidth="1"/>
    <col min="12" max="12" width="4.7109375" style="5" customWidth="1"/>
    <col min="13" max="16" width="3.5703125" style="5" customWidth="1"/>
    <col min="17" max="17" width="4.7109375" style="5" customWidth="1"/>
    <col min="18" max="18" width="4.42578125" style="5" customWidth="1"/>
    <col min="19" max="21" width="3.5703125" style="5" customWidth="1"/>
    <col min="22" max="22" width="4.85546875" style="5" customWidth="1"/>
    <col min="23" max="26" width="3.5703125" style="5" customWidth="1"/>
    <col min="27" max="27" width="4.7109375" style="5" customWidth="1"/>
    <col min="28" max="31" width="3.5703125" style="5" customWidth="1"/>
    <col min="32" max="32" width="4.7109375" style="5" customWidth="1"/>
    <col min="33" max="36" width="3.5703125" style="5" customWidth="1"/>
    <col min="37" max="37" width="4.7109375" style="5" customWidth="1"/>
    <col min="38" max="41" width="3.5703125" style="5" customWidth="1"/>
    <col min="42" max="42" width="4.7109375" style="5" customWidth="1"/>
    <col min="43" max="43" width="30" style="5" bestFit="1" customWidth="1"/>
    <col min="44" max="44" width="32.28515625" style="5" customWidth="1"/>
    <col min="45" max="46" width="9.140625" style="5" hidden="1" customWidth="1"/>
    <col min="47" max="16384" width="9.140625" style="5"/>
  </cols>
  <sheetData>
    <row r="2" spans="1:49" s="35" customFormat="1" ht="18" x14ac:dyDescent="0.2">
      <c r="B2" s="46" t="s">
        <v>83</v>
      </c>
      <c r="C2" s="47"/>
      <c r="D2" s="48"/>
      <c r="E2" s="48"/>
      <c r="L2" s="787" t="s">
        <v>225</v>
      </c>
      <c r="M2" s="787"/>
      <c r="N2" s="787"/>
      <c r="O2" s="787"/>
      <c r="P2" s="787"/>
      <c r="Q2" s="787"/>
      <c r="R2" s="78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G2" s="796" t="s">
        <v>212</v>
      </c>
      <c r="AH2" s="796"/>
      <c r="AI2" s="796"/>
      <c r="AJ2" s="796"/>
      <c r="AK2" s="796"/>
      <c r="AL2" s="796"/>
      <c r="AM2" s="796"/>
      <c r="AN2" s="796"/>
      <c r="AO2" s="796"/>
      <c r="AP2" s="796"/>
      <c r="AQ2" s="796"/>
      <c r="AR2" s="796"/>
      <c r="AS2" s="50"/>
    </row>
    <row r="3" spans="1:49" s="35" customFormat="1" ht="18" x14ac:dyDescent="0.2">
      <c r="B3" s="46" t="s">
        <v>75</v>
      </c>
      <c r="C3" s="47"/>
      <c r="D3" s="48"/>
      <c r="E3" s="48"/>
      <c r="O3" s="49" t="s">
        <v>71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0"/>
      <c r="AE3" s="50"/>
      <c r="AF3" s="50"/>
      <c r="AG3" s="796" t="s">
        <v>213</v>
      </c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</row>
    <row r="4" spans="1:49" s="35" customFormat="1" ht="18" x14ac:dyDescent="0.2">
      <c r="B4" s="46"/>
      <c r="C4" s="47"/>
      <c r="D4" s="48"/>
      <c r="E4" s="48"/>
      <c r="L4" s="35" t="s">
        <v>131</v>
      </c>
      <c r="O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  <c r="AE4" s="50"/>
      <c r="AF4" s="50"/>
      <c r="AG4" s="797" t="s">
        <v>127</v>
      </c>
      <c r="AH4" s="797"/>
      <c r="AI4" s="797"/>
      <c r="AJ4" s="797"/>
      <c r="AK4" s="797"/>
      <c r="AL4" s="797"/>
      <c r="AM4" s="797"/>
      <c r="AN4" s="797"/>
      <c r="AO4" s="797"/>
      <c r="AP4" s="797"/>
      <c r="AQ4" s="797"/>
      <c r="AR4" s="797"/>
      <c r="AS4" s="5"/>
      <c r="AV4" s="5"/>
      <c r="AW4" s="5"/>
    </row>
    <row r="5" spans="1:49" s="35" customFormat="1" ht="18.75" x14ac:dyDescent="0.2">
      <c r="B5" s="435"/>
      <c r="C5" s="47"/>
      <c r="D5" s="48"/>
      <c r="E5" s="48"/>
      <c r="G5" s="812" t="s">
        <v>214</v>
      </c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436"/>
      <c r="Z5" s="436"/>
      <c r="AA5" s="436"/>
      <c r="AB5" s="436"/>
      <c r="AC5" s="436"/>
      <c r="AD5" s="240"/>
      <c r="AE5" s="240"/>
      <c r="AF5" s="240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5"/>
      <c r="AV5" s="5"/>
      <c r="AW5" s="5"/>
    </row>
    <row r="6" spans="1:49" ht="25.5" customHeight="1" thickBot="1" x14ac:dyDescent="0.25">
      <c r="B6" s="798" t="s">
        <v>26</v>
      </c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799"/>
      <c r="AM6" s="799"/>
      <c r="AN6" s="799"/>
      <c r="AO6" s="799"/>
      <c r="AP6" s="799"/>
      <c r="AQ6" s="799"/>
      <c r="AR6" s="799"/>
    </row>
    <row r="7" spans="1:49" s="25" customFormat="1" ht="20.25" customHeight="1" x14ac:dyDescent="0.2">
      <c r="A7" s="241"/>
      <c r="B7" s="802"/>
      <c r="C7" s="804" t="s">
        <v>23</v>
      </c>
      <c r="D7" s="806" t="s">
        <v>2</v>
      </c>
      <c r="E7" s="134"/>
      <c r="F7" s="21" t="s">
        <v>0</v>
      </c>
      <c r="G7" s="808" t="s">
        <v>70</v>
      </c>
      <c r="H7" s="810" t="s">
        <v>1</v>
      </c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22"/>
      <c r="AM7" s="22"/>
      <c r="AN7" s="22"/>
      <c r="AO7" s="23"/>
      <c r="AP7" s="24"/>
      <c r="AQ7" s="800" t="s">
        <v>29</v>
      </c>
      <c r="AR7" s="800" t="s">
        <v>350</v>
      </c>
      <c r="AS7" s="800" t="s">
        <v>350</v>
      </c>
      <c r="AT7" s="200"/>
    </row>
    <row r="8" spans="1:49" s="25" customFormat="1" ht="20.25" customHeight="1" thickBot="1" x14ac:dyDescent="0.25">
      <c r="A8" s="241"/>
      <c r="B8" s="803"/>
      <c r="C8" s="805"/>
      <c r="D8" s="807"/>
      <c r="E8" s="135"/>
      <c r="F8" s="26" t="s">
        <v>3</v>
      </c>
      <c r="G8" s="809"/>
      <c r="H8" s="27"/>
      <c r="I8" s="28"/>
      <c r="J8" s="28" t="s">
        <v>4</v>
      </c>
      <c r="K8" s="28"/>
      <c r="L8" s="29"/>
      <c r="M8" s="28"/>
      <c r="N8" s="28"/>
      <c r="O8" s="28" t="s">
        <v>5</v>
      </c>
      <c r="P8" s="28"/>
      <c r="Q8" s="29"/>
      <c r="R8" s="28"/>
      <c r="S8" s="28"/>
      <c r="T8" s="30" t="s">
        <v>6</v>
      </c>
      <c r="U8" s="28"/>
      <c r="V8" s="29"/>
      <c r="W8" s="28"/>
      <c r="X8" s="28"/>
      <c r="Y8" s="30" t="s">
        <v>7</v>
      </c>
      <c r="Z8" s="28"/>
      <c r="AA8" s="29"/>
      <c r="AB8" s="28"/>
      <c r="AC8" s="28"/>
      <c r="AD8" s="30" t="s">
        <v>8</v>
      </c>
      <c r="AE8" s="28"/>
      <c r="AF8" s="29"/>
      <c r="AG8" s="27"/>
      <c r="AH8" s="28"/>
      <c r="AI8" s="28" t="s">
        <v>9</v>
      </c>
      <c r="AJ8" s="28"/>
      <c r="AK8" s="31"/>
      <c r="AL8" s="27"/>
      <c r="AM8" s="28"/>
      <c r="AN8" s="28" t="s">
        <v>22</v>
      </c>
      <c r="AO8" s="28"/>
      <c r="AP8" s="29"/>
      <c r="AQ8" s="801"/>
      <c r="AR8" s="814"/>
      <c r="AS8" s="813"/>
      <c r="AT8" s="200"/>
    </row>
    <row r="9" spans="1:49" s="25" customFormat="1" ht="19.5" customHeight="1" thickBot="1" x14ac:dyDescent="0.25">
      <c r="A9" s="241"/>
      <c r="B9" s="34"/>
      <c r="C9" s="38"/>
      <c r="D9" s="133"/>
      <c r="E9" s="39"/>
      <c r="F9" s="34"/>
      <c r="G9" s="37"/>
      <c r="H9" s="40" t="s">
        <v>10</v>
      </c>
      <c r="I9" s="41" t="s">
        <v>12</v>
      </c>
      <c r="J9" s="41" t="s">
        <v>11</v>
      </c>
      <c r="K9" s="41" t="s">
        <v>13</v>
      </c>
      <c r="L9" s="42" t="s">
        <v>14</v>
      </c>
      <c r="M9" s="40" t="s">
        <v>10</v>
      </c>
      <c r="N9" s="41" t="s">
        <v>12</v>
      </c>
      <c r="O9" s="41" t="s">
        <v>11</v>
      </c>
      <c r="P9" s="41" t="s">
        <v>13</v>
      </c>
      <c r="Q9" s="42" t="s">
        <v>14</v>
      </c>
      <c r="R9" s="40" t="s">
        <v>10</v>
      </c>
      <c r="S9" s="41" t="s">
        <v>12</v>
      </c>
      <c r="T9" s="41" t="s">
        <v>11</v>
      </c>
      <c r="U9" s="41" t="s">
        <v>13</v>
      </c>
      <c r="V9" s="42" t="s">
        <v>14</v>
      </c>
      <c r="W9" s="40" t="s">
        <v>10</v>
      </c>
      <c r="X9" s="41" t="s">
        <v>12</v>
      </c>
      <c r="Y9" s="41" t="s">
        <v>11</v>
      </c>
      <c r="Z9" s="41" t="s">
        <v>13</v>
      </c>
      <c r="AA9" s="42" t="s">
        <v>14</v>
      </c>
      <c r="AB9" s="40" t="s">
        <v>10</v>
      </c>
      <c r="AC9" s="41" t="s">
        <v>12</v>
      </c>
      <c r="AD9" s="41" t="s">
        <v>11</v>
      </c>
      <c r="AE9" s="41" t="s">
        <v>13</v>
      </c>
      <c r="AF9" s="42" t="s">
        <v>14</v>
      </c>
      <c r="AG9" s="40" t="s">
        <v>10</v>
      </c>
      <c r="AH9" s="41" t="s">
        <v>12</v>
      </c>
      <c r="AI9" s="41" t="s">
        <v>11</v>
      </c>
      <c r="AJ9" s="41" t="s">
        <v>13</v>
      </c>
      <c r="AK9" s="42" t="s">
        <v>14</v>
      </c>
      <c r="AL9" s="43" t="s">
        <v>10</v>
      </c>
      <c r="AM9" s="44" t="s">
        <v>12</v>
      </c>
      <c r="AN9" s="44" t="s">
        <v>11</v>
      </c>
      <c r="AO9" s="44" t="s">
        <v>13</v>
      </c>
      <c r="AP9" s="45" t="s">
        <v>14</v>
      </c>
      <c r="AQ9" s="311" t="s">
        <v>23</v>
      </c>
      <c r="AR9" s="311"/>
      <c r="AS9" s="814"/>
      <c r="AT9" s="200"/>
    </row>
    <row r="10" spans="1:49" s="25" customFormat="1" ht="18.75" customHeight="1" x14ac:dyDescent="0.2">
      <c r="A10" s="241"/>
      <c r="B10" s="815" t="s">
        <v>153</v>
      </c>
      <c r="C10" s="816"/>
      <c r="D10" s="816"/>
      <c r="E10" s="136" t="s">
        <v>80</v>
      </c>
      <c r="F10" s="72">
        <f t="shared" ref="F10:AP10" si="0">SUM(F11:F23)</f>
        <v>44</v>
      </c>
      <c r="G10" s="72">
        <f t="shared" si="0"/>
        <v>49</v>
      </c>
      <c r="H10" s="72">
        <f t="shared" si="0"/>
        <v>12</v>
      </c>
      <c r="I10" s="72">
        <f t="shared" si="0"/>
        <v>5</v>
      </c>
      <c r="J10" s="72">
        <f t="shared" si="0"/>
        <v>4</v>
      </c>
      <c r="K10" s="72">
        <f t="shared" si="0"/>
        <v>0</v>
      </c>
      <c r="L10" s="72">
        <f t="shared" si="0"/>
        <v>24</v>
      </c>
      <c r="M10" s="72">
        <f t="shared" si="0"/>
        <v>8</v>
      </c>
      <c r="N10" s="72">
        <f t="shared" si="0"/>
        <v>5</v>
      </c>
      <c r="O10" s="72">
        <f t="shared" si="0"/>
        <v>2</v>
      </c>
      <c r="P10" s="72">
        <f t="shared" si="0"/>
        <v>0</v>
      </c>
      <c r="Q10" s="72">
        <f t="shared" si="0"/>
        <v>17</v>
      </c>
      <c r="R10" s="72">
        <f t="shared" si="0"/>
        <v>2</v>
      </c>
      <c r="S10" s="72">
        <f t="shared" si="0"/>
        <v>1</v>
      </c>
      <c r="T10" s="72">
        <f t="shared" si="0"/>
        <v>2</v>
      </c>
      <c r="U10" s="72">
        <f t="shared" si="0"/>
        <v>0</v>
      </c>
      <c r="V10" s="72">
        <f t="shared" si="0"/>
        <v>5</v>
      </c>
      <c r="W10" s="72">
        <f t="shared" si="0"/>
        <v>2</v>
      </c>
      <c r="X10" s="72">
        <f t="shared" si="0"/>
        <v>1</v>
      </c>
      <c r="Y10" s="72">
        <f t="shared" si="0"/>
        <v>0</v>
      </c>
      <c r="Z10" s="72">
        <f t="shared" si="0"/>
        <v>0</v>
      </c>
      <c r="AA10" s="72">
        <f t="shared" si="0"/>
        <v>3</v>
      </c>
      <c r="AB10" s="72">
        <f t="shared" si="0"/>
        <v>0</v>
      </c>
      <c r="AC10" s="72">
        <f t="shared" si="0"/>
        <v>0</v>
      </c>
      <c r="AD10" s="72">
        <f t="shared" si="0"/>
        <v>0</v>
      </c>
      <c r="AE10" s="72">
        <f t="shared" si="0"/>
        <v>0</v>
      </c>
      <c r="AF10" s="72">
        <f t="shared" si="0"/>
        <v>0</v>
      </c>
      <c r="AG10" s="72">
        <f t="shared" si="0"/>
        <v>0</v>
      </c>
      <c r="AH10" s="72">
        <f t="shared" si="0"/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2">
        <f t="shared" si="0"/>
        <v>0</v>
      </c>
      <c r="AM10" s="72">
        <f t="shared" si="0"/>
        <v>0</v>
      </c>
      <c r="AN10" s="72">
        <f t="shared" si="0"/>
        <v>0</v>
      </c>
      <c r="AO10" s="72">
        <f t="shared" si="0"/>
        <v>0</v>
      </c>
      <c r="AP10" s="72">
        <f t="shared" si="0"/>
        <v>0</v>
      </c>
      <c r="AQ10" s="162"/>
      <c r="AR10" s="162"/>
      <c r="AS10" s="200"/>
    </row>
    <row r="11" spans="1:49" s="25" customFormat="1" ht="15" customHeight="1" x14ac:dyDescent="0.2">
      <c r="A11" s="241"/>
      <c r="B11" s="154" t="s">
        <v>4</v>
      </c>
      <c r="C11" s="68" t="s">
        <v>330</v>
      </c>
      <c r="D11" s="792" t="s">
        <v>66</v>
      </c>
      <c r="E11" s="793"/>
      <c r="F11" s="407">
        <f>SUM(H11,I11,J11,M11,N11,O11,R11,S11,T11,W11,X11,Y11,AB11,AC11,AD11,AG11,AH11,AI11,AL11,AM11,AN11)</f>
        <v>6</v>
      </c>
      <c r="G11" s="227">
        <f>SUM(L11,Q11,V11,AA11,AF11,AK11,AP11)</f>
        <v>6</v>
      </c>
      <c r="H11" s="52">
        <v>3</v>
      </c>
      <c r="I11" s="53">
        <v>3</v>
      </c>
      <c r="J11" s="53">
        <v>0</v>
      </c>
      <c r="K11" s="53" t="s">
        <v>76</v>
      </c>
      <c r="L11" s="54">
        <v>6</v>
      </c>
      <c r="M11" s="52"/>
      <c r="N11" s="53"/>
      <c r="O11" s="53"/>
      <c r="P11" s="53"/>
      <c r="Q11" s="54"/>
      <c r="R11" s="52"/>
      <c r="S11" s="53"/>
      <c r="T11" s="53"/>
      <c r="U11" s="53"/>
      <c r="V11" s="54"/>
      <c r="W11" s="52"/>
      <c r="X11" s="53"/>
      <c r="Y11" s="53"/>
      <c r="Z11" s="53"/>
      <c r="AA11" s="54"/>
      <c r="AB11" s="52"/>
      <c r="AC11" s="53"/>
      <c r="AD11" s="53"/>
      <c r="AE11" s="53"/>
      <c r="AF11" s="54"/>
      <c r="AG11" s="52"/>
      <c r="AH11" s="53"/>
      <c r="AI11" s="53"/>
      <c r="AJ11" s="53"/>
      <c r="AK11" s="54"/>
      <c r="AL11" s="52"/>
      <c r="AM11" s="53"/>
      <c r="AN11" s="53"/>
      <c r="AO11" s="53"/>
      <c r="AP11" s="54"/>
      <c r="AQ11" s="65"/>
      <c r="AR11" s="65"/>
      <c r="AS11" s="576"/>
      <c r="AT11" s="200"/>
    </row>
    <row r="12" spans="1:49" s="25" customFormat="1" ht="15" customHeight="1" x14ac:dyDescent="0.2">
      <c r="A12" s="241"/>
      <c r="B12" s="154" t="s">
        <v>5</v>
      </c>
      <c r="C12" s="69" t="s">
        <v>306</v>
      </c>
      <c r="D12" s="774" t="s">
        <v>67</v>
      </c>
      <c r="E12" s="778"/>
      <c r="F12" s="409">
        <f t="shared" ref="F12:F23" si="1">SUM(H12,I12,J12,M12,N12,O12,R12,S12,T12,W12,X12,Y12,AB12,AC12,AD12,AG12,AH12,AI12,AL12,AM12,AN12)</f>
        <v>6</v>
      </c>
      <c r="G12" s="227">
        <f t="shared" ref="G12:G23" si="2">SUM(L12,Q12,V12,AA12,AF12,AK12,AP12)</f>
        <v>6</v>
      </c>
      <c r="H12" s="55"/>
      <c r="I12" s="56"/>
      <c r="J12" s="56"/>
      <c r="K12" s="56"/>
      <c r="L12" s="57"/>
      <c r="M12" s="55">
        <v>3</v>
      </c>
      <c r="N12" s="56">
        <v>3</v>
      </c>
      <c r="O12" s="56">
        <v>0</v>
      </c>
      <c r="P12" s="56" t="s">
        <v>15</v>
      </c>
      <c r="Q12" s="57">
        <v>6</v>
      </c>
      <c r="R12" s="55"/>
      <c r="S12" s="56"/>
      <c r="T12" s="56"/>
      <c r="U12" s="56"/>
      <c r="V12" s="57"/>
      <c r="W12" s="55"/>
      <c r="X12" s="56"/>
      <c r="Y12" s="56"/>
      <c r="Z12" s="56"/>
      <c r="AA12" s="57"/>
      <c r="AB12" s="55"/>
      <c r="AC12" s="56"/>
      <c r="AD12" s="56"/>
      <c r="AE12" s="56"/>
      <c r="AF12" s="57"/>
      <c r="AG12" s="55"/>
      <c r="AH12" s="56"/>
      <c r="AI12" s="56"/>
      <c r="AJ12" s="56"/>
      <c r="AK12" s="57"/>
      <c r="AL12" s="55"/>
      <c r="AM12" s="56"/>
      <c r="AN12" s="56"/>
      <c r="AO12" s="56"/>
      <c r="AP12" s="57"/>
      <c r="AQ12" s="65" t="s">
        <v>330</v>
      </c>
      <c r="AR12" s="65" t="s">
        <v>353</v>
      </c>
      <c r="AS12" s="577" t="s">
        <v>351</v>
      </c>
      <c r="AT12" s="200"/>
    </row>
    <row r="13" spans="1:49" s="25" customFormat="1" ht="15" customHeight="1" x14ac:dyDescent="0.2">
      <c r="A13" s="241"/>
      <c r="B13" s="154" t="s">
        <v>6</v>
      </c>
      <c r="C13" s="69" t="s">
        <v>307</v>
      </c>
      <c r="D13" s="774" t="s">
        <v>141</v>
      </c>
      <c r="E13" s="778"/>
      <c r="F13" s="410">
        <f t="shared" si="1"/>
        <v>4</v>
      </c>
      <c r="G13" s="227">
        <f t="shared" si="2"/>
        <v>5</v>
      </c>
      <c r="H13" s="55">
        <v>2</v>
      </c>
      <c r="I13" s="56">
        <v>0</v>
      </c>
      <c r="J13" s="56">
        <v>2</v>
      </c>
      <c r="K13" s="56" t="s">
        <v>15</v>
      </c>
      <c r="L13" s="57">
        <v>5</v>
      </c>
      <c r="M13" s="55"/>
      <c r="N13" s="56"/>
      <c r="O13" s="56"/>
      <c r="P13" s="56"/>
      <c r="Q13" s="57"/>
      <c r="R13" s="55"/>
      <c r="S13" s="56"/>
      <c r="T13" s="56"/>
      <c r="U13" s="56"/>
      <c r="V13" s="57"/>
      <c r="W13" s="55"/>
      <c r="X13" s="56"/>
      <c r="Y13" s="56"/>
      <c r="Z13" s="56"/>
      <c r="AA13" s="57"/>
      <c r="AB13" s="55"/>
      <c r="AC13" s="56"/>
      <c r="AD13" s="56"/>
      <c r="AE13" s="56"/>
      <c r="AF13" s="57"/>
      <c r="AG13" s="55"/>
      <c r="AH13" s="56"/>
      <c r="AI13" s="56"/>
      <c r="AJ13" s="56"/>
      <c r="AK13" s="57"/>
      <c r="AL13" s="55"/>
      <c r="AM13" s="56"/>
      <c r="AN13" s="56"/>
      <c r="AO13" s="56"/>
      <c r="AP13" s="57"/>
      <c r="AQ13" s="65"/>
      <c r="AR13" s="65" t="s">
        <v>354</v>
      </c>
      <c r="AS13" s="577" t="s">
        <v>352</v>
      </c>
      <c r="AT13" s="200"/>
    </row>
    <row r="14" spans="1:49" s="25" customFormat="1" ht="15" customHeight="1" x14ac:dyDescent="0.2">
      <c r="A14" s="241"/>
      <c r="B14" s="154" t="s">
        <v>7</v>
      </c>
      <c r="C14" s="69" t="s">
        <v>308</v>
      </c>
      <c r="D14" s="774" t="s">
        <v>142</v>
      </c>
      <c r="E14" s="778"/>
      <c r="F14" s="411">
        <f t="shared" si="1"/>
        <v>4</v>
      </c>
      <c r="G14" s="227">
        <f t="shared" si="2"/>
        <v>5</v>
      </c>
      <c r="H14" s="55"/>
      <c r="I14" s="56"/>
      <c r="J14" s="56"/>
      <c r="K14" s="56"/>
      <c r="L14" s="57"/>
      <c r="M14" s="55">
        <v>2</v>
      </c>
      <c r="N14" s="56">
        <v>0</v>
      </c>
      <c r="O14" s="56">
        <v>2</v>
      </c>
      <c r="P14" s="56" t="s">
        <v>15</v>
      </c>
      <c r="Q14" s="57">
        <v>5</v>
      </c>
      <c r="R14" s="55"/>
      <c r="S14" s="56"/>
      <c r="T14" s="56"/>
      <c r="U14" s="56"/>
      <c r="V14" s="57"/>
      <c r="W14" s="55"/>
      <c r="X14" s="56"/>
      <c r="Y14" s="56"/>
      <c r="Z14" s="56"/>
      <c r="AA14" s="57"/>
      <c r="AB14" s="55"/>
      <c r="AC14" s="56"/>
      <c r="AD14" s="56"/>
      <c r="AE14" s="56"/>
      <c r="AF14" s="57"/>
      <c r="AG14" s="55"/>
      <c r="AH14" s="56"/>
      <c r="AI14" s="56"/>
      <c r="AJ14" s="56"/>
      <c r="AK14" s="57"/>
      <c r="AL14" s="55"/>
      <c r="AM14" s="56"/>
      <c r="AN14" s="56"/>
      <c r="AO14" s="56"/>
      <c r="AP14" s="57"/>
      <c r="AQ14" s="69" t="s">
        <v>307</v>
      </c>
      <c r="AR14" s="65" t="s">
        <v>354</v>
      </c>
      <c r="AS14" s="577" t="s">
        <v>352</v>
      </c>
      <c r="AT14" s="200"/>
    </row>
    <row r="15" spans="1:49" s="25" customFormat="1" ht="15" customHeight="1" x14ac:dyDescent="0.2">
      <c r="A15" s="241"/>
      <c r="B15" s="154" t="s">
        <v>8</v>
      </c>
      <c r="C15" s="69" t="s">
        <v>243</v>
      </c>
      <c r="D15" s="774" t="s">
        <v>132</v>
      </c>
      <c r="E15" s="778"/>
      <c r="F15" s="410">
        <f t="shared" si="1"/>
        <v>3</v>
      </c>
      <c r="G15" s="227">
        <f t="shared" si="2"/>
        <v>3</v>
      </c>
      <c r="H15" s="55"/>
      <c r="I15" s="56"/>
      <c r="J15" s="56"/>
      <c r="K15" s="56"/>
      <c r="L15" s="57"/>
      <c r="M15" s="55"/>
      <c r="N15" s="56"/>
      <c r="O15" s="56"/>
      <c r="P15" s="56"/>
      <c r="Q15" s="57"/>
      <c r="R15" s="55">
        <v>1</v>
      </c>
      <c r="S15" s="56">
        <v>0</v>
      </c>
      <c r="T15" s="56">
        <v>2</v>
      </c>
      <c r="U15" s="56" t="s">
        <v>76</v>
      </c>
      <c r="V15" s="57">
        <v>3</v>
      </c>
      <c r="W15" s="55"/>
      <c r="X15" s="56"/>
      <c r="Y15" s="56"/>
      <c r="Z15" s="56"/>
      <c r="AA15" s="57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69" t="s">
        <v>308</v>
      </c>
      <c r="AR15" s="65" t="s">
        <v>355</v>
      </c>
      <c r="AS15" s="200"/>
    </row>
    <row r="16" spans="1:49" s="25" customFormat="1" ht="15" customHeight="1" x14ac:dyDescent="0.2">
      <c r="A16" s="241"/>
      <c r="B16" s="154" t="s">
        <v>9</v>
      </c>
      <c r="C16" s="69" t="s">
        <v>244</v>
      </c>
      <c r="D16" s="774" t="s">
        <v>167</v>
      </c>
      <c r="E16" s="778"/>
      <c r="F16" s="410">
        <f t="shared" si="1"/>
        <v>2</v>
      </c>
      <c r="G16" s="227">
        <f t="shared" si="2"/>
        <v>3</v>
      </c>
      <c r="H16" s="55">
        <v>1</v>
      </c>
      <c r="I16" s="56">
        <v>1</v>
      </c>
      <c r="J16" s="56">
        <v>0</v>
      </c>
      <c r="K16" s="56" t="s">
        <v>76</v>
      </c>
      <c r="L16" s="57">
        <v>3</v>
      </c>
      <c r="M16" s="55"/>
      <c r="N16" s="56"/>
      <c r="O16" s="56"/>
      <c r="P16" s="56"/>
      <c r="Q16" s="57"/>
      <c r="R16" s="55"/>
      <c r="S16" s="56"/>
      <c r="T16" s="56"/>
      <c r="U16" s="56"/>
      <c r="V16" s="57"/>
      <c r="W16" s="55"/>
      <c r="X16" s="56"/>
      <c r="Y16" s="56"/>
      <c r="Z16" s="56"/>
      <c r="AA16" s="57"/>
      <c r="AB16" s="55"/>
      <c r="AC16" s="56"/>
      <c r="AD16" s="56"/>
      <c r="AE16" s="56"/>
      <c r="AF16" s="57"/>
      <c r="AG16" s="55"/>
      <c r="AH16" s="56"/>
      <c r="AI16" s="56"/>
      <c r="AJ16" s="56"/>
      <c r="AK16" s="57"/>
      <c r="AL16" s="55"/>
      <c r="AM16" s="56"/>
      <c r="AN16" s="56"/>
      <c r="AO16" s="56"/>
      <c r="AP16" s="57"/>
      <c r="AQ16" s="65"/>
      <c r="AR16" s="65" t="s">
        <v>356</v>
      </c>
      <c r="AS16" s="200"/>
    </row>
    <row r="17" spans="1:48" s="25" customFormat="1" ht="15" customHeight="1" x14ac:dyDescent="0.2">
      <c r="A17" s="241"/>
      <c r="B17" s="154" t="s">
        <v>22</v>
      </c>
      <c r="C17" s="69" t="s">
        <v>245</v>
      </c>
      <c r="D17" s="774" t="s">
        <v>68</v>
      </c>
      <c r="E17" s="778"/>
      <c r="F17" s="410">
        <f t="shared" si="1"/>
        <v>2</v>
      </c>
      <c r="G17" s="227">
        <f t="shared" si="2"/>
        <v>3</v>
      </c>
      <c r="H17" s="55"/>
      <c r="I17" s="56"/>
      <c r="J17" s="56"/>
      <c r="K17" s="56"/>
      <c r="L17" s="57"/>
      <c r="M17" s="55">
        <v>1</v>
      </c>
      <c r="N17" s="56">
        <v>1</v>
      </c>
      <c r="O17" s="56">
        <v>0</v>
      </c>
      <c r="P17" s="56" t="s">
        <v>15</v>
      </c>
      <c r="Q17" s="57">
        <v>3</v>
      </c>
      <c r="R17" s="55"/>
      <c r="S17" s="56"/>
      <c r="T17" s="56"/>
      <c r="U17" s="56"/>
      <c r="V17" s="57"/>
      <c r="W17" s="55"/>
      <c r="X17" s="56"/>
      <c r="Y17" s="56"/>
      <c r="Z17" s="56"/>
      <c r="AA17" s="57"/>
      <c r="AB17" s="55"/>
      <c r="AC17" s="56"/>
      <c r="AD17" s="56"/>
      <c r="AE17" s="56"/>
      <c r="AF17" s="57"/>
      <c r="AG17" s="55"/>
      <c r="AH17" s="56"/>
      <c r="AI17" s="56"/>
      <c r="AJ17" s="56"/>
      <c r="AK17" s="57"/>
      <c r="AL17" s="55"/>
      <c r="AM17" s="56"/>
      <c r="AN17" s="56"/>
      <c r="AO17" s="56"/>
      <c r="AP17" s="57"/>
      <c r="AQ17" s="69" t="s">
        <v>244</v>
      </c>
      <c r="AR17" s="65" t="s">
        <v>356</v>
      </c>
      <c r="AS17" s="200"/>
    </row>
    <row r="18" spans="1:48" s="191" customFormat="1" ht="15" customHeight="1" x14ac:dyDescent="0.2">
      <c r="B18" s="154" t="s">
        <v>28</v>
      </c>
      <c r="C18" s="69" t="s">
        <v>246</v>
      </c>
      <c r="D18" s="774" t="s">
        <v>293</v>
      </c>
      <c r="E18" s="778"/>
      <c r="F18" s="411">
        <f t="shared" si="1"/>
        <v>3</v>
      </c>
      <c r="G18" s="227">
        <f t="shared" si="2"/>
        <v>3</v>
      </c>
      <c r="H18" s="55">
        <v>2</v>
      </c>
      <c r="I18" s="56">
        <v>1</v>
      </c>
      <c r="J18" s="56">
        <v>0</v>
      </c>
      <c r="K18" s="56" t="s">
        <v>76</v>
      </c>
      <c r="L18" s="57">
        <v>3</v>
      </c>
      <c r="M18" s="55"/>
      <c r="N18" s="56"/>
      <c r="O18" s="56"/>
      <c r="P18" s="56"/>
      <c r="Q18" s="57"/>
      <c r="R18" s="55"/>
      <c r="S18" s="56"/>
      <c r="T18" s="56"/>
      <c r="U18" s="56"/>
      <c r="V18" s="57"/>
      <c r="W18" s="55"/>
      <c r="X18" s="56"/>
      <c r="Y18" s="56"/>
      <c r="Z18" s="56"/>
      <c r="AA18" s="57"/>
      <c r="AB18" s="55"/>
      <c r="AC18" s="56"/>
      <c r="AD18" s="56"/>
      <c r="AE18" s="56"/>
      <c r="AF18" s="57"/>
      <c r="AG18" s="55"/>
      <c r="AH18" s="56"/>
      <c r="AI18" s="56"/>
      <c r="AJ18" s="56"/>
      <c r="AK18" s="57"/>
      <c r="AL18" s="55"/>
      <c r="AM18" s="56"/>
      <c r="AN18" s="56"/>
      <c r="AO18" s="56"/>
      <c r="AP18" s="57"/>
      <c r="AQ18" s="65"/>
      <c r="AR18" s="65" t="s">
        <v>357</v>
      </c>
      <c r="AS18" s="200"/>
    </row>
    <row r="19" spans="1:48" s="191" customFormat="1" ht="15" customHeight="1" x14ac:dyDescent="0.2">
      <c r="B19" s="154" t="s">
        <v>30</v>
      </c>
      <c r="C19" s="69" t="s">
        <v>295</v>
      </c>
      <c r="D19" s="774" t="s">
        <v>294</v>
      </c>
      <c r="E19" s="775"/>
      <c r="F19" s="409">
        <f t="shared" si="1"/>
        <v>3</v>
      </c>
      <c r="G19" s="227">
        <f t="shared" si="2"/>
        <v>3</v>
      </c>
      <c r="H19" s="61"/>
      <c r="I19" s="62"/>
      <c r="J19" s="62"/>
      <c r="K19" s="62"/>
      <c r="L19" s="63"/>
      <c r="M19" s="61">
        <v>2</v>
      </c>
      <c r="N19" s="62">
        <v>1</v>
      </c>
      <c r="O19" s="62">
        <v>0</v>
      </c>
      <c r="P19" s="62" t="s">
        <v>15</v>
      </c>
      <c r="Q19" s="63">
        <v>3</v>
      </c>
      <c r="R19" s="61"/>
      <c r="S19" s="62"/>
      <c r="T19" s="62"/>
      <c r="U19" s="62"/>
      <c r="V19" s="63"/>
      <c r="W19" s="61"/>
      <c r="X19" s="62"/>
      <c r="Y19" s="62"/>
      <c r="Z19" s="62"/>
      <c r="AA19" s="63"/>
      <c r="AB19" s="61"/>
      <c r="AC19" s="62"/>
      <c r="AD19" s="62"/>
      <c r="AE19" s="62"/>
      <c r="AF19" s="63"/>
      <c r="AG19" s="61"/>
      <c r="AH19" s="62"/>
      <c r="AI19" s="62"/>
      <c r="AJ19" s="62"/>
      <c r="AK19" s="63"/>
      <c r="AL19" s="61"/>
      <c r="AM19" s="62"/>
      <c r="AN19" s="62"/>
      <c r="AO19" s="62"/>
      <c r="AP19" s="63"/>
      <c r="AQ19" s="69" t="s">
        <v>246</v>
      </c>
      <c r="AR19" s="65" t="s">
        <v>357</v>
      </c>
      <c r="AS19" s="200"/>
    </row>
    <row r="20" spans="1:48" s="191" customFormat="1" ht="15" customHeight="1" x14ac:dyDescent="0.2">
      <c r="B20" s="154" t="s">
        <v>31</v>
      </c>
      <c r="C20" s="69" t="s">
        <v>247</v>
      </c>
      <c r="D20" s="774" t="s">
        <v>152</v>
      </c>
      <c r="E20" s="775"/>
      <c r="F20" s="410">
        <f t="shared" si="1"/>
        <v>2</v>
      </c>
      <c r="G20" s="227">
        <f t="shared" si="2"/>
        <v>2</v>
      </c>
      <c r="H20" s="61"/>
      <c r="I20" s="62"/>
      <c r="J20" s="62"/>
      <c r="K20" s="62"/>
      <c r="L20" s="63"/>
      <c r="M20" s="61"/>
      <c r="N20" s="62"/>
      <c r="O20" s="62"/>
      <c r="P20" s="62"/>
      <c r="Q20" s="63"/>
      <c r="R20" s="61">
        <v>1</v>
      </c>
      <c r="S20" s="62">
        <v>1</v>
      </c>
      <c r="T20" s="62">
        <v>0</v>
      </c>
      <c r="U20" s="62" t="s">
        <v>76</v>
      </c>
      <c r="V20" s="63">
        <v>2</v>
      </c>
      <c r="W20" s="61"/>
      <c r="X20" s="62"/>
      <c r="Y20" s="62"/>
      <c r="Z20" s="62"/>
      <c r="AA20" s="63"/>
      <c r="AB20" s="61"/>
      <c r="AC20" s="62"/>
      <c r="AD20" s="62"/>
      <c r="AE20" s="62"/>
      <c r="AF20" s="63"/>
      <c r="AG20" s="61"/>
      <c r="AH20" s="62"/>
      <c r="AI20" s="62"/>
      <c r="AJ20" s="62"/>
      <c r="AK20" s="63"/>
      <c r="AL20" s="61"/>
      <c r="AM20" s="62"/>
      <c r="AN20" s="62"/>
      <c r="AO20" s="62"/>
      <c r="AP20" s="63"/>
      <c r="AQ20" s="65" t="s">
        <v>245</v>
      </c>
      <c r="AR20" s="65" t="s">
        <v>356</v>
      </c>
      <c r="AS20" s="200"/>
    </row>
    <row r="21" spans="1:48" s="25" customFormat="1" ht="15" customHeight="1" x14ac:dyDescent="0.2">
      <c r="A21" s="241"/>
      <c r="B21" s="154" t="s">
        <v>32</v>
      </c>
      <c r="C21" s="69" t="s">
        <v>248</v>
      </c>
      <c r="D21" s="774" t="s">
        <v>128</v>
      </c>
      <c r="E21" s="778"/>
      <c r="F21" s="411">
        <f t="shared" si="1"/>
        <v>3</v>
      </c>
      <c r="G21" s="227">
        <f t="shared" si="2"/>
        <v>3</v>
      </c>
      <c r="H21" s="149"/>
      <c r="I21" s="150"/>
      <c r="J21" s="150"/>
      <c r="K21" s="150"/>
      <c r="L21" s="151"/>
      <c r="M21" s="149"/>
      <c r="N21" s="150"/>
      <c r="O21" s="150"/>
      <c r="P21" s="150"/>
      <c r="Q21" s="151"/>
      <c r="R21" s="149"/>
      <c r="S21" s="150"/>
      <c r="T21" s="150"/>
      <c r="U21" s="150"/>
      <c r="V21" s="151"/>
      <c r="W21" s="149">
        <v>2</v>
      </c>
      <c r="X21" s="150">
        <v>1</v>
      </c>
      <c r="Y21" s="150">
        <v>0</v>
      </c>
      <c r="Z21" s="150" t="s">
        <v>15</v>
      </c>
      <c r="AA21" s="151">
        <v>3</v>
      </c>
      <c r="AB21" s="149"/>
      <c r="AC21" s="150"/>
      <c r="AD21" s="150"/>
      <c r="AE21" s="150"/>
      <c r="AF21" s="151"/>
      <c r="AG21" s="149"/>
      <c r="AH21" s="150"/>
      <c r="AI21" s="150"/>
      <c r="AJ21" s="150"/>
      <c r="AK21" s="151"/>
      <c r="AL21" s="149"/>
      <c r="AM21" s="150"/>
      <c r="AN21" s="150"/>
      <c r="AO21" s="150"/>
      <c r="AP21" s="151"/>
      <c r="AQ21" s="66" t="s">
        <v>295</v>
      </c>
      <c r="AR21" s="66" t="s">
        <v>357</v>
      </c>
      <c r="AS21" s="200"/>
    </row>
    <row r="22" spans="1:48" s="25" customFormat="1" ht="18.75" customHeight="1" x14ac:dyDescent="0.2">
      <c r="A22" s="241"/>
      <c r="B22" s="154" t="s">
        <v>72</v>
      </c>
      <c r="C22" s="325" t="s">
        <v>249</v>
      </c>
      <c r="D22" s="819" t="s">
        <v>151</v>
      </c>
      <c r="E22" s="820"/>
      <c r="F22" s="409">
        <f t="shared" si="1"/>
        <v>4</v>
      </c>
      <c r="G22" s="227">
        <f t="shared" si="2"/>
        <v>4</v>
      </c>
      <c r="H22" s="228">
        <v>2</v>
      </c>
      <c r="I22" s="229">
        <v>0</v>
      </c>
      <c r="J22" s="229">
        <v>2</v>
      </c>
      <c r="K22" s="229" t="s">
        <v>76</v>
      </c>
      <c r="L22" s="230">
        <v>4</v>
      </c>
      <c r="M22" s="228"/>
      <c r="N22" s="229"/>
      <c r="O22" s="229"/>
      <c r="P22" s="229"/>
      <c r="Q22" s="230"/>
      <c r="R22" s="228"/>
      <c r="S22" s="229"/>
      <c r="T22" s="229"/>
      <c r="U22" s="229"/>
      <c r="V22" s="230"/>
      <c r="W22" s="228"/>
      <c r="X22" s="229"/>
      <c r="Y22" s="229"/>
      <c r="Z22" s="229"/>
      <c r="AA22" s="230"/>
      <c r="AB22" s="228"/>
      <c r="AC22" s="229"/>
      <c r="AD22" s="229"/>
      <c r="AE22" s="229"/>
      <c r="AF22" s="230"/>
      <c r="AG22" s="228"/>
      <c r="AH22" s="229"/>
      <c r="AI22" s="229"/>
      <c r="AJ22" s="229"/>
      <c r="AK22" s="231"/>
      <c r="AL22" s="228"/>
      <c r="AM22" s="229"/>
      <c r="AN22" s="229"/>
      <c r="AO22" s="229"/>
      <c r="AP22" s="230"/>
      <c r="AQ22" s="66"/>
      <c r="AR22" s="67" t="s">
        <v>358</v>
      </c>
      <c r="AT22" s="200"/>
    </row>
    <row r="23" spans="1:48" s="241" customFormat="1" ht="15" customHeight="1" x14ac:dyDescent="0.2">
      <c r="B23" s="154" t="s">
        <v>33</v>
      </c>
      <c r="C23" s="324" t="s">
        <v>250</v>
      </c>
      <c r="D23" s="825" t="s">
        <v>215</v>
      </c>
      <c r="E23" s="826"/>
      <c r="F23" s="408">
        <f t="shared" si="1"/>
        <v>2</v>
      </c>
      <c r="G23" s="227">
        <f t="shared" si="2"/>
        <v>3</v>
      </c>
      <c r="H23" s="318">
        <v>2</v>
      </c>
      <c r="I23" s="319">
        <v>0</v>
      </c>
      <c r="J23" s="319">
        <v>0</v>
      </c>
      <c r="K23" s="319" t="s">
        <v>15</v>
      </c>
      <c r="L23" s="320">
        <v>3</v>
      </c>
      <c r="M23" s="318"/>
      <c r="N23" s="319"/>
      <c r="O23" s="319"/>
      <c r="P23" s="319"/>
      <c r="Q23" s="320"/>
      <c r="R23" s="318"/>
      <c r="S23" s="319"/>
      <c r="T23" s="319"/>
      <c r="U23" s="319"/>
      <c r="V23" s="320"/>
      <c r="W23" s="318"/>
      <c r="X23" s="319"/>
      <c r="Y23" s="319"/>
      <c r="Z23" s="319"/>
      <c r="AA23" s="320"/>
      <c r="AB23" s="318"/>
      <c r="AC23" s="319"/>
      <c r="AD23" s="319"/>
      <c r="AE23" s="319"/>
      <c r="AF23" s="320"/>
      <c r="AG23" s="318"/>
      <c r="AH23" s="319"/>
      <c r="AI23" s="319"/>
      <c r="AJ23" s="319"/>
      <c r="AK23" s="321"/>
      <c r="AL23" s="318"/>
      <c r="AM23" s="319"/>
      <c r="AN23" s="319"/>
      <c r="AO23" s="319"/>
      <c r="AP23" s="320"/>
      <c r="AQ23" s="210"/>
      <c r="AR23" s="327" t="s">
        <v>358</v>
      </c>
      <c r="AT23" s="200"/>
    </row>
    <row r="24" spans="1:48" s="25" customFormat="1" ht="18.75" customHeight="1" x14ac:dyDescent="0.2">
      <c r="A24" s="241"/>
      <c r="B24" s="779" t="s">
        <v>154</v>
      </c>
      <c r="C24" s="780"/>
      <c r="D24" s="780"/>
      <c r="E24" s="235" t="s">
        <v>80</v>
      </c>
      <c r="F24" s="236">
        <f t="shared" ref="F24:AP24" si="3">SUM(F25:F30)</f>
        <v>12</v>
      </c>
      <c r="G24" s="237">
        <f t="shared" si="3"/>
        <v>13</v>
      </c>
      <c r="H24" s="237">
        <f t="shared" si="3"/>
        <v>2</v>
      </c>
      <c r="I24" s="237">
        <f t="shared" si="3"/>
        <v>0</v>
      </c>
      <c r="J24" s="237">
        <f t="shared" si="3"/>
        <v>0</v>
      </c>
      <c r="K24" s="237">
        <f t="shared" si="3"/>
        <v>0</v>
      </c>
      <c r="L24" s="237">
        <f t="shared" si="3"/>
        <v>2</v>
      </c>
      <c r="M24" s="237">
        <f t="shared" si="3"/>
        <v>1</v>
      </c>
      <c r="N24" s="237">
        <f t="shared" si="3"/>
        <v>1</v>
      </c>
      <c r="O24" s="237">
        <f t="shared" si="3"/>
        <v>0</v>
      </c>
      <c r="P24" s="237">
        <f t="shared" si="3"/>
        <v>0</v>
      </c>
      <c r="Q24" s="237">
        <f t="shared" si="3"/>
        <v>2</v>
      </c>
      <c r="R24" s="237">
        <f t="shared" si="3"/>
        <v>2</v>
      </c>
      <c r="S24" s="237">
        <f t="shared" si="3"/>
        <v>0</v>
      </c>
      <c r="T24" s="237">
        <f t="shared" si="3"/>
        <v>0</v>
      </c>
      <c r="U24" s="237">
        <f t="shared" si="3"/>
        <v>0</v>
      </c>
      <c r="V24" s="237">
        <f t="shared" si="3"/>
        <v>2</v>
      </c>
      <c r="W24" s="237">
        <f t="shared" si="3"/>
        <v>1</v>
      </c>
      <c r="X24" s="237">
        <f t="shared" si="3"/>
        <v>1</v>
      </c>
      <c r="Y24" s="237">
        <f t="shared" si="3"/>
        <v>0</v>
      </c>
      <c r="Z24" s="237">
        <f t="shared" si="3"/>
        <v>0</v>
      </c>
      <c r="AA24" s="237">
        <f t="shared" si="3"/>
        <v>2</v>
      </c>
      <c r="AB24" s="237">
        <f t="shared" si="3"/>
        <v>1</v>
      </c>
      <c r="AC24" s="237">
        <f t="shared" si="3"/>
        <v>1</v>
      </c>
      <c r="AD24" s="237">
        <f t="shared" si="3"/>
        <v>0</v>
      </c>
      <c r="AE24" s="237">
        <f t="shared" si="3"/>
        <v>0</v>
      </c>
      <c r="AF24" s="237">
        <f t="shared" si="3"/>
        <v>3</v>
      </c>
      <c r="AG24" s="237">
        <f t="shared" si="3"/>
        <v>1</v>
      </c>
      <c r="AH24" s="237">
        <f t="shared" si="3"/>
        <v>1</v>
      </c>
      <c r="AI24" s="237">
        <f t="shared" si="3"/>
        <v>0</v>
      </c>
      <c r="AJ24" s="237">
        <f t="shared" si="3"/>
        <v>0</v>
      </c>
      <c r="AK24" s="237">
        <f t="shared" si="3"/>
        <v>2</v>
      </c>
      <c r="AL24" s="237">
        <f t="shared" si="3"/>
        <v>0</v>
      </c>
      <c r="AM24" s="237">
        <f t="shared" si="3"/>
        <v>0</v>
      </c>
      <c r="AN24" s="237">
        <f t="shared" si="3"/>
        <v>0</v>
      </c>
      <c r="AO24" s="237">
        <f t="shared" si="3"/>
        <v>0</v>
      </c>
      <c r="AP24" s="237">
        <f t="shared" si="3"/>
        <v>0</v>
      </c>
      <c r="AQ24" s="238"/>
      <c r="AR24" s="238"/>
      <c r="AT24" s="576" t="s">
        <v>345</v>
      </c>
    </row>
    <row r="25" spans="1:48" s="25" customFormat="1" ht="15" customHeight="1" x14ac:dyDescent="0.2">
      <c r="A25" s="241"/>
      <c r="B25" s="153" t="s">
        <v>34</v>
      </c>
      <c r="C25" s="69" t="s">
        <v>322</v>
      </c>
      <c r="D25" s="776" t="s">
        <v>90</v>
      </c>
      <c r="E25" s="777"/>
      <c r="F25" s="226">
        <f t="shared" ref="F25:F60" si="4">SUM(H25,I25,J25,M25,N25,O25,R25,S25,T25,W25,X25,Y25,AB25,AC25,AD25,AG25,AH25,AI25,AL25,AM25,AN25)</f>
        <v>2</v>
      </c>
      <c r="G25" s="173">
        <f t="shared" ref="G25:G30" si="5">SUM(L25,Q25,V25,AA25,AF25,AK25,AP25)</f>
        <v>2</v>
      </c>
      <c r="H25" s="55">
        <v>2</v>
      </c>
      <c r="I25" s="56">
        <v>0</v>
      </c>
      <c r="J25" s="56">
        <v>0</v>
      </c>
      <c r="K25" s="56" t="s">
        <v>76</v>
      </c>
      <c r="L25" s="57">
        <v>2</v>
      </c>
      <c r="M25" s="55"/>
      <c r="N25" s="58"/>
      <c r="O25" s="59"/>
      <c r="P25" s="60"/>
      <c r="Q25" s="57"/>
      <c r="R25" s="55"/>
      <c r="S25" s="56"/>
      <c r="T25" s="56"/>
      <c r="U25" s="56"/>
      <c r="V25" s="57"/>
      <c r="W25" s="55"/>
      <c r="X25" s="56"/>
      <c r="Y25" s="56"/>
      <c r="Z25" s="56"/>
      <c r="AA25" s="57"/>
      <c r="AB25" s="55"/>
      <c r="AC25" s="56"/>
      <c r="AD25" s="56"/>
      <c r="AE25" s="56"/>
      <c r="AF25" s="57"/>
      <c r="AG25" s="55"/>
      <c r="AH25" s="56"/>
      <c r="AI25" s="56"/>
      <c r="AJ25" s="56"/>
      <c r="AK25" s="57"/>
      <c r="AL25" s="55"/>
      <c r="AM25" s="56"/>
      <c r="AN25" s="56"/>
      <c r="AO25" s="56"/>
      <c r="AP25" s="57"/>
      <c r="AQ25" s="66"/>
      <c r="AR25" s="66" t="s">
        <v>345</v>
      </c>
      <c r="AS25" s="576" t="s">
        <v>345</v>
      </c>
      <c r="AT25" s="577" t="s">
        <v>345</v>
      </c>
    </row>
    <row r="26" spans="1:48" s="25" customFormat="1" ht="15" customHeight="1" x14ac:dyDescent="0.2">
      <c r="A26" s="241"/>
      <c r="B26" s="154" t="s">
        <v>35</v>
      </c>
      <c r="C26" s="69" t="s">
        <v>323</v>
      </c>
      <c r="D26" s="776" t="s">
        <v>91</v>
      </c>
      <c r="E26" s="777"/>
      <c r="F26" s="226">
        <f t="shared" si="4"/>
        <v>2</v>
      </c>
      <c r="G26" s="173">
        <f t="shared" si="5"/>
        <v>2</v>
      </c>
      <c r="H26" s="55"/>
      <c r="I26" s="56"/>
      <c r="J26" s="56"/>
      <c r="K26" s="56"/>
      <c r="L26" s="57"/>
      <c r="M26" s="55">
        <v>1</v>
      </c>
      <c r="N26" s="56">
        <v>1</v>
      </c>
      <c r="O26" s="56">
        <v>0</v>
      </c>
      <c r="P26" s="56" t="s">
        <v>76</v>
      </c>
      <c r="Q26" s="57">
        <v>2</v>
      </c>
      <c r="R26" s="55"/>
      <c r="S26" s="56"/>
      <c r="T26" s="56"/>
      <c r="U26" s="56"/>
      <c r="V26" s="57"/>
      <c r="W26" s="55"/>
      <c r="X26" s="56"/>
      <c r="Y26" s="56"/>
      <c r="Z26" s="56"/>
      <c r="AA26" s="57"/>
      <c r="AB26" s="55"/>
      <c r="AC26" s="56"/>
      <c r="AD26" s="56"/>
      <c r="AE26" s="56"/>
      <c r="AF26" s="57"/>
      <c r="AG26" s="55"/>
      <c r="AH26" s="56"/>
      <c r="AI26" s="56"/>
      <c r="AJ26" s="56"/>
      <c r="AK26" s="57"/>
      <c r="AL26" s="55"/>
      <c r="AM26" s="56"/>
      <c r="AN26" s="56"/>
      <c r="AO26" s="56"/>
      <c r="AP26" s="57"/>
      <c r="AQ26" s="69" t="s">
        <v>322</v>
      </c>
      <c r="AR26" s="66" t="s">
        <v>345</v>
      </c>
      <c r="AS26" s="577" t="s">
        <v>345</v>
      </c>
      <c r="AT26" s="577" t="s">
        <v>346</v>
      </c>
    </row>
    <row r="27" spans="1:48" s="25" customFormat="1" ht="15" customHeight="1" x14ac:dyDescent="0.2">
      <c r="A27" s="241"/>
      <c r="B27" s="153" t="s">
        <v>36</v>
      </c>
      <c r="C27" s="71" t="s">
        <v>324</v>
      </c>
      <c r="D27" s="776" t="s">
        <v>226</v>
      </c>
      <c r="E27" s="777"/>
      <c r="F27" s="226">
        <f t="shared" si="4"/>
        <v>2</v>
      </c>
      <c r="G27" s="173">
        <f t="shared" si="5"/>
        <v>2</v>
      </c>
      <c r="H27" s="55"/>
      <c r="I27" s="56"/>
      <c r="J27" s="56"/>
      <c r="K27" s="56"/>
      <c r="L27" s="57"/>
      <c r="M27" s="55"/>
      <c r="N27" s="56"/>
      <c r="O27" s="56"/>
      <c r="P27" s="56"/>
      <c r="Q27" s="57"/>
      <c r="R27" s="55">
        <v>2</v>
      </c>
      <c r="S27" s="56">
        <v>0</v>
      </c>
      <c r="T27" s="56">
        <v>0</v>
      </c>
      <c r="U27" s="56" t="s">
        <v>76</v>
      </c>
      <c r="V27" s="57">
        <v>2</v>
      </c>
      <c r="W27" s="55"/>
      <c r="X27" s="56"/>
      <c r="Y27" s="56"/>
      <c r="Z27" s="56"/>
      <c r="AA27" s="57"/>
      <c r="AB27" s="55"/>
      <c r="AC27" s="56"/>
      <c r="AD27" s="56"/>
      <c r="AE27" s="56"/>
      <c r="AF27" s="57"/>
      <c r="AG27" s="55"/>
      <c r="AH27" s="56"/>
      <c r="AI27" s="56"/>
      <c r="AJ27" s="56"/>
      <c r="AK27" s="57"/>
      <c r="AL27" s="55"/>
      <c r="AM27" s="56"/>
      <c r="AN27" s="56"/>
      <c r="AO27" s="56"/>
      <c r="AP27" s="57"/>
      <c r="AQ27" s="66"/>
      <c r="AR27" s="66" t="s">
        <v>346</v>
      </c>
      <c r="AS27" s="577" t="s">
        <v>346</v>
      </c>
      <c r="AT27" s="577" t="s">
        <v>346</v>
      </c>
    </row>
    <row r="28" spans="1:48" s="25" customFormat="1" ht="15" customHeight="1" x14ac:dyDescent="0.2">
      <c r="A28" s="241"/>
      <c r="B28" s="154" t="s">
        <v>37</v>
      </c>
      <c r="C28" s="71" t="s">
        <v>325</v>
      </c>
      <c r="D28" s="351" t="s">
        <v>227</v>
      </c>
      <c r="E28" s="352"/>
      <c r="F28" s="226">
        <f t="shared" si="4"/>
        <v>2</v>
      </c>
      <c r="G28" s="173">
        <f t="shared" si="5"/>
        <v>2</v>
      </c>
      <c r="H28" s="55"/>
      <c r="I28" s="56"/>
      <c r="J28" s="56"/>
      <c r="K28" s="56"/>
      <c r="L28" s="57"/>
      <c r="M28" s="55"/>
      <c r="N28" s="56"/>
      <c r="O28" s="56"/>
      <c r="P28" s="56"/>
      <c r="Q28" s="57"/>
      <c r="R28" s="55"/>
      <c r="S28" s="56"/>
      <c r="T28" s="56"/>
      <c r="U28" s="56"/>
      <c r="V28" s="57"/>
      <c r="W28" s="55">
        <v>1</v>
      </c>
      <c r="X28" s="56">
        <v>1</v>
      </c>
      <c r="Y28" s="56">
        <v>0</v>
      </c>
      <c r="Z28" s="56" t="s">
        <v>76</v>
      </c>
      <c r="AA28" s="57">
        <v>2</v>
      </c>
      <c r="AB28" s="55"/>
      <c r="AC28" s="56"/>
      <c r="AD28" s="56"/>
      <c r="AE28" s="56"/>
      <c r="AF28" s="57"/>
      <c r="AG28" s="55"/>
      <c r="AH28" s="56"/>
      <c r="AI28" s="56"/>
      <c r="AJ28" s="56"/>
      <c r="AK28" s="57"/>
      <c r="AL28" s="55"/>
      <c r="AM28" s="56"/>
      <c r="AN28" s="56"/>
      <c r="AO28" s="56"/>
      <c r="AP28" s="57"/>
      <c r="AQ28" s="71" t="s">
        <v>324</v>
      </c>
      <c r="AR28" s="66" t="s">
        <v>346</v>
      </c>
      <c r="AS28" s="577" t="s">
        <v>346</v>
      </c>
      <c r="AT28" s="577" t="s">
        <v>347</v>
      </c>
    </row>
    <row r="29" spans="1:48" s="25" customFormat="1" ht="15" customHeight="1" x14ac:dyDescent="0.2">
      <c r="A29" s="241"/>
      <c r="B29" s="153" t="s">
        <v>38</v>
      </c>
      <c r="C29" s="124" t="s">
        <v>326</v>
      </c>
      <c r="D29" s="776" t="s">
        <v>159</v>
      </c>
      <c r="E29" s="777"/>
      <c r="F29" s="226">
        <f t="shared" si="4"/>
        <v>2</v>
      </c>
      <c r="G29" s="173">
        <f t="shared" si="5"/>
        <v>3</v>
      </c>
      <c r="H29" s="55"/>
      <c r="I29" s="56"/>
      <c r="J29" s="56"/>
      <c r="K29" s="56"/>
      <c r="L29" s="57"/>
      <c r="M29" s="55"/>
      <c r="N29" s="56"/>
      <c r="O29" s="56"/>
      <c r="P29" s="56"/>
      <c r="Q29" s="57"/>
      <c r="R29" s="55"/>
      <c r="S29" s="56"/>
      <c r="T29" s="56"/>
      <c r="U29" s="56"/>
      <c r="V29" s="57"/>
      <c r="W29" s="55"/>
      <c r="X29" s="56"/>
      <c r="Y29" s="56"/>
      <c r="Z29" s="56"/>
      <c r="AA29" s="57"/>
      <c r="AB29" s="55">
        <v>1</v>
      </c>
      <c r="AC29" s="56">
        <v>1</v>
      </c>
      <c r="AD29" s="56">
        <v>0</v>
      </c>
      <c r="AE29" s="56" t="s">
        <v>76</v>
      </c>
      <c r="AF29" s="57">
        <v>3</v>
      </c>
      <c r="AG29" s="55"/>
      <c r="AH29" s="56"/>
      <c r="AI29" s="56"/>
      <c r="AJ29" s="56"/>
      <c r="AK29" s="57"/>
      <c r="AL29" s="55"/>
      <c r="AM29" s="56"/>
      <c r="AN29" s="56"/>
      <c r="AO29" s="56"/>
      <c r="AP29" s="57"/>
      <c r="AQ29" s="65"/>
      <c r="AR29" s="65" t="s">
        <v>347</v>
      </c>
      <c r="AS29" s="577" t="s">
        <v>347</v>
      </c>
      <c r="AT29" s="577" t="s">
        <v>348</v>
      </c>
    </row>
    <row r="30" spans="1:48" s="25" customFormat="1" ht="16.5" thickBot="1" x14ac:dyDescent="0.25">
      <c r="A30" s="241"/>
      <c r="B30" s="154" t="s">
        <v>39</v>
      </c>
      <c r="C30" s="70" t="s">
        <v>271</v>
      </c>
      <c r="D30" s="794" t="s">
        <v>166</v>
      </c>
      <c r="E30" s="795"/>
      <c r="F30" s="226">
        <f t="shared" si="4"/>
        <v>2</v>
      </c>
      <c r="G30" s="173">
        <f t="shared" si="5"/>
        <v>2</v>
      </c>
      <c r="H30" s="61"/>
      <c r="I30" s="62"/>
      <c r="J30" s="62"/>
      <c r="K30" s="62"/>
      <c r="L30" s="63"/>
      <c r="M30" s="61"/>
      <c r="N30" s="62"/>
      <c r="O30" s="62"/>
      <c r="P30" s="62"/>
      <c r="Q30" s="63"/>
      <c r="R30" s="61"/>
      <c r="S30" s="62"/>
      <c r="T30" s="62"/>
      <c r="U30" s="62"/>
      <c r="V30" s="63"/>
      <c r="W30" s="61"/>
      <c r="X30" s="62"/>
      <c r="Y30" s="62"/>
      <c r="Z30" s="62"/>
      <c r="AA30" s="63"/>
      <c r="AB30" s="55"/>
      <c r="AC30" s="56"/>
      <c r="AD30" s="56"/>
      <c r="AE30" s="56"/>
      <c r="AF30" s="57"/>
      <c r="AG30" s="55">
        <v>1</v>
      </c>
      <c r="AH30" s="56">
        <v>1</v>
      </c>
      <c r="AI30" s="56">
        <v>0</v>
      </c>
      <c r="AJ30" s="56" t="s">
        <v>15</v>
      </c>
      <c r="AK30" s="155">
        <v>2</v>
      </c>
      <c r="AL30" s="55"/>
      <c r="AM30" s="56"/>
      <c r="AN30" s="56"/>
      <c r="AO30" s="56"/>
      <c r="AP30" s="57"/>
      <c r="AQ30" s="67"/>
      <c r="AR30" s="67" t="s">
        <v>348</v>
      </c>
      <c r="AS30" s="578" t="s">
        <v>349</v>
      </c>
      <c r="AT30" s="200"/>
    </row>
    <row r="31" spans="1:48" s="241" customFormat="1" ht="18.75" customHeight="1" thickBot="1" x14ac:dyDescent="0.25">
      <c r="B31" s="779" t="s">
        <v>155</v>
      </c>
      <c r="C31" s="780"/>
      <c r="D31" s="780"/>
      <c r="E31" s="235" t="s">
        <v>80</v>
      </c>
      <c r="F31" s="236">
        <f t="shared" ref="F31:AP31" si="6">SUM(F32:F43)</f>
        <v>31</v>
      </c>
      <c r="G31" s="236">
        <f t="shared" si="6"/>
        <v>33</v>
      </c>
      <c r="H31" s="236">
        <f t="shared" si="6"/>
        <v>0</v>
      </c>
      <c r="I31" s="236">
        <f t="shared" si="6"/>
        <v>0</v>
      </c>
      <c r="J31" s="236">
        <f t="shared" si="6"/>
        <v>0</v>
      </c>
      <c r="K31" s="236">
        <f t="shared" si="6"/>
        <v>0</v>
      </c>
      <c r="L31" s="236">
        <f t="shared" si="6"/>
        <v>0</v>
      </c>
      <c r="M31" s="236">
        <f t="shared" si="6"/>
        <v>0</v>
      </c>
      <c r="N31" s="236">
        <f t="shared" si="6"/>
        <v>0</v>
      </c>
      <c r="O31" s="236">
        <f t="shared" si="6"/>
        <v>0</v>
      </c>
      <c r="P31" s="236">
        <f t="shared" si="6"/>
        <v>0</v>
      </c>
      <c r="Q31" s="236">
        <f t="shared" si="6"/>
        <v>0</v>
      </c>
      <c r="R31" s="236">
        <f t="shared" si="6"/>
        <v>7</v>
      </c>
      <c r="S31" s="236">
        <f t="shared" si="6"/>
        <v>6</v>
      </c>
      <c r="T31" s="236">
        <f t="shared" si="6"/>
        <v>0</v>
      </c>
      <c r="U31" s="236">
        <f t="shared" si="6"/>
        <v>0</v>
      </c>
      <c r="V31" s="236">
        <f t="shared" si="6"/>
        <v>13</v>
      </c>
      <c r="W31" s="236">
        <f t="shared" si="6"/>
        <v>6</v>
      </c>
      <c r="X31" s="236">
        <f t="shared" si="6"/>
        <v>4</v>
      </c>
      <c r="Y31" s="236">
        <f t="shared" si="6"/>
        <v>4</v>
      </c>
      <c r="Z31" s="236">
        <f t="shared" si="6"/>
        <v>0</v>
      </c>
      <c r="AA31" s="236">
        <f t="shared" si="6"/>
        <v>16</v>
      </c>
      <c r="AB31" s="236">
        <f t="shared" si="6"/>
        <v>3</v>
      </c>
      <c r="AC31" s="236">
        <f t="shared" si="6"/>
        <v>1</v>
      </c>
      <c r="AD31" s="236">
        <f t="shared" si="6"/>
        <v>0</v>
      </c>
      <c r="AE31" s="236">
        <f t="shared" si="6"/>
        <v>0</v>
      </c>
      <c r="AF31" s="236">
        <f t="shared" si="6"/>
        <v>4</v>
      </c>
      <c r="AG31" s="236">
        <f t="shared" si="6"/>
        <v>0</v>
      </c>
      <c r="AH31" s="236">
        <f t="shared" si="6"/>
        <v>0</v>
      </c>
      <c r="AI31" s="236">
        <f t="shared" si="6"/>
        <v>0</v>
      </c>
      <c r="AJ31" s="236">
        <f t="shared" si="6"/>
        <v>0</v>
      </c>
      <c r="AK31" s="236">
        <f t="shared" si="6"/>
        <v>0</v>
      </c>
      <c r="AL31" s="236">
        <f t="shared" si="6"/>
        <v>0</v>
      </c>
      <c r="AM31" s="236">
        <f t="shared" si="6"/>
        <v>0</v>
      </c>
      <c r="AN31" s="236">
        <f t="shared" si="6"/>
        <v>0</v>
      </c>
      <c r="AO31" s="236">
        <f t="shared" si="6"/>
        <v>0</v>
      </c>
      <c r="AP31" s="236">
        <f t="shared" si="6"/>
        <v>0</v>
      </c>
      <c r="AQ31" s="239"/>
      <c r="AR31" s="239"/>
      <c r="AS31" s="579"/>
      <c r="AV31" s="25"/>
    </row>
    <row r="32" spans="1:48" s="241" customFormat="1" ht="15.75" x14ac:dyDescent="0.2">
      <c r="B32" s="152" t="s">
        <v>40</v>
      </c>
      <c r="C32" s="71" t="s">
        <v>251</v>
      </c>
      <c r="D32" s="792" t="s">
        <v>139</v>
      </c>
      <c r="E32" s="827"/>
      <c r="F32" s="226">
        <f t="shared" si="4"/>
        <v>3</v>
      </c>
      <c r="G32" s="173">
        <f>SUM(L32,Q32,V32,AA32,AF32,AK32,AP32)</f>
        <v>3</v>
      </c>
      <c r="H32" s="55"/>
      <c r="I32" s="56"/>
      <c r="J32" s="56"/>
      <c r="K32" s="56"/>
      <c r="L32" s="57"/>
      <c r="M32" s="55"/>
      <c r="N32" s="56"/>
      <c r="O32" s="56"/>
      <c r="P32" s="56"/>
      <c r="Q32" s="57"/>
      <c r="R32" s="55">
        <v>1</v>
      </c>
      <c r="S32" s="56">
        <v>2</v>
      </c>
      <c r="T32" s="56">
        <v>0</v>
      </c>
      <c r="U32" s="56" t="s">
        <v>76</v>
      </c>
      <c r="V32" s="57">
        <v>3</v>
      </c>
      <c r="W32" s="55"/>
      <c r="X32" s="56"/>
      <c r="Y32" s="56"/>
      <c r="Z32" s="56"/>
      <c r="AA32" s="57"/>
      <c r="AB32" s="55"/>
      <c r="AC32" s="56"/>
      <c r="AD32" s="56"/>
      <c r="AE32" s="56"/>
      <c r="AF32" s="57"/>
      <c r="AG32" s="55"/>
      <c r="AH32" s="56"/>
      <c r="AI32" s="56"/>
      <c r="AJ32" s="56"/>
      <c r="AK32" s="178"/>
      <c r="AL32" s="55"/>
      <c r="AM32" s="56"/>
      <c r="AN32" s="56"/>
      <c r="AO32" s="56"/>
      <c r="AP32" s="57"/>
      <c r="AQ32" s="65"/>
      <c r="AR32" s="583" t="s">
        <v>359</v>
      </c>
      <c r="AS32" s="335"/>
    </row>
    <row r="33" spans="1:54" s="241" customFormat="1" ht="15.75" x14ac:dyDescent="0.2">
      <c r="B33" s="152" t="s">
        <v>41</v>
      </c>
      <c r="C33" s="71" t="s">
        <v>252</v>
      </c>
      <c r="D33" s="774" t="s">
        <v>134</v>
      </c>
      <c r="E33" s="778"/>
      <c r="F33" s="226">
        <f t="shared" si="4"/>
        <v>3</v>
      </c>
      <c r="G33" s="173">
        <f t="shared" ref="G33:G43" si="7">SUM(L33,Q33,V33,AA33,AF33,AK33,AP33)</f>
        <v>3</v>
      </c>
      <c r="H33" s="312"/>
      <c r="I33" s="313"/>
      <c r="J33" s="313"/>
      <c r="K33" s="313"/>
      <c r="L33" s="314"/>
      <c r="M33" s="312"/>
      <c r="N33" s="313"/>
      <c r="O33" s="313"/>
      <c r="P33" s="313"/>
      <c r="Q33" s="314"/>
      <c r="R33" s="312">
        <v>1</v>
      </c>
      <c r="S33" s="313">
        <v>2</v>
      </c>
      <c r="T33" s="313">
        <v>0</v>
      </c>
      <c r="U33" s="313" t="s">
        <v>76</v>
      </c>
      <c r="V33" s="314">
        <v>3</v>
      </c>
      <c r="W33" s="312"/>
      <c r="X33" s="313"/>
      <c r="Y33" s="313"/>
      <c r="Z33" s="313"/>
      <c r="AA33" s="314"/>
      <c r="AB33" s="312"/>
      <c r="AC33" s="313"/>
      <c r="AD33" s="313"/>
      <c r="AE33" s="313"/>
      <c r="AF33" s="314"/>
      <c r="AG33" s="312"/>
      <c r="AH33" s="313"/>
      <c r="AI33" s="313"/>
      <c r="AJ33" s="313"/>
      <c r="AK33" s="315"/>
      <c r="AL33" s="312"/>
      <c r="AM33" s="56"/>
      <c r="AN33" s="56"/>
      <c r="AO33" s="56"/>
      <c r="AP33" s="57"/>
      <c r="AQ33" s="65"/>
      <c r="AR33" s="584" t="s">
        <v>359</v>
      </c>
      <c r="AS33" s="335"/>
      <c r="AT33" s="25"/>
      <c r="AU33" s="25"/>
      <c r="AV33" s="25"/>
    </row>
    <row r="34" spans="1:54" s="241" customFormat="1" ht="15.75" x14ac:dyDescent="0.2">
      <c r="B34" s="152" t="s">
        <v>42</v>
      </c>
      <c r="C34" s="71" t="s">
        <v>253</v>
      </c>
      <c r="D34" s="774" t="s">
        <v>138</v>
      </c>
      <c r="E34" s="778"/>
      <c r="F34" s="226">
        <f t="shared" si="4"/>
        <v>4</v>
      </c>
      <c r="G34" s="173">
        <f t="shared" si="7"/>
        <v>4</v>
      </c>
      <c r="H34" s="312"/>
      <c r="I34" s="313"/>
      <c r="J34" s="313"/>
      <c r="K34" s="313"/>
      <c r="L34" s="314"/>
      <c r="M34" s="312"/>
      <c r="N34" s="313"/>
      <c r="O34" s="313"/>
      <c r="P34" s="313"/>
      <c r="Q34" s="314"/>
      <c r="R34" s="312"/>
      <c r="S34" s="313"/>
      <c r="T34" s="313"/>
      <c r="U34" s="313"/>
      <c r="V34" s="314"/>
      <c r="W34" s="312">
        <v>2</v>
      </c>
      <c r="X34" s="313">
        <v>0</v>
      </c>
      <c r="Y34" s="313">
        <v>2</v>
      </c>
      <c r="Z34" s="313" t="s">
        <v>76</v>
      </c>
      <c r="AA34" s="314">
        <v>4</v>
      </c>
      <c r="AB34" s="312"/>
      <c r="AC34" s="313"/>
      <c r="AD34" s="313"/>
      <c r="AE34" s="313"/>
      <c r="AF34" s="314"/>
      <c r="AG34" s="312"/>
      <c r="AH34" s="313"/>
      <c r="AI34" s="313"/>
      <c r="AJ34" s="313"/>
      <c r="AK34" s="315"/>
      <c r="AL34" s="312"/>
      <c r="AM34" s="56"/>
      <c r="AN34" s="56"/>
      <c r="AO34" s="56"/>
      <c r="AP34" s="57"/>
      <c r="AQ34" s="325" t="s">
        <v>249</v>
      </c>
      <c r="AR34" s="584" t="s">
        <v>359</v>
      </c>
      <c r="AS34" s="200"/>
      <c r="AT34" s="185"/>
      <c r="AU34" s="422"/>
      <c r="AV34" s="25"/>
      <c r="AW34" s="422"/>
      <c r="AX34" s="422"/>
      <c r="AY34" s="422"/>
      <c r="AZ34" s="422"/>
      <c r="BA34" s="422"/>
      <c r="BB34" s="422"/>
    </row>
    <row r="35" spans="1:54" s="241" customFormat="1" ht="15.75" x14ac:dyDescent="0.2">
      <c r="B35" s="152" t="s">
        <v>43</v>
      </c>
      <c r="C35" s="71" t="s">
        <v>254</v>
      </c>
      <c r="D35" s="774" t="s">
        <v>143</v>
      </c>
      <c r="E35" s="778"/>
      <c r="F35" s="226">
        <f t="shared" si="4"/>
        <v>3</v>
      </c>
      <c r="G35" s="173">
        <f t="shared" si="7"/>
        <v>3</v>
      </c>
      <c r="H35" s="312"/>
      <c r="I35" s="313"/>
      <c r="J35" s="313"/>
      <c r="K35" s="313"/>
      <c r="L35" s="314"/>
      <c r="M35" s="312"/>
      <c r="N35" s="313"/>
      <c r="O35" s="313"/>
      <c r="P35" s="313"/>
      <c r="Q35" s="314"/>
      <c r="R35" s="312">
        <v>2</v>
      </c>
      <c r="S35" s="313">
        <v>1</v>
      </c>
      <c r="T35" s="313">
        <v>0</v>
      </c>
      <c r="U35" s="313" t="s">
        <v>76</v>
      </c>
      <c r="V35" s="316">
        <v>3</v>
      </c>
      <c r="W35" s="312"/>
      <c r="X35" s="313"/>
      <c r="Y35" s="313"/>
      <c r="Z35" s="313"/>
      <c r="AA35" s="314"/>
      <c r="AB35" s="312"/>
      <c r="AC35" s="313"/>
      <c r="AD35" s="313"/>
      <c r="AE35" s="313"/>
      <c r="AF35" s="314"/>
      <c r="AG35" s="312"/>
      <c r="AH35" s="313"/>
      <c r="AI35" s="313"/>
      <c r="AJ35" s="313"/>
      <c r="AK35" s="315"/>
      <c r="AL35" s="312"/>
      <c r="AM35" s="56"/>
      <c r="AN35" s="56"/>
      <c r="AO35" s="56"/>
      <c r="AP35" s="57"/>
      <c r="AQ35" s="233"/>
      <c r="AR35" s="585" t="s">
        <v>358</v>
      </c>
      <c r="AS35" s="200"/>
      <c r="AT35" s="185"/>
      <c r="AU35" s="422"/>
      <c r="AV35" s="25"/>
      <c r="AW35" s="422"/>
      <c r="AX35" s="422"/>
      <c r="AY35" s="422"/>
      <c r="AZ35" s="422"/>
      <c r="BA35" s="422"/>
      <c r="BB35" s="422"/>
    </row>
    <row r="36" spans="1:54" s="241" customFormat="1" ht="15.75" x14ac:dyDescent="0.2">
      <c r="B36" s="152" t="s">
        <v>44</v>
      </c>
      <c r="C36" s="71" t="s">
        <v>255</v>
      </c>
      <c r="D36" s="774" t="s">
        <v>144</v>
      </c>
      <c r="E36" s="778"/>
      <c r="F36" s="226">
        <f t="shared" si="4"/>
        <v>2</v>
      </c>
      <c r="G36" s="173">
        <f t="shared" si="7"/>
        <v>2</v>
      </c>
      <c r="H36" s="312"/>
      <c r="I36" s="313"/>
      <c r="J36" s="313"/>
      <c r="K36" s="313"/>
      <c r="L36" s="314"/>
      <c r="M36" s="312"/>
      <c r="N36" s="313"/>
      <c r="O36" s="313"/>
      <c r="P36" s="313"/>
      <c r="Q36" s="314"/>
      <c r="R36" s="312">
        <v>1</v>
      </c>
      <c r="S36" s="313">
        <v>1</v>
      </c>
      <c r="T36" s="313">
        <v>0</v>
      </c>
      <c r="U36" s="313" t="s">
        <v>76</v>
      </c>
      <c r="V36" s="314">
        <v>2</v>
      </c>
      <c r="W36" s="312"/>
      <c r="X36" s="313"/>
      <c r="Y36" s="313"/>
      <c r="Z36" s="313"/>
      <c r="AA36" s="314"/>
      <c r="AB36" s="312"/>
      <c r="AC36" s="313"/>
      <c r="AD36" s="313"/>
      <c r="AE36" s="313"/>
      <c r="AF36" s="314"/>
      <c r="AG36" s="312"/>
      <c r="AH36" s="313"/>
      <c r="AI36" s="313"/>
      <c r="AJ36" s="313"/>
      <c r="AK36" s="315"/>
      <c r="AL36" s="312"/>
      <c r="AM36" s="56"/>
      <c r="AN36" s="56"/>
      <c r="AO36" s="56"/>
      <c r="AP36" s="57"/>
      <c r="AQ36" s="499" t="s">
        <v>249</v>
      </c>
      <c r="AR36" s="585" t="s">
        <v>358</v>
      </c>
      <c r="AS36" s="200"/>
      <c r="AT36" s="190"/>
      <c r="AU36" s="422"/>
      <c r="AV36" s="25"/>
      <c r="AW36" s="422"/>
      <c r="AX36" s="422"/>
      <c r="AY36" s="422"/>
      <c r="AZ36" s="422"/>
      <c r="BA36" s="422"/>
      <c r="BB36" s="422"/>
    </row>
    <row r="37" spans="1:54" s="241" customFormat="1" ht="15.75" x14ac:dyDescent="0.2">
      <c r="B37" s="152" t="s">
        <v>45</v>
      </c>
      <c r="C37" s="71" t="s">
        <v>256</v>
      </c>
      <c r="D37" s="774" t="s">
        <v>145</v>
      </c>
      <c r="E37" s="778"/>
      <c r="F37" s="226">
        <v>2</v>
      </c>
      <c r="G37" s="173">
        <v>2</v>
      </c>
      <c r="H37" s="312"/>
      <c r="I37" s="313"/>
      <c r="J37" s="313"/>
      <c r="K37" s="313"/>
      <c r="L37" s="314"/>
      <c r="M37" s="312"/>
      <c r="N37" s="313"/>
      <c r="O37" s="313"/>
      <c r="P37" s="313"/>
      <c r="Q37" s="314"/>
      <c r="R37" s="312"/>
      <c r="S37" s="313"/>
      <c r="T37" s="313"/>
      <c r="U37" s="313"/>
      <c r="V37" s="314"/>
      <c r="W37" s="312">
        <v>2</v>
      </c>
      <c r="X37" s="313">
        <v>0</v>
      </c>
      <c r="Y37" s="313">
        <v>0</v>
      </c>
      <c r="Z37" s="313" t="s">
        <v>15</v>
      </c>
      <c r="AA37" s="314">
        <v>2</v>
      </c>
      <c r="AB37" s="312"/>
      <c r="AC37" s="313"/>
      <c r="AD37" s="313"/>
      <c r="AE37" s="313"/>
      <c r="AF37" s="314"/>
      <c r="AG37" s="312"/>
      <c r="AH37" s="313"/>
      <c r="AI37" s="313"/>
      <c r="AJ37" s="313"/>
      <c r="AK37" s="315"/>
      <c r="AL37" s="312"/>
      <c r="AM37" s="56"/>
      <c r="AN37" s="56"/>
      <c r="AO37" s="56"/>
      <c r="AP37" s="57"/>
      <c r="AQ37" s="494"/>
      <c r="AR37" s="585" t="s">
        <v>358</v>
      </c>
      <c r="AS37" s="200"/>
      <c r="AT37" s="185"/>
      <c r="AU37" s="422"/>
      <c r="AV37" s="25"/>
      <c r="AW37" s="422"/>
      <c r="AX37" s="422"/>
      <c r="AY37" s="422"/>
      <c r="AZ37" s="422"/>
      <c r="BA37" s="422"/>
      <c r="BB37" s="422"/>
    </row>
    <row r="38" spans="1:54" s="241" customFormat="1" ht="15.75" x14ac:dyDescent="0.2">
      <c r="B38" s="152" t="s">
        <v>46</v>
      </c>
      <c r="C38" s="71" t="s">
        <v>257</v>
      </c>
      <c r="D38" s="774" t="s">
        <v>182</v>
      </c>
      <c r="E38" s="778"/>
      <c r="F38" s="226">
        <f t="shared" si="4"/>
        <v>3</v>
      </c>
      <c r="G38" s="173">
        <f t="shared" si="7"/>
        <v>3</v>
      </c>
      <c r="H38" s="312"/>
      <c r="I38" s="313"/>
      <c r="J38" s="313"/>
      <c r="K38" s="313"/>
      <c r="L38" s="314"/>
      <c r="M38" s="312"/>
      <c r="N38" s="313"/>
      <c r="O38" s="313"/>
      <c r="P38" s="313"/>
      <c r="Q38" s="314"/>
      <c r="R38" s="312"/>
      <c r="S38" s="313"/>
      <c r="T38" s="313"/>
      <c r="U38" s="313"/>
      <c r="V38" s="314"/>
      <c r="W38" s="312">
        <v>1</v>
      </c>
      <c r="X38" s="313">
        <v>2</v>
      </c>
      <c r="Y38" s="313">
        <v>0</v>
      </c>
      <c r="Z38" s="313" t="s">
        <v>15</v>
      </c>
      <c r="AA38" s="314">
        <v>3</v>
      </c>
      <c r="AB38" s="312"/>
      <c r="AC38" s="313"/>
      <c r="AD38" s="313"/>
      <c r="AE38" s="313"/>
      <c r="AF38" s="314"/>
      <c r="AG38" s="312"/>
      <c r="AH38" s="313"/>
      <c r="AI38" s="313"/>
      <c r="AJ38" s="313"/>
      <c r="AK38" s="315"/>
      <c r="AL38" s="312"/>
      <c r="AM38" s="56"/>
      <c r="AN38" s="56"/>
      <c r="AO38" s="56"/>
      <c r="AP38" s="57"/>
      <c r="AQ38" s="500" t="s">
        <v>251</v>
      </c>
      <c r="AR38" s="585" t="s">
        <v>359</v>
      </c>
      <c r="AS38" s="200"/>
      <c r="AT38" s="190"/>
      <c r="AU38" s="422"/>
      <c r="AV38" s="25"/>
      <c r="AW38" s="422"/>
      <c r="AX38" s="422"/>
      <c r="AY38" s="422"/>
      <c r="AZ38" s="422"/>
      <c r="BA38" s="422"/>
      <c r="BB38" s="422"/>
    </row>
    <row r="39" spans="1:54" s="241" customFormat="1" ht="15.75" x14ac:dyDescent="0.2">
      <c r="B39" s="152" t="s">
        <v>47</v>
      </c>
      <c r="C39" s="71" t="s">
        <v>258</v>
      </c>
      <c r="D39" s="774" t="s">
        <v>137</v>
      </c>
      <c r="E39" s="778"/>
      <c r="F39" s="226">
        <f t="shared" si="4"/>
        <v>2</v>
      </c>
      <c r="G39" s="173">
        <f t="shared" si="7"/>
        <v>2</v>
      </c>
      <c r="H39" s="312"/>
      <c r="I39" s="313"/>
      <c r="J39" s="313"/>
      <c r="K39" s="313"/>
      <c r="L39" s="314"/>
      <c r="M39" s="312"/>
      <c r="N39" s="313"/>
      <c r="O39" s="313"/>
      <c r="P39" s="313"/>
      <c r="Q39" s="314"/>
      <c r="R39" s="312"/>
      <c r="S39" s="313"/>
      <c r="T39" s="313"/>
      <c r="U39" s="313"/>
      <c r="V39" s="314"/>
      <c r="W39" s="312"/>
      <c r="X39" s="313"/>
      <c r="Y39" s="313"/>
      <c r="Z39" s="313"/>
      <c r="AA39" s="314"/>
      <c r="AB39" s="312">
        <v>2</v>
      </c>
      <c r="AC39" s="313">
        <v>0</v>
      </c>
      <c r="AD39" s="313">
        <v>0</v>
      </c>
      <c r="AE39" s="313" t="s">
        <v>76</v>
      </c>
      <c r="AF39" s="314">
        <v>2</v>
      </c>
      <c r="AG39" s="312"/>
      <c r="AH39" s="313"/>
      <c r="AI39" s="313"/>
      <c r="AJ39" s="313"/>
      <c r="AK39" s="315"/>
      <c r="AL39" s="312"/>
      <c r="AM39" s="56"/>
      <c r="AN39" s="56"/>
      <c r="AO39" s="56"/>
      <c r="AP39" s="57"/>
      <c r="AQ39" s="500"/>
      <c r="AR39" s="585" t="s">
        <v>359</v>
      </c>
      <c r="AS39" s="200"/>
      <c r="AT39" s="190"/>
      <c r="AU39" s="422"/>
      <c r="AV39" s="25"/>
      <c r="AW39" s="422"/>
      <c r="AX39" s="422"/>
      <c r="AY39" s="422"/>
      <c r="AZ39" s="422"/>
      <c r="BA39" s="422"/>
      <c r="BB39" s="422"/>
    </row>
    <row r="40" spans="1:54" s="241" customFormat="1" ht="15.75" x14ac:dyDescent="0.2">
      <c r="B40" s="152" t="s">
        <v>48</v>
      </c>
      <c r="C40" s="71" t="s">
        <v>259</v>
      </c>
      <c r="D40" s="829" t="s">
        <v>133</v>
      </c>
      <c r="E40" s="775"/>
      <c r="F40" s="226">
        <f t="shared" si="4"/>
        <v>2</v>
      </c>
      <c r="G40" s="173">
        <f t="shared" si="7"/>
        <v>2</v>
      </c>
      <c r="H40" s="312"/>
      <c r="I40" s="313"/>
      <c r="J40" s="313"/>
      <c r="K40" s="313"/>
      <c r="L40" s="314"/>
      <c r="M40" s="328"/>
      <c r="N40" s="313"/>
      <c r="O40" s="313"/>
      <c r="P40" s="313"/>
      <c r="Q40" s="314"/>
      <c r="R40" s="312">
        <v>2</v>
      </c>
      <c r="S40" s="313">
        <v>0</v>
      </c>
      <c r="T40" s="313">
        <v>0</v>
      </c>
      <c r="U40" s="313" t="s">
        <v>15</v>
      </c>
      <c r="V40" s="314">
        <v>2</v>
      </c>
      <c r="W40" s="312"/>
      <c r="X40" s="313"/>
      <c r="Y40" s="313"/>
      <c r="Z40" s="313"/>
      <c r="AA40" s="314"/>
      <c r="AB40" s="312"/>
      <c r="AC40" s="313"/>
      <c r="AD40" s="313"/>
      <c r="AE40" s="313"/>
      <c r="AF40" s="314"/>
      <c r="AG40" s="312"/>
      <c r="AH40" s="313"/>
      <c r="AI40" s="313"/>
      <c r="AJ40" s="313"/>
      <c r="AK40" s="315"/>
      <c r="AL40" s="312"/>
      <c r="AM40" s="56"/>
      <c r="AN40" s="56"/>
      <c r="AO40" s="56"/>
      <c r="AP40" s="57"/>
      <c r="AQ40" s="493" t="s">
        <v>246</v>
      </c>
      <c r="AR40" s="586" t="s">
        <v>357</v>
      </c>
      <c r="AS40" s="335"/>
      <c r="AT40" s="190"/>
      <c r="AU40" s="422"/>
      <c r="AW40" s="422"/>
      <c r="AX40" s="422"/>
      <c r="AY40" s="422"/>
      <c r="AZ40" s="422"/>
      <c r="BA40" s="422"/>
      <c r="BB40" s="422"/>
    </row>
    <row r="41" spans="1:54" s="241" customFormat="1" ht="15.75" x14ac:dyDescent="0.2">
      <c r="B41" s="152" t="s">
        <v>49</v>
      </c>
      <c r="C41" s="71" t="s">
        <v>260</v>
      </c>
      <c r="D41" s="774" t="s">
        <v>136</v>
      </c>
      <c r="E41" s="778"/>
      <c r="F41" s="226">
        <f t="shared" si="4"/>
        <v>3</v>
      </c>
      <c r="G41" s="173">
        <f t="shared" si="7"/>
        <v>3</v>
      </c>
      <c r="H41" s="312"/>
      <c r="I41" s="313"/>
      <c r="J41" s="313"/>
      <c r="K41" s="313"/>
      <c r="L41" s="314"/>
      <c r="M41" s="329"/>
      <c r="N41" s="313"/>
      <c r="O41" s="313"/>
      <c r="P41" s="313"/>
      <c r="Q41" s="314"/>
      <c r="R41" s="312"/>
      <c r="S41" s="313"/>
      <c r="T41" s="313"/>
      <c r="U41" s="313"/>
      <c r="V41" s="314"/>
      <c r="W41" s="312">
        <v>1</v>
      </c>
      <c r="X41" s="313">
        <v>2</v>
      </c>
      <c r="Y41" s="313">
        <v>0</v>
      </c>
      <c r="Z41" s="313" t="s">
        <v>15</v>
      </c>
      <c r="AA41" s="314">
        <v>3</v>
      </c>
      <c r="AB41" s="312"/>
      <c r="AC41" s="313"/>
      <c r="AD41" s="313"/>
      <c r="AE41" s="313"/>
      <c r="AF41" s="314"/>
      <c r="AG41" s="312"/>
      <c r="AH41" s="313"/>
      <c r="AI41" s="313"/>
      <c r="AJ41" s="313"/>
      <c r="AK41" s="315"/>
      <c r="AL41" s="312"/>
      <c r="AM41" s="56"/>
      <c r="AN41" s="56"/>
      <c r="AO41" s="56"/>
      <c r="AP41" s="57"/>
      <c r="AQ41" s="501"/>
      <c r="AR41" s="587" t="s">
        <v>358</v>
      </c>
      <c r="AS41" s="336"/>
      <c r="AT41" s="190"/>
      <c r="AU41" s="422"/>
      <c r="AW41" s="422"/>
      <c r="AX41" s="422"/>
      <c r="AY41" s="422"/>
      <c r="AZ41" s="422"/>
      <c r="BA41" s="422"/>
      <c r="BB41" s="422"/>
    </row>
    <row r="42" spans="1:54" s="241" customFormat="1" ht="28.5" x14ac:dyDescent="0.2">
      <c r="B42" s="152" t="s">
        <v>50</v>
      </c>
      <c r="C42" s="71" t="s">
        <v>274</v>
      </c>
      <c r="D42" s="819" t="s">
        <v>177</v>
      </c>
      <c r="E42" s="828"/>
      <c r="F42" s="226">
        <f t="shared" si="4"/>
        <v>2</v>
      </c>
      <c r="G42" s="173">
        <f t="shared" si="7"/>
        <v>4</v>
      </c>
      <c r="H42" s="312"/>
      <c r="I42" s="313"/>
      <c r="J42" s="313"/>
      <c r="K42" s="313"/>
      <c r="L42" s="314"/>
      <c r="M42" s="323"/>
      <c r="N42" s="313"/>
      <c r="O42" s="313"/>
      <c r="P42" s="313"/>
      <c r="Q42" s="314"/>
      <c r="R42" s="312"/>
      <c r="S42" s="313"/>
      <c r="T42" s="313"/>
      <c r="U42" s="313"/>
      <c r="V42" s="314"/>
      <c r="W42" s="312">
        <v>0</v>
      </c>
      <c r="X42" s="313">
        <v>0</v>
      </c>
      <c r="Y42" s="313">
        <v>2</v>
      </c>
      <c r="Z42" s="313" t="s">
        <v>76</v>
      </c>
      <c r="AA42" s="314">
        <v>4</v>
      </c>
      <c r="AB42" s="312"/>
      <c r="AC42" s="313"/>
      <c r="AD42" s="313"/>
      <c r="AE42" s="313"/>
      <c r="AF42" s="314"/>
      <c r="AG42" s="312"/>
      <c r="AH42" s="313"/>
      <c r="AI42" s="313"/>
      <c r="AJ42" s="313"/>
      <c r="AK42" s="315"/>
      <c r="AL42" s="312"/>
      <c r="AM42" s="56"/>
      <c r="AN42" s="56"/>
      <c r="AO42" s="56"/>
      <c r="AP42" s="57"/>
      <c r="AQ42" s="502" t="s">
        <v>296</v>
      </c>
      <c r="AR42" s="588" t="s">
        <v>359</v>
      </c>
      <c r="AS42" s="200"/>
      <c r="AT42" s="190"/>
      <c r="AU42" s="422"/>
      <c r="AV42" s="25"/>
      <c r="AW42" s="422"/>
      <c r="AX42" s="422"/>
      <c r="AY42" s="422"/>
      <c r="AZ42" s="422"/>
      <c r="BA42" s="422"/>
      <c r="BB42" s="422"/>
    </row>
    <row r="43" spans="1:54" s="241" customFormat="1" ht="16.5" thickBot="1" x14ac:dyDescent="0.25">
      <c r="B43" s="437" t="s">
        <v>51</v>
      </c>
      <c r="C43" s="324" t="s">
        <v>261</v>
      </c>
      <c r="D43" s="821" t="s">
        <v>149</v>
      </c>
      <c r="E43" s="822"/>
      <c r="F43" s="438">
        <v>2</v>
      </c>
      <c r="G43" s="173">
        <f t="shared" si="7"/>
        <v>2</v>
      </c>
      <c r="H43" s="439"/>
      <c r="I43" s="440"/>
      <c r="J43" s="440"/>
      <c r="K43" s="440"/>
      <c r="L43" s="441"/>
      <c r="M43" s="437"/>
      <c r="N43" s="440"/>
      <c r="O43" s="440"/>
      <c r="P43" s="440"/>
      <c r="Q43" s="441"/>
      <c r="R43" s="439"/>
      <c r="S43" s="440"/>
      <c r="T43" s="440"/>
      <c r="U43" s="440"/>
      <c r="V43" s="441"/>
      <c r="W43" s="439"/>
      <c r="X43" s="440"/>
      <c r="Y43" s="440"/>
      <c r="Z43" s="440"/>
      <c r="AA43" s="441"/>
      <c r="AB43" s="439">
        <v>1</v>
      </c>
      <c r="AC43" s="440">
        <v>1</v>
      </c>
      <c r="AD43" s="440">
        <v>0</v>
      </c>
      <c r="AE43" s="440" t="s">
        <v>76</v>
      </c>
      <c r="AF43" s="441">
        <v>2</v>
      </c>
      <c r="AG43" s="439"/>
      <c r="AH43" s="440"/>
      <c r="AI43" s="440"/>
      <c r="AJ43" s="440"/>
      <c r="AK43" s="441"/>
      <c r="AL43" s="439"/>
      <c r="AM43" s="440"/>
      <c r="AN43" s="440"/>
      <c r="AO43" s="440"/>
      <c r="AP43" s="442"/>
      <c r="AQ43" s="443"/>
      <c r="AR43" s="589" t="s">
        <v>360</v>
      </c>
      <c r="AS43" s="200"/>
      <c r="AT43" s="60"/>
      <c r="AU43" s="156"/>
      <c r="AV43" s="422"/>
      <c r="AW43" s="200"/>
      <c r="AX43" s="422"/>
      <c r="AY43" s="422"/>
      <c r="AZ43" s="422"/>
      <c r="BA43" s="422"/>
      <c r="BB43" s="422"/>
    </row>
    <row r="44" spans="1:54" s="25" customFormat="1" ht="18.75" customHeight="1" x14ac:dyDescent="0.2">
      <c r="A44" s="241"/>
      <c r="B44" s="817" t="s">
        <v>156</v>
      </c>
      <c r="C44" s="818"/>
      <c r="D44" s="818"/>
      <c r="E44" s="447" t="s">
        <v>80</v>
      </c>
      <c r="F44" s="448">
        <f t="shared" ref="F44:AP44" si="8">SUM(F45:F52)</f>
        <v>28</v>
      </c>
      <c r="G44" s="448">
        <f t="shared" si="8"/>
        <v>29</v>
      </c>
      <c r="H44" s="448">
        <f t="shared" si="8"/>
        <v>1</v>
      </c>
      <c r="I44" s="448">
        <f t="shared" si="8"/>
        <v>0</v>
      </c>
      <c r="J44" s="448">
        <f t="shared" si="8"/>
        <v>2</v>
      </c>
      <c r="K44" s="448">
        <f t="shared" si="8"/>
        <v>0</v>
      </c>
      <c r="L44" s="448">
        <f t="shared" si="8"/>
        <v>3</v>
      </c>
      <c r="M44" s="448">
        <f t="shared" si="8"/>
        <v>2</v>
      </c>
      <c r="N44" s="448">
        <f t="shared" si="8"/>
        <v>2</v>
      </c>
      <c r="O44" s="448">
        <f t="shared" si="8"/>
        <v>0</v>
      </c>
      <c r="P44" s="448">
        <f t="shared" si="8"/>
        <v>0</v>
      </c>
      <c r="Q44" s="448">
        <f t="shared" si="8"/>
        <v>4</v>
      </c>
      <c r="R44" s="448">
        <f t="shared" si="8"/>
        <v>1</v>
      </c>
      <c r="S44" s="448">
        <f t="shared" si="8"/>
        <v>2</v>
      </c>
      <c r="T44" s="448">
        <f t="shared" si="8"/>
        <v>0</v>
      </c>
      <c r="U44" s="448">
        <f t="shared" si="8"/>
        <v>0</v>
      </c>
      <c r="V44" s="448">
        <f t="shared" si="8"/>
        <v>3</v>
      </c>
      <c r="W44" s="448">
        <f t="shared" si="8"/>
        <v>3</v>
      </c>
      <c r="X44" s="448">
        <f t="shared" si="8"/>
        <v>0</v>
      </c>
      <c r="Y44" s="448">
        <f t="shared" si="8"/>
        <v>5</v>
      </c>
      <c r="Z44" s="448">
        <f t="shared" si="8"/>
        <v>0</v>
      </c>
      <c r="AA44" s="448">
        <f t="shared" si="8"/>
        <v>9</v>
      </c>
      <c r="AB44" s="448">
        <f t="shared" si="8"/>
        <v>4</v>
      </c>
      <c r="AC44" s="448">
        <f t="shared" si="8"/>
        <v>1</v>
      </c>
      <c r="AD44" s="448">
        <f t="shared" si="8"/>
        <v>5</v>
      </c>
      <c r="AE44" s="448">
        <f t="shared" si="8"/>
        <v>0</v>
      </c>
      <c r="AF44" s="448">
        <f t="shared" si="8"/>
        <v>10</v>
      </c>
      <c r="AG44" s="448">
        <f t="shared" si="8"/>
        <v>0</v>
      </c>
      <c r="AH44" s="448">
        <f t="shared" si="8"/>
        <v>0</v>
      </c>
      <c r="AI44" s="448">
        <f t="shared" si="8"/>
        <v>0</v>
      </c>
      <c r="AJ44" s="448">
        <f t="shared" si="8"/>
        <v>0</v>
      </c>
      <c r="AK44" s="448">
        <f t="shared" si="8"/>
        <v>0</v>
      </c>
      <c r="AL44" s="448">
        <f t="shared" si="8"/>
        <v>0</v>
      </c>
      <c r="AM44" s="448">
        <f t="shared" si="8"/>
        <v>0</v>
      </c>
      <c r="AN44" s="448">
        <f t="shared" si="8"/>
        <v>0</v>
      </c>
      <c r="AO44" s="448">
        <f t="shared" si="8"/>
        <v>0</v>
      </c>
      <c r="AP44" s="448">
        <f t="shared" si="8"/>
        <v>0</v>
      </c>
      <c r="AQ44" s="449"/>
      <c r="AR44" s="239"/>
      <c r="AS44" s="200"/>
      <c r="AU44" s="422"/>
      <c r="AV44" s="422"/>
      <c r="AW44" s="422"/>
      <c r="AX44" s="422"/>
      <c r="AY44" s="422"/>
      <c r="AZ44" s="422"/>
      <c r="BA44" s="422"/>
      <c r="BB44" s="422"/>
    </row>
    <row r="45" spans="1:54" s="25" customFormat="1" ht="15" customHeight="1" x14ac:dyDescent="0.2">
      <c r="A45" s="241"/>
      <c r="B45" s="172" t="s">
        <v>86</v>
      </c>
      <c r="C45" s="68" t="s">
        <v>344</v>
      </c>
      <c r="D45" s="792" t="s">
        <v>146</v>
      </c>
      <c r="E45" s="793"/>
      <c r="F45" s="226">
        <f t="shared" si="4"/>
        <v>4</v>
      </c>
      <c r="G45" s="173">
        <f>SUM(L45,Q45,V45,AA45,AF45,AK45,AP45)</f>
        <v>4</v>
      </c>
      <c r="H45" s="52"/>
      <c r="I45" s="53"/>
      <c r="J45" s="53"/>
      <c r="K45" s="53"/>
      <c r="L45" s="54"/>
      <c r="M45" s="174">
        <v>2</v>
      </c>
      <c r="N45" s="175">
        <v>2</v>
      </c>
      <c r="O45" s="175">
        <v>0</v>
      </c>
      <c r="P45" s="175" t="s">
        <v>76</v>
      </c>
      <c r="Q45" s="176">
        <v>4</v>
      </c>
      <c r="R45" s="174"/>
      <c r="S45" s="175"/>
      <c r="T45" s="175"/>
      <c r="U45" s="175"/>
      <c r="V45" s="176"/>
      <c r="W45" s="52"/>
      <c r="X45" s="53"/>
      <c r="Y45" s="53"/>
      <c r="Z45" s="53"/>
      <c r="AA45" s="54"/>
      <c r="AB45" s="174"/>
      <c r="AC45" s="175"/>
      <c r="AD45" s="175"/>
      <c r="AE45" s="175"/>
      <c r="AF45" s="176"/>
      <c r="AG45" s="174"/>
      <c r="AH45" s="175"/>
      <c r="AI45" s="175"/>
      <c r="AJ45" s="175"/>
      <c r="AK45" s="177"/>
      <c r="AL45" s="174"/>
      <c r="AM45" s="175"/>
      <c r="AN45" s="175"/>
      <c r="AO45" s="175"/>
      <c r="AP45" s="176"/>
      <c r="AQ45" s="66"/>
      <c r="AR45" s="584" t="s">
        <v>361</v>
      </c>
      <c r="AS45" s="200"/>
      <c r="AU45" s="422"/>
      <c r="AV45" s="422"/>
      <c r="AW45" s="422"/>
      <c r="AX45" s="422"/>
      <c r="AY45" s="422"/>
      <c r="AZ45" s="422"/>
      <c r="BA45" s="422"/>
      <c r="BB45" s="422"/>
    </row>
    <row r="46" spans="1:54" s="25" customFormat="1" ht="15" customHeight="1" x14ac:dyDescent="0.2">
      <c r="A46" s="241"/>
      <c r="B46" s="152" t="s">
        <v>52</v>
      </c>
      <c r="C46" s="71" t="s">
        <v>328</v>
      </c>
      <c r="D46" s="774" t="s">
        <v>321</v>
      </c>
      <c r="E46" s="778"/>
      <c r="F46" s="226">
        <f t="shared" si="4"/>
        <v>3</v>
      </c>
      <c r="G46" s="173">
        <f t="shared" ref="G46:G56" si="9">SUM(L46,Q46,V46,AA46,AF46,AK46,AP46)</f>
        <v>3</v>
      </c>
      <c r="H46" s="55">
        <v>1</v>
      </c>
      <c r="I46" s="56">
        <v>0</v>
      </c>
      <c r="J46" s="56">
        <v>2</v>
      </c>
      <c r="K46" s="56" t="s">
        <v>76</v>
      </c>
      <c r="L46" s="57">
        <v>3</v>
      </c>
      <c r="M46" s="55"/>
      <c r="N46" s="56"/>
      <c r="O46" s="56"/>
      <c r="P46" s="56"/>
      <c r="Q46" s="57"/>
      <c r="R46" s="55"/>
      <c r="S46" s="56"/>
      <c r="T46" s="56"/>
      <c r="U46" s="56"/>
      <c r="V46" s="57"/>
      <c r="W46" s="55"/>
      <c r="X46" s="56"/>
      <c r="Y46" s="56"/>
      <c r="Z46" s="56"/>
      <c r="AA46" s="57"/>
      <c r="AB46" s="55"/>
      <c r="AC46" s="56"/>
      <c r="AD46" s="56"/>
      <c r="AE46" s="56"/>
      <c r="AF46" s="57"/>
      <c r="AG46" s="55"/>
      <c r="AH46" s="56"/>
      <c r="AI46" s="56"/>
      <c r="AJ46" s="56"/>
      <c r="AK46" s="178"/>
      <c r="AL46" s="55"/>
      <c r="AM46" s="56"/>
      <c r="AN46" s="56"/>
      <c r="AO46" s="56"/>
      <c r="AP46" s="57"/>
      <c r="AQ46" s="65"/>
      <c r="AR46" s="585" t="s">
        <v>359</v>
      </c>
      <c r="AS46" s="200"/>
      <c r="AU46" s="422"/>
      <c r="AV46" s="422"/>
      <c r="AW46" s="422"/>
      <c r="AX46" s="422"/>
      <c r="AY46" s="422"/>
      <c r="AZ46" s="422"/>
      <c r="BA46" s="422"/>
      <c r="BB46" s="422"/>
    </row>
    <row r="47" spans="1:54" s="185" customFormat="1" ht="15" customHeight="1" x14ac:dyDescent="0.2">
      <c r="A47" s="422"/>
      <c r="B47" s="172" t="s">
        <v>53</v>
      </c>
      <c r="C47" s="69" t="s">
        <v>262</v>
      </c>
      <c r="D47" s="774" t="s">
        <v>216</v>
      </c>
      <c r="E47" s="778"/>
      <c r="F47" s="226">
        <f t="shared" si="4"/>
        <v>3</v>
      </c>
      <c r="G47" s="173">
        <f t="shared" si="9"/>
        <v>3</v>
      </c>
      <c r="H47" s="55"/>
      <c r="I47" s="56"/>
      <c r="J47" s="56"/>
      <c r="K47" s="56"/>
      <c r="L47" s="57"/>
      <c r="M47" s="55"/>
      <c r="N47" s="56"/>
      <c r="O47" s="56"/>
      <c r="P47" s="56"/>
      <c r="Q47" s="57"/>
      <c r="R47" s="55">
        <v>1</v>
      </c>
      <c r="S47" s="56">
        <v>2</v>
      </c>
      <c r="T47" s="56">
        <v>0</v>
      </c>
      <c r="U47" s="56" t="s">
        <v>15</v>
      </c>
      <c r="V47" s="57">
        <v>3</v>
      </c>
      <c r="W47" s="55"/>
      <c r="X47" s="56"/>
      <c r="Y47" s="56"/>
      <c r="Z47" s="56"/>
      <c r="AA47" s="57"/>
      <c r="AB47" s="55"/>
      <c r="AC47" s="56"/>
      <c r="AD47" s="56"/>
      <c r="AE47" s="56"/>
      <c r="AF47" s="57"/>
      <c r="AG47" s="55"/>
      <c r="AH47" s="56"/>
      <c r="AI47" s="56"/>
      <c r="AJ47" s="56"/>
      <c r="AK47" s="57"/>
      <c r="AL47" s="55"/>
      <c r="AM47" s="56"/>
      <c r="AN47" s="56"/>
      <c r="AO47" s="56"/>
      <c r="AP47" s="57"/>
      <c r="AQ47" s="71" t="s">
        <v>263</v>
      </c>
      <c r="AR47" s="585" t="s">
        <v>361</v>
      </c>
      <c r="AS47" s="200"/>
      <c r="AU47" s="422"/>
      <c r="AV47" s="422"/>
      <c r="AW47" s="422"/>
      <c r="AX47" s="422"/>
      <c r="AY47" s="422"/>
      <c r="AZ47" s="422"/>
      <c r="BA47" s="422"/>
      <c r="BB47" s="422"/>
    </row>
    <row r="48" spans="1:54" s="185" customFormat="1" ht="15" customHeight="1" x14ac:dyDescent="0.2">
      <c r="A48" s="422"/>
      <c r="B48" s="152" t="s">
        <v>54</v>
      </c>
      <c r="C48" s="69" t="s">
        <v>264</v>
      </c>
      <c r="D48" s="432" t="s">
        <v>180</v>
      </c>
      <c r="E48" s="433"/>
      <c r="F48" s="226">
        <f t="shared" si="4"/>
        <v>4</v>
      </c>
      <c r="G48" s="173">
        <f t="shared" si="9"/>
        <v>5</v>
      </c>
      <c r="H48" s="55"/>
      <c r="I48" s="56"/>
      <c r="J48" s="56"/>
      <c r="K48" s="56"/>
      <c r="L48" s="57"/>
      <c r="M48" s="55"/>
      <c r="N48" s="56"/>
      <c r="O48" s="56"/>
      <c r="P48" s="56"/>
      <c r="Q48" s="57"/>
      <c r="R48" s="55"/>
      <c r="S48" s="56"/>
      <c r="T48" s="56"/>
      <c r="U48" s="56"/>
      <c r="V48" s="57"/>
      <c r="W48" s="55">
        <v>1</v>
      </c>
      <c r="X48" s="56">
        <v>0</v>
      </c>
      <c r="Y48" s="56">
        <v>3</v>
      </c>
      <c r="Z48" s="56" t="s">
        <v>76</v>
      </c>
      <c r="AA48" s="57">
        <v>5</v>
      </c>
      <c r="AB48" s="55"/>
      <c r="AC48" s="56"/>
      <c r="AD48" s="56"/>
      <c r="AE48" s="56"/>
      <c r="AF48" s="57"/>
      <c r="AG48" s="55"/>
      <c r="AH48" s="56"/>
      <c r="AI48" s="56"/>
      <c r="AJ48" s="56"/>
      <c r="AK48" s="57"/>
      <c r="AL48" s="55"/>
      <c r="AM48" s="56"/>
      <c r="AN48" s="56"/>
      <c r="AO48" s="56"/>
      <c r="AP48" s="57"/>
      <c r="AQ48" s="69" t="s">
        <v>243</v>
      </c>
      <c r="AR48" s="585" t="s">
        <v>360</v>
      </c>
      <c r="AS48" s="200"/>
      <c r="AU48" s="422"/>
      <c r="AV48" s="422"/>
      <c r="AW48" s="422"/>
      <c r="AX48" s="422"/>
      <c r="AY48" s="422"/>
      <c r="AZ48" s="422"/>
      <c r="BA48" s="422"/>
      <c r="BB48" s="422"/>
    </row>
    <row r="49" spans="1:54" s="185" customFormat="1" ht="15" customHeight="1" x14ac:dyDescent="0.2">
      <c r="A49" s="422"/>
      <c r="B49" s="152" t="s">
        <v>55</v>
      </c>
      <c r="C49" s="337" t="s">
        <v>265</v>
      </c>
      <c r="D49" s="774" t="s">
        <v>147</v>
      </c>
      <c r="E49" s="778"/>
      <c r="F49" s="226">
        <f t="shared" si="4"/>
        <v>5</v>
      </c>
      <c r="G49" s="173">
        <f t="shared" si="9"/>
        <v>5</v>
      </c>
      <c r="H49" s="55"/>
      <c r="I49" s="56"/>
      <c r="J49" s="56"/>
      <c r="K49" s="56"/>
      <c r="L49" s="57"/>
      <c r="M49" s="55"/>
      <c r="N49" s="56"/>
      <c r="O49" s="56"/>
      <c r="P49" s="56"/>
      <c r="Q49" s="57"/>
      <c r="R49" s="55"/>
      <c r="S49" s="56"/>
      <c r="T49" s="56"/>
      <c r="U49" s="56"/>
      <c r="V49" s="232"/>
      <c r="W49" s="55"/>
      <c r="X49" s="56"/>
      <c r="Y49" s="56"/>
      <c r="Z49" s="56"/>
      <c r="AA49" s="57"/>
      <c r="AB49" s="55">
        <v>2</v>
      </c>
      <c r="AC49" s="56">
        <v>0</v>
      </c>
      <c r="AD49" s="56">
        <v>3</v>
      </c>
      <c r="AE49" s="56" t="s">
        <v>15</v>
      </c>
      <c r="AF49" s="57">
        <v>5</v>
      </c>
      <c r="AG49" s="55"/>
      <c r="AH49" s="56"/>
      <c r="AI49" s="56"/>
      <c r="AJ49" s="56"/>
      <c r="AK49" s="57"/>
      <c r="AL49" s="55"/>
      <c r="AM49" s="56"/>
      <c r="AN49" s="56"/>
      <c r="AO49" s="56"/>
      <c r="AP49" s="57"/>
      <c r="AQ49" s="66" t="s">
        <v>243</v>
      </c>
      <c r="AR49" s="585" t="s">
        <v>355</v>
      </c>
      <c r="AS49" s="200"/>
      <c r="AU49" s="422"/>
      <c r="AV49" s="422"/>
      <c r="AW49" s="422"/>
      <c r="AX49" s="422"/>
      <c r="AY49" s="422"/>
      <c r="AZ49" s="422"/>
      <c r="BA49" s="422"/>
      <c r="BB49" s="422"/>
    </row>
    <row r="50" spans="1:54" s="185" customFormat="1" ht="15" customHeight="1" x14ac:dyDescent="0.2">
      <c r="A50" s="422"/>
      <c r="B50" s="172" t="s">
        <v>204</v>
      </c>
      <c r="C50" s="69" t="s">
        <v>270</v>
      </c>
      <c r="D50" s="432" t="s">
        <v>148</v>
      </c>
      <c r="E50" s="433"/>
      <c r="F50" s="226">
        <f t="shared" si="4"/>
        <v>3</v>
      </c>
      <c r="G50" s="173">
        <f t="shared" si="9"/>
        <v>3</v>
      </c>
      <c r="H50" s="55"/>
      <c r="I50" s="56"/>
      <c r="J50" s="56"/>
      <c r="K50" s="56"/>
      <c r="L50" s="57"/>
      <c r="M50" s="55"/>
      <c r="N50" s="56"/>
      <c r="O50" s="56"/>
      <c r="P50" s="56"/>
      <c r="Q50" s="57"/>
      <c r="R50" s="55"/>
      <c r="S50" s="56"/>
      <c r="T50" s="56"/>
      <c r="U50" s="56"/>
      <c r="V50" s="232"/>
      <c r="W50" s="55"/>
      <c r="X50" s="56"/>
      <c r="Y50" s="56"/>
      <c r="Z50" s="56"/>
      <c r="AA50" s="57"/>
      <c r="AB50" s="55">
        <v>1</v>
      </c>
      <c r="AC50" s="56">
        <v>0</v>
      </c>
      <c r="AD50" s="56">
        <v>2</v>
      </c>
      <c r="AE50" s="56" t="s">
        <v>76</v>
      </c>
      <c r="AF50" s="57">
        <v>3</v>
      </c>
      <c r="AG50" s="55"/>
      <c r="AH50" s="56"/>
      <c r="AI50" s="56"/>
      <c r="AJ50" s="56"/>
      <c r="AK50" s="178"/>
      <c r="AL50" s="55"/>
      <c r="AM50" s="56"/>
      <c r="AN50" s="56"/>
      <c r="AO50" s="56"/>
      <c r="AP50" s="57"/>
      <c r="AQ50" s="69" t="s">
        <v>306</v>
      </c>
      <c r="AR50" s="585" t="s">
        <v>362</v>
      </c>
      <c r="AS50" s="200"/>
      <c r="AU50" s="422"/>
      <c r="AV50" s="422"/>
      <c r="AW50" s="422"/>
      <c r="AX50" s="422"/>
      <c r="AY50" s="422"/>
      <c r="AZ50" s="422"/>
      <c r="BA50" s="422"/>
      <c r="BB50" s="422"/>
    </row>
    <row r="51" spans="1:54" s="185" customFormat="1" ht="15" customHeight="1" x14ac:dyDescent="0.2">
      <c r="A51" s="422"/>
      <c r="B51" s="152" t="s">
        <v>56</v>
      </c>
      <c r="C51" s="324" t="s">
        <v>329</v>
      </c>
      <c r="D51" s="776" t="s">
        <v>217</v>
      </c>
      <c r="E51" s="777"/>
      <c r="F51" s="226">
        <f t="shared" si="4"/>
        <v>4</v>
      </c>
      <c r="G51" s="173">
        <f t="shared" si="9"/>
        <v>4</v>
      </c>
      <c r="H51" s="55"/>
      <c r="I51" s="56"/>
      <c r="J51" s="56"/>
      <c r="K51" s="56"/>
      <c r="L51" s="57"/>
      <c r="M51" s="55"/>
      <c r="N51" s="56"/>
      <c r="O51" s="56"/>
      <c r="P51" s="56"/>
      <c r="Q51" s="57"/>
      <c r="R51" s="55"/>
      <c r="S51" s="56"/>
      <c r="T51" s="56"/>
      <c r="U51" s="56"/>
      <c r="V51" s="232"/>
      <c r="W51" s="55">
        <v>2</v>
      </c>
      <c r="X51" s="56">
        <v>0</v>
      </c>
      <c r="Y51" s="56">
        <v>2</v>
      </c>
      <c r="Z51" s="56" t="s">
        <v>76</v>
      </c>
      <c r="AA51" s="57">
        <v>4</v>
      </c>
      <c r="AB51" s="55"/>
      <c r="AC51" s="56"/>
      <c r="AD51" s="56"/>
      <c r="AE51" s="56"/>
      <c r="AF51" s="57"/>
      <c r="AG51" s="55"/>
      <c r="AH51" s="56"/>
      <c r="AI51" s="56"/>
      <c r="AJ51" s="56"/>
      <c r="AK51" s="178"/>
      <c r="AL51" s="55"/>
      <c r="AM51" s="56"/>
      <c r="AN51" s="56"/>
      <c r="AO51" s="56"/>
      <c r="AP51" s="57"/>
      <c r="AQ51" s="67" t="s">
        <v>330</v>
      </c>
      <c r="AR51" s="584" t="s">
        <v>361</v>
      </c>
      <c r="AS51" s="200"/>
      <c r="AU51" s="422"/>
      <c r="AV51" s="422"/>
      <c r="AW51" s="422"/>
      <c r="AX51" s="422"/>
      <c r="AY51" s="422"/>
      <c r="AZ51" s="422"/>
      <c r="BA51" s="422"/>
      <c r="BB51" s="422"/>
    </row>
    <row r="52" spans="1:54" s="25" customFormat="1" ht="15" customHeight="1" x14ac:dyDescent="0.2">
      <c r="A52" s="422"/>
      <c r="B52" s="172" t="s">
        <v>57</v>
      </c>
      <c r="C52" s="332" t="s">
        <v>266</v>
      </c>
      <c r="D52" s="774" t="s">
        <v>320</v>
      </c>
      <c r="E52" s="778"/>
      <c r="F52" s="226">
        <f t="shared" si="4"/>
        <v>2</v>
      </c>
      <c r="G52" s="173">
        <f t="shared" si="9"/>
        <v>2</v>
      </c>
      <c r="H52" s="55"/>
      <c r="I52" s="56"/>
      <c r="J52" s="56"/>
      <c r="K52" s="56"/>
      <c r="L52" s="57"/>
      <c r="M52" s="55"/>
      <c r="N52" s="56"/>
      <c r="O52" s="56"/>
      <c r="P52" s="56"/>
      <c r="Q52" s="57"/>
      <c r="R52" s="55"/>
      <c r="S52" s="56"/>
      <c r="T52" s="56"/>
      <c r="U52" s="56"/>
      <c r="V52" s="57"/>
      <c r="W52" s="55"/>
      <c r="X52" s="56"/>
      <c r="Y52" s="56"/>
      <c r="Z52" s="56"/>
      <c r="AA52" s="57"/>
      <c r="AB52" s="55">
        <v>1</v>
      </c>
      <c r="AC52" s="56">
        <v>1</v>
      </c>
      <c r="AD52" s="56">
        <v>0</v>
      </c>
      <c r="AE52" s="56" t="s">
        <v>76</v>
      </c>
      <c r="AF52" s="57">
        <v>2</v>
      </c>
      <c r="AG52" s="55"/>
      <c r="AH52" s="56"/>
      <c r="AI52" s="56"/>
      <c r="AJ52" s="56"/>
      <c r="AK52" s="178"/>
      <c r="AL52" s="55"/>
      <c r="AM52" s="56"/>
      <c r="AN52" s="56"/>
      <c r="AO52" s="56"/>
      <c r="AP52" s="57"/>
      <c r="AQ52" s="327"/>
      <c r="AR52" s="210" t="s">
        <v>361</v>
      </c>
      <c r="AS52" s="200"/>
      <c r="AU52" s="422"/>
      <c r="AV52" s="156"/>
      <c r="AW52" s="422"/>
      <c r="AX52" s="422"/>
      <c r="AY52" s="422"/>
      <c r="AZ52" s="422"/>
      <c r="BA52" s="422"/>
      <c r="BB52" s="422"/>
    </row>
    <row r="53" spans="1:54" s="241" customFormat="1" ht="15" customHeight="1" x14ac:dyDescent="0.2">
      <c r="A53" s="422"/>
      <c r="B53" s="434" t="s">
        <v>157</v>
      </c>
      <c r="C53" s="331"/>
      <c r="D53" s="330"/>
      <c r="E53" s="235" t="s">
        <v>80</v>
      </c>
      <c r="F53" s="236">
        <f t="shared" ref="F53:AP53" si="10">SUM(F54:F56)</f>
        <v>11</v>
      </c>
      <c r="G53" s="236">
        <f t="shared" si="10"/>
        <v>11</v>
      </c>
      <c r="H53" s="236">
        <f t="shared" si="10"/>
        <v>0</v>
      </c>
      <c r="I53" s="236">
        <f t="shared" si="10"/>
        <v>0</v>
      </c>
      <c r="J53" s="236">
        <f t="shared" si="10"/>
        <v>0</v>
      </c>
      <c r="K53" s="236">
        <f t="shared" si="10"/>
        <v>0</v>
      </c>
      <c r="L53" s="236">
        <f t="shared" si="10"/>
        <v>0</v>
      </c>
      <c r="M53" s="236">
        <f t="shared" si="10"/>
        <v>1</v>
      </c>
      <c r="N53" s="236">
        <f t="shared" si="10"/>
        <v>0</v>
      </c>
      <c r="O53" s="236">
        <f t="shared" si="10"/>
        <v>3</v>
      </c>
      <c r="P53" s="236">
        <f t="shared" si="10"/>
        <v>0</v>
      </c>
      <c r="Q53" s="236">
        <f t="shared" si="10"/>
        <v>4</v>
      </c>
      <c r="R53" s="236">
        <f t="shared" si="10"/>
        <v>1</v>
      </c>
      <c r="S53" s="236">
        <f t="shared" si="10"/>
        <v>0</v>
      </c>
      <c r="T53" s="236">
        <f t="shared" si="10"/>
        <v>3</v>
      </c>
      <c r="U53" s="236">
        <f t="shared" si="10"/>
        <v>0</v>
      </c>
      <c r="V53" s="236">
        <f t="shared" si="10"/>
        <v>4</v>
      </c>
      <c r="W53" s="236">
        <f t="shared" si="10"/>
        <v>1</v>
      </c>
      <c r="X53" s="236">
        <f t="shared" si="10"/>
        <v>0</v>
      </c>
      <c r="Y53" s="236">
        <f t="shared" si="10"/>
        <v>2</v>
      </c>
      <c r="Z53" s="236">
        <f t="shared" si="10"/>
        <v>0</v>
      </c>
      <c r="AA53" s="236">
        <f t="shared" si="10"/>
        <v>3</v>
      </c>
      <c r="AB53" s="236">
        <f t="shared" si="10"/>
        <v>0</v>
      </c>
      <c r="AC53" s="236">
        <f t="shared" si="10"/>
        <v>0</v>
      </c>
      <c r="AD53" s="236">
        <f t="shared" si="10"/>
        <v>0</v>
      </c>
      <c r="AE53" s="236">
        <f t="shared" si="10"/>
        <v>0</v>
      </c>
      <c r="AF53" s="236">
        <f t="shared" si="10"/>
        <v>0</v>
      </c>
      <c r="AG53" s="236">
        <f t="shared" si="10"/>
        <v>0</v>
      </c>
      <c r="AH53" s="236">
        <f t="shared" si="10"/>
        <v>0</v>
      </c>
      <c r="AI53" s="236">
        <f t="shared" si="10"/>
        <v>0</v>
      </c>
      <c r="AJ53" s="236">
        <f t="shared" si="10"/>
        <v>0</v>
      </c>
      <c r="AK53" s="236">
        <f t="shared" si="10"/>
        <v>0</v>
      </c>
      <c r="AL53" s="236">
        <f t="shared" si="10"/>
        <v>0</v>
      </c>
      <c r="AM53" s="236">
        <f t="shared" si="10"/>
        <v>0</v>
      </c>
      <c r="AN53" s="236">
        <f t="shared" si="10"/>
        <v>0</v>
      </c>
      <c r="AO53" s="236">
        <f t="shared" si="10"/>
        <v>0</v>
      </c>
      <c r="AP53" s="236">
        <f t="shared" si="10"/>
        <v>0</v>
      </c>
      <c r="AQ53" s="334"/>
      <c r="AR53" s="334"/>
      <c r="AS53" s="200"/>
      <c r="AU53" s="422"/>
      <c r="AV53" s="422"/>
      <c r="AW53" s="422"/>
      <c r="AX53" s="422"/>
      <c r="AY53" s="422"/>
      <c r="AZ53" s="422"/>
      <c r="BA53" s="422"/>
      <c r="BB53" s="422"/>
    </row>
    <row r="54" spans="1:54" s="185" customFormat="1" ht="15.75" customHeight="1" x14ac:dyDescent="0.2">
      <c r="A54" s="422"/>
      <c r="B54" s="152" t="s">
        <v>58</v>
      </c>
      <c r="C54" s="71" t="s">
        <v>272</v>
      </c>
      <c r="D54" s="774" t="s">
        <v>218</v>
      </c>
      <c r="E54" s="778"/>
      <c r="F54" s="226">
        <f t="shared" si="4"/>
        <v>4</v>
      </c>
      <c r="G54" s="173">
        <f t="shared" si="9"/>
        <v>4</v>
      </c>
      <c r="H54" s="55"/>
      <c r="I54" s="56"/>
      <c r="J54" s="56"/>
      <c r="K54" s="56"/>
      <c r="L54" s="57"/>
      <c r="M54" s="55">
        <v>1</v>
      </c>
      <c r="N54" s="56">
        <v>0</v>
      </c>
      <c r="O54" s="56">
        <v>3</v>
      </c>
      <c r="P54" s="56" t="s">
        <v>76</v>
      </c>
      <c r="Q54" s="310">
        <v>4</v>
      </c>
      <c r="R54" s="55"/>
      <c r="S54" s="56"/>
      <c r="T54" s="56"/>
      <c r="U54" s="56"/>
      <c r="V54" s="57"/>
      <c r="W54" s="55"/>
      <c r="X54" s="56"/>
      <c r="Y54" s="56"/>
      <c r="Z54" s="56"/>
      <c r="AA54" s="57"/>
      <c r="AB54" s="55"/>
      <c r="AC54" s="56"/>
      <c r="AD54" s="56"/>
      <c r="AE54" s="56"/>
      <c r="AF54" s="57"/>
      <c r="AG54" s="55"/>
      <c r="AH54" s="56"/>
      <c r="AI54" s="56"/>
      <c r="AJ54" s="56"/>
      <c r="AK54" s="178"/>
      <c r="AL54" s="55"/>
      <c r="AM54" s="56"/>
      <c r="AN54" s="56"/>
      <c r="AO54" s="56"/>
      <c r="AP54" s="57"/>
      <c r="AQ54" s="333"/>
      <c r="AR54" s="590" t="s">
        <v>363</v>
      </c>
      <c r="AS54" s="200"/>
      <c r="AU54" s="422"/>
      <c r="AV54" s="422"/>
      <c r="AW54" s="422"/>
      <c r="AX54" s="422"/>
      <c r="AY54" s="422"/>
      <c r="AZ54" s="422"/>
      <c r="BA54" s="422"/>
      <c r="BB54" s="422"/>
    </row>
    <row r="55" spans="1:54" s="185" customFormat="1" ht="15" customHeight="1" x14ac:dyDescent="0.2">
      <c r="A55" s="422"/>
      <c r="B55" s="152" t="s">
        <v>87</v>
      </c>
      <c r="C55" s="71" t="s">
        <v>297</v>
      </c>
      <c r="D55" s="774" t="s">
        <v>69</v>
      </c>
      <c r="E55" s="778"/>
      <c r="F55" s="226">
        <f t="shared" si="4"/>
        <v>4</v>
      </c>
      <c r="G55" s="173">
        <f t="shared" si="9"/>
        <v>4</v>
      </c>
      <c r="H55" s="55"/>
      <c r="I55" s="56"/>
      <c r="J55" s="56"/>
      <c r="K55" s="56"/>
      <c r="L55" s="57"/>
      <c r="M55" s="55"/>
      <c r="N55" s="56"/>
      <c r="O55" s="56"/>
      <c r="P55" s="56"/>
      <c r="Q55" s="57"/>
      <c r="R55" s="55">
        <v>1</v>
      </c>
      <c r="S55" s="56">
        <v>0</v>
      </c>
      <c r="T55" s="56">
        <v>3</v>
      </c>
      <c r="U55" s="56" t="s">
        <v>15</v>
      </c>
      <c r="V55" s="57">
        <v>4</v>
      </c>
      <c r="W55" s="55"/>
      <c r="X55" s="56"/>
      <c r="Y55" s="56"/>
      <c r="Z55" s="56"/>
      <c r="AA55" s="57"/>
      <c r="AB55" s="55"/>
      <c r="AC55" s="56"/>
      <c r="AD55" s="56"/>
      <c r="AE55" s="56"/>
      <c r="AF55" s="57"/>
      <c r="AG55" s="55"/>
      <c r="AH55" s="56"/>
      <c r="AI55" s="56"/>
      <c r="AJ55" s="56"/>
      <c r="AK55" s="178"/>
      <c r="AL55" s="55"/>
      <c r="AM55" s="56"/>
      <c r="AN55" s="56"/>
      <c r="AO55" s="56"/>
      <c r="AP55" s="57"/>
      <c r="AQ55" s="71" t="s">
        <v>272</v>
      </c>
      <c r="AR55" s="585" t="s">
        <v>363</v>
      </c>
      <c r="AS55" s="200"/>
      <c r="AU55" s="422"/>
      <c r="AV55" s="422"/>
      <c r="AW55" s="422"/>
      <c r="AX55" s="422"/>
      <c r="AY55" s="422"/>
      <c r="AZ55" s="422"/>
      <c r="BA55" s="422"/>
      <c r="BB55" s="422"/>
    </row>
    <row r="56" spans="1:54" s="185" customFormat="1" ht="15" customHeight="1" x14ac:dyDescent="0.2">
      <c r="A56" s="422"/>
      <c r="B56" s="152" t="s">
        <v>85</v>
      </c>
      <c r="C56" s="71" t="s">
        <v>267</v>
      </c>
      <c r="D56" s="774" t="s">
        <v>135</v>
      </c>
      <c r="E56" s="775"/>
      <c r="F56" s="226">
        <f t="shared" si="4"/>
        <v>3</v>
      </c>
      <c r="G56" s="173">
        <f t="shared" si="9"/>
        <v>3</v>
      </c>
      <c r="H56" s="55"/>
      <c r="I56" s="56"/>
      <c r="J56" s="56"/>
      <c r="K56" s="56"/>
      <c r="L56" s="57"/>
      <c r="M56" s="55"/>
      <c r="N56" s="56"/>
      <c r="O56" s="56"/>
      <c r="P56" s="56"/>
      <c r="Q56" s="57"/>
      <c r="R56" s="55"/>
      <c r="S56" s="56"/>
      <c r="T56" s="56"/>
      <c r="U56" s="56"/>
      <c r="V56" s="57"/>
      <c r="W56" s="55">
        <v>1</v>
      </c>
      <c r="X56" s="56">
        <v>0</v>
      </c>
      <c r="Y56" s="56">
        <v>2</v>
      </c>
      <c r="Z56" s="56" t="s">
        <v>76</v>
      </c>
      <c r="AA56" s="57">
        <v>3</v>
      </c>
      <c r="AB56" s="55"/>
      <c r="AC56" s="56"/>
      <c r="AD56" s="56"/>
      <c r="AE56" s="56"/>
      <c r="AF56" s="57"/>
      <c r="AG56" s="55"/>
      <c r="AH56" s="56"/>
      <c r="AI56" s="56"/>
      <c r="AJ56" s="56"/>
      <c r="AK56" s="178"/>
      <c r="AL56" s="55"/>
      <c r="AM56" s="56"/>
      <c r="AN56" s="56"/>
      <c r="AO56" s="56"/>
      <c r="AP56" s="57"/>
      <c r="AQ56" s="65"/>
      <c r="AR56" s="585" t="s">
        <v>362</v>
      </c>
      <c r="AS56" s="200"/>
      <c r="AU56" s="422"/>
      <c r="AV56" s="422"/>
      <c r="AW56" s="422"/>
      <c r="AX56" s="422"/>
      <c r="AY56" s="422"/>
      <c r="AZ56" s="422"/>
      <c r="BA56" s="422"/>
      <c r="BB56" s="422"/>
    </row>
    <row r="57" spans="1:54" s="185" customFormat="1" ht="15" customHeight="1" x14ac:dyDescent="0.2">
      <c r="A57" s="422"/>
      <c r="B57" s="779" t="s">
        <v>158</v>
      </c>
      <c r="C57" s="780"/>
      <c r="D57" s="780"/>
      <c r="E57" s="235" t="s">
        <v>80</v>
      </c>
      <c r="F57" s="236">
        <f t="shared" ref="F57:AP57" si="11">SUM(F58:F60)</f>
        <v>8</v>
      </c>
      <c r="G57" s="236">
        <f t="shared" si="11"/>
        <v>10</v>
      </c>
      <c r="H57" s="236">
        <f t="shared" si="11"/>
        <v>0</v>
      </c>
      <c r="I57" s="236">
        <f t="shared" si="11"/>
        <v>0</v>
      </c>
      <c r="J57" s="236">
        <f t="shared" si="11"/>
        <v>0</v>
      </c>
      <c r="K57" s="236">
        <f t="shared" si="11"/>
        <v>0</v>
      </c>
      <c r="L57" s="236">
        <f t="shared" si="11"/>
        <v>0</v>
      </c>
      <c r="M57" s="236">
        <f t="shared" si="11"/>
        <v>0</v>
      </c>
      <c r="N57" s="236">
        <f t="shared" si="11"/>
        <v>0</v>
      </c>
      <c r="O57" s="236">
        <f t="shared" si="11"/>
        <v>0</v>
      </c>
      <c r="P57" s="236">
        <f t="shared" si="11"/>
        <v>0</v>
      </c>
      <c r="Q57" s="236">
        <f t="shared" si="11"/>
        <v>0</v>
      </c>
      <c r="R57" s="236">
        <f t="shared" si="11"/>
        <v>0</v>
      </c>
      <c r="S57" s="236">
        <f t="shared" si="11"/>
        <v>0</v>
      </c>
      <c r="T57" s="236">
        <f t="shared" si="11"/>
        <v>0</v>
      </c>
      <c r="U57" s="236">
        <f t="shared" si="11"/>
        <v>0</v>
      </c>
      <c r="V57" s="236">
        <f t="shared" si="11"/>
        <v>0</v>
      </c>
      <c r="W57" s="236">
        <f t="shared" si="11"/>
        <v>0</v>
      </c>
      <c r="X57" s="236">
        <f t="shared" si="11"/>
        <v>0</v>
      </c>
      <c r="Y57" s="236">
        <f t="shared" si="11"/>
        <v>0</v>
      </c>
      <c r="Z57" s="236">
        <f t="shared" si="11"/>
        <v>0</v>
      </c>
      <c r="AA57" s="236">
        <f t="shared" si="11"/>
        <v>0</v>
      </c>
      <c r="AB57" s="236">
        <f t="shared" si="11"/>
        <v>5</v>
      </c>
      <c r="AC57" s="236">
        <f t="shared" si="11"/>
        <v>3</v>
      </c>
      <c r="AD57" s="236">
        <f t="shared" si="11"/>
        <v>0</v>
      </c>
      <c r="AE57" s="236">
        <f t="shared" si="11"/>
        <v>0</v>
      </c>
      <c r="AF57" s="236">
        <f t="shared" si="11"/>
        <v>10</v>
      </c>
      <c r="AG57" s="236">
        <f t="shared" si="11"/>
        <v>0</v>
      </c>
      <c r="AH57" s="236">
        <f t="shared" si="11"/>
        <v>0</v>
      </c>
      <c r="AI57" s="236">
        <f t="shared" si="11"/>
        <v>0</v>
      </c>
      <c r="AJ57" s="236">
        <f t="shared" si="11"/>
        <v>0</v>
      </c>
      <c r="AK57" s="236">
        <f t="shared" si="11"/>
        <v>0</v>
      </c>
      <c r="AL57" s="236">
        <f t="shared" si="11"/>
        <v>0</v>
      </c>
      <c r="AM57" s="236">
        <f t="shared" si="11"/>
        <v>0</v>
      </c>
      <c r="AN57" s="236">
        <f t="shared" si="11"/>
        <v>0</v>
      </c>
      <c r="AO57" s="236">
        <f t="shared" si="11"/>
        <v>0</v>
      </c>
      <c r="AP57" s="236">
        <f t="shared" si="11"/>
        <v>0</v>
      </c>
      <c r="AQ57" s="334"/>
      <c r="AR57" s="334"/>
      <c r="AS57" s="200"/>
      <c r="AU57" s="422"/>
      <c r="AV57" s="422"/>
      <c r="AW57" s="422"/>
      <c r="AX57" s="422"/>
      <c r="AY57" s="422"/>
      <c r="AZ57" s="422"/>
      <c r="BA57" s="422"/>
      <c r="BB57" s="422"/>
    </row>
    <row r="58" spans="1:54" s="25" customFormat="1" ht="15" customHeight="1" x14ac:dyDescent="0.2">
      <c r="A58" s="422"/>
      <c r="B58" s="154" t="s">
        <v>81</v>
      </c>
      <c r="C58" s="71" t="s">
        <v>268</v>
      </c>
      <c r="D58" s="776" t="s">
        <v>140</v>
      </c>
      <c r="E58" s="777"/>
      <c r="F58" s="226">
        <f t="shared" si="4"/>
        <v>3</v>
      </c>
      <c r="G58" s="173">
        <f>SUM(L58,Q58,V58,AA58,AF58,AK58,AP58)</f>
        <v>4</v>
      </c>
      <c r="H58" s="55"/>
      <c r="I58" s="56"/>
      <c r="J58" s="56"/>
      <c r="K58" s="56"/>
      <c r="L58" s="57"/>
      <c r="M58" s="55"/>
      <c r="N58" s="56"/>
      <c r="O58" s="56"/>
      <c r="P58" s="56"/>
      <c r="Q58" s="57"/>
      <c r="R58" s="55"/>
      <c r="S58" s="56"/>
      <c r="T58" s="56"/>
      <c r="U58" s="56"/>
      <c r="V58" s="57"/>
      <c r="W58" s="55"/>
      <c r="X58" s="56"/>
      <c r="Y58" s="56"/>
      <c r="Z58" s="56"/>
      <c r="AA58" s="57"/>
      <c r="AB58" s="55">
        <v>1</v>
      </c>
      <c r="AC58" s="56">
        <v>2</v>
      </c>
      <c r="AD58" s="56">
        <v>0</v>
      </c>
      <c r="AE58" s="56" t="s">
        <v>76</v>
      </c>
      <c r="AF58" s="57">
        <v>4</v>
      </c>
      <c r="AG58" s="55"/>
      <c r="AH58" s="56"/>
      <c r="AI58" s="56"/>
      <c r="AJ58" s="56"/>
      <c r="AK58" s="57"/>
      <c r="AL58" s="55"/>
      <c r="AM58" s="56"/>
      <c r="AN58" s="56"/>
      <c r="AO58" s="56"/>
      <c r="AP58" s="57"/>
      <c r="AQ58" s="69" t="s">
        <v>323</v>
      </c>
      <c r="AR58" s="585" t="s">
        <v>364</v>
      </c>
      <c r="AS58" s="200"/>
      <c r="AU58" s="422"/>
      <c r="AV58" s="422"/>
      <c r="AW58" s="422"/>
      <c r="AX58" s="422"/>
      <c r="AY58" s="422"/>
      <c r="AZ58" s="422"/>
      <c r="BA58" s="422"/>
      <c r="BB58" s="422"/>
    </row>
    <row r="59" spans="1:54" s="185" customFormat="1" ht="15" customHeight="1" x14ac:dyDescent="0.2">
      <c r="A59" s="422"/>
      <c r="B59" s="154" t="s">
        <v>74</v>
      </c>
      <c r="C59" s="71" t="s">
        <v>269</v>
      </c>
      <c r="D59" s="774" t="s">
        <v>219</v>
      </c>
      <c r="E59" s="775"/>
      <c r="F59" s="464">
        <f t="shared" si="4"/>
        <v>2</v>
      </c>
      <c r="G59" s="465">
        <f>SUM(L59,Q59,V59,AA59,AF59,AK59,AP59)</f>
        <v>3</v>
      </c>
      <c r="H59" s="55"/>
      <c r="I59" s="56"/>
      <c r="J59" s="56"/>
      <c r="K59" s="56"/>
      <c r="L59" s="57"/>
      <c r="M59" s="55"/>
      <c r="N59" s="56"/>
      <c r="O59" s="56"/>
      <c r="P59" s="56"/>
      <c r="Q59" s="57"/>
      <c r="R59" s="55"/>
      <c r="S59" s="56"/>
      <c r="T59" s="56"/>
      <c r="U59" s="56"/>
      <c r="V59" s="57"/>
      <c r="W59" s="55"/>
      <c r="X59" s="56"/>
      <c r="Y59" s="56"/>
      <c r="Z59" s="56"/>
      <c r="AA59" s="57"/>
      <c r="AB59" s="55">
        <v>2</v>
      </c>
      <c r="AC59" s="56">
        <v>0</v>
      </c>
      <c r="AD59" s="56">
        <v>0</v>
      </c>
      <c r="AE59" s="56" t="s">
        <v>76</v>
      </c>
      <c r="AF59" s="57">
        <v>3</v>
      </c>
      <c r="AG59" s="55"/>
      <c r="AH59" s="56"/>
      <c r="AI59" s="56"/>
      <c r="AJ59" s="56"/>
      <c r="AK59" s="178"/>
      <c r="AL59" s="55"/>
      <c r="AM59" s="56"/>
      <c r="AN59" s="56"/>
      <c r="AO59" s="56"/>
      <c r="AP59" s="57"/>
      <c r="AQ59" s="65"/>
      <c r="AR59" s="585"/>
      <c r="AS59" s="157"/>
      <c r="AU59" s="422"/>
      <c r="AV59" s="422"/>
      <c r="AW59" s="422"/>
      <c r="AX59" s="422"/>
      <c r="AY59" s="422"/>
      <c r="AZ59" s="422"/>
      <c r="BA59" s="422"/>
      <c r="BB59" s="422"/>
    </row>
    <row r="60" spans="1:54" s="185" customFormat="1" ht="15" customHeight="1" thickBot="1" x14ac:dyDescent="0.25">
      <c r="A60" s="422"/>
      <c r="B60" s="453" t="s">
        <v>59</v>
      </c>
      <c r="C60" s="454" t="s">
        <v>410</v>
      </c>
      <c r="D60" s="455" t="s">
        <v>150</v>
      </c>
      <c r="E60" s="456"/>
      <c r="F60" s="457">
        <f t="shared" si="4"/>
        <v>3</v>
      </c>
      <c r="G60" s="458">
        <f t="shared" ref="G60" si="12">SUM(L60,Q60,V60,AA60,AF60,AK60,AP60)</f>
        <v>3</v>
      </c>
      <c r="H60" s="459"/>
      <c r="I60" s="460"/>
      <c r="J60" s="460"/>
      <c r="K60" s="460"/>
      <c r="L60" s="461"/>
      <c r="M60" s="459"/>
      <c r="N60" s="460"/>
      <c r="O60" s="460"/>
      <c r="P60" s="460"/>
      <c r="Q60" s="461"/>
      <c r="R60" s="459"/>
      <c r="S60" s="460"/>
      <c r="T60" s="460"/>
      <c r="U60" s="460"/>
      <c r="V60" s="461"/>
      <c r="W60" s="459"/>
      <c r="X60" s="460"/>
      <c r="Y60" s="460"/>
      <c r="Z60" s="460"/>
      <c r="AA60" s="461"/>
      <c r="AB60" s="459">
        <v>2</v>
      </c>
      <c r="AC60" s="460">
        <v>1</v>
      </c>
      <c r="AD60" s="460">
        <v>0</v>
      </c>
      <c r="AE60" s="460" t="s">
        <v>15</v>
      </c>
      <c r="AF60" s="461">
        <v>3</v>
      </c>
      <c r="AG60" s="459"/>
      <c r="AH60" s="460"/>
      <c r="AI60" s="460"/>
      <c r="AJ60" s="460"/>
      <c r="AK60" s="462"/>
      <c r="AL60" s="459"/>
      <c r="AM60" s="460"/>
      <c r="AN60" s="460"/>
      <c r="AO60" s="460"/>
      <c r="AP60" s="461"/>
      <c r="AQ60" s="463"/>
      <c r="AR60" s="585" t="s">
        <v>362</v>
      </c>
      <c r="AS60" s="157"/>
      <c r="AU60" s="422"/>
      <c r="AV60" s="422"/>
      <c r="AW60" s="422"/>
      <c r="AX60" s="422"/>
      <c r="AY60" s="422"/>
      <c r="AZ60" s="422"/>
      <c r="BA60" s="422"/>
      <c r="BB60" s="422"/>
    </row>
    <row r="61" spans="1:54" s="25" customFormat="1" ht="15" customHeight="1" thickBot="1" x14ac:dyDescent="0.25">
      <c r="A61" s="422"/>
      <c r="B61" s="823" t="s">
        <v>185</v>
      </c>
      <c r="C61" s="824"/>
      <c r="D61" s="824"/>
      <c r="E61" s="824"/>
      <c r="F61" s="450">
        <f t="shared" ref="F61:AP61" si="13">F10+F24+F31+F44+F53+F57</f>
        <v>134</v>
      </c>
      <c r="G61" s="450">
        <f t="shared" si="13"/>
        <v>145</v>
      </c>
      <c r="H61" s="451">
        <f t="shared" si="13"/>
        <v>15</v>
      </c>
      <c r="I61" s="451">
        <f t="shared" si="13"/>
        <v>5</v>
      </c>
      <c r="J61" s="451">
        <f t="shared" si="13"/>
        <v>6</v>
      </c>
      <c r="K61" s="451">
        <f t="shared" si="13"/>
        <v>0</v>
      </c>
      <c r="L61" s="451">
        <f t="shared" si="13"/>
        <v>29</v>
      </c>
      <c r="M61" s="451">
        <f t="shared" si="13"/>
        <v>12</v>
      </c>
      <c r="N61" s="451">
        <f t="shared" si="13"/>
        <v>8</v>
      </c>
      <c r="O61" s="451">
        <f t="shared" si="13"/>
        <v>5</v>
      </c>
      <c r="P61" s="451">
        <f t="shared" si="13"/>
        <v>0</v>
      </c>
      <c r="Q61" s="451">
        <f t="shared" si="13"/>
        <v>27</v>
      </c>
      <c r="R61" s="451">
        <f t="shared" si="13"/>
        <v>13</v>
      </c>
      <c r="S61" s="451">
        <f t="shared" si="13"/>
        <v>9</v>
      </c>
      <c r="T61" s="451">
        <f t="shared" si="13"/>
        <v>5</v>
      </c>
      <c r="U61" s="451">
        <f t="shared" si="13"/>
        <v>0</v>
      </c>
      <c r="V61" s="451">
        <f t="shared" si="13"/>
        <v>27</v>
      </c>
      <c r="W61" s="451">
        <f t="shared" si="13"/>
        <v>13</v>
      </c>
      <c r="X61" s="451">
        <f t="shared" si="13"/>
        <v>6</v>
      </c>
      <c r="Y61" s="451">
        <f t="shared" si="13"/>
        <v>11</v>
      </c>
      <c r="Z61" s="451">
        <f t="shared" si="13"/>
        <v>0</v>
      </c>
      <c r="AA61" s="451">
        <f t="shared" si="13"/>
        <v>33</v>
      </c>
      <c r="AB61" s="451">
        <f t="shared" si="13"/>
        <v>13</v>
      </c>
      <c r="AC61" s="451">
        <f t="shared" si="13"/>
        <v>6</v>
      </c>
      <c r="AD61" s="451">
        <f t="shared" si="13"/>
        <v>5</v>
      </c>
      <c r="AE61" s="451">
        <f t="shared" si="13"/>
        <v>0</v>
      </c>
      <c r="AF61" s="451">
        <f t="shared" si="13"/>
        <v>27</v>
      </c>
      <c r="AG61" s="451">
        <f t="shared" si="13"/>
        <v>1</v>
      </c>
      <c r="AH61" s="451">
        <f t="shared" si="13"/>
        <v>1</v>
      </c>
      <c r="AI61" s="451">
        <f t="shared" si="13"/>
        <v>0</v>
      </c>
      <c r="AJ61" s="451">
        <f t="shared" si="13"/>
        <v>0</v>
      </c>
      <c r="AK61" s="451">
        <f t="shared" si="13"/>
        <v>2</v>
      </c>
      <c r="AL61" s="451">
        <f t="shared" si="13"/>
        <v>0</v>
      </c>
      <c r="AM61" s="451">
        <f t="shared" si="13"/>
        <v>0</v>
      </c>
      <c r="AN61" s="451">
        <f t="shared" si="13"/>
        <v>0</v>
      </c>
      <c r="AO61" s="451">
        <f t="shared" si="13"/>
        <v>0</v>
      </c>
      <c r="AP61" s="451">
        <f t="shared" si="13"/>
        <v>0</v>
      </c>
      <c r="AQ61" s="452"/>
      <c r="AR61" s="327"/>
      <c r="AS61" s="157"/>
      <c r="AT61" s="125"/>
      <c r="AU61" s="422"/>
      <c r="AV61" s="422"/>
      <c r="AW61" s="422"/>
      <c r="AX61" s="422"/>
      <c r="AY61" s="422"/>
      <c r="AZ61" s="422"/>
      <c r="BA61" s="422"/>
      <c r="BB61" s="422"/>
    </row>
    <row r="62" spans="1:54" s="25" customFormat="1" ht="15" customHeight="1" x14ac:dyDescent="0.2">
      <c r="A62" s="241"/>
      <c r="B62" s="132"/>
      <c r="C62" s="156"/>
      <c r="D62" s="199"/>
      <c r="E62" s="127"/>
      <c r="F62" s="444"/>
      <c r="G62" s="445" t="s">
        <v>16</v>
      </c>
      <c r="H62" s="164"/>
      <c r="I62" s="164"/>
      <c r="J62" s="8"/>
      <c r="K62" s="446">
        <f>COUNTIF(K11:K60,"v")</f>
        <v>2</v>
      </c>
      <c r="L62" s="12"/>
      <c r="M62" s="164"/>
      <c r="N62" s="164"/>
      <c r="O62" s="8"/>
      <c r="P62" s="446">
        <f>COUNTIF(P11:P60,"v")</f>
        <v>4</v>
      </c>
      <c r="Q62" s="12"/>
      <c r="R62" s="164"/>
      <c r="S62" s="164"/>
      <c r="T62" s="8"/>
      <c r="U62" s="446">
        <f>COUNTIF(U11:U60,"v")</f>
        <v>3</v>
      </c>
      <c r="V62" s="12"/>
      <c r="W62" s="164"/>
      <c r="X62" s="164"/>
      <c r="Y62" s="8"/>
      <c r="Z62" s="446">
        <f>COUNTIF(Z11:Z60,"v")</f>
        <v>4</v>
      </c>
      <c r="AA62" s="12"/>
      <c r="AB62" s="164"/>
      <c r="AC62" s="164"/>
      <c r="AD62" s="8"/>
      <c r="AE62" s="446">
        <f>COUNTIF(AE11:AE60,"v")</f>
        <v>2</v>
      </c>
      <c r="AF62" s="12"/>
      <c r="AG62" s="164"/>
      <c r="AH62" s="164"/>
      <c r="AI62" s="8"/>
      <c r="AJ62" s="446">
        <f>COUNTIF(AJ11:AJ60,"v")</f>
        <v>1</v>
      </c>
      <c r="AK62" s="12"/>
      <c r="AL62" s="164"/>
      <c r="AM62" s="164"/>
      <c r="AN62" s="8"/>
      <c r="AO62" s="446">
        <f>COUNTIF(AO11:AO60,"v")</f>
        <v>0</v>
      </c>
      <c r="AP62" s="12"/>
      <c r="AQ62" s="12"/>
      <c r="AR62" s="157"/>
      <c r="AS62" s="125"/>
      <c r="AU62" s="422"/>
      <c r="AV62" s="422"/>
      <c r="AW62" s="422"/>
      <c r="AX62" s="422"/>
      <c r="AY62" s="422"/>
      <c r="AZ62" s="422"/>
      <c r="BA62" s="422"/>
    </row>
    <row r="63" spans="1:54" s="25" customFormat="1" ht="15" customHeight="1" x14ac:dyDescent="0.2">
      <c r="A63" s="241"/>
      <c r="B63" s="132"/>
      <c r="C63" s="156"/>
      <c r="D63" s="234"/>
      <c r="E63" s="127"/>
      <c r="F63" s="164"/>
      <c r="G63" s="165" t="s">
        <v>77</v>
      </c>
      <c r="H63" s="164"/>
      <c r="I63" s="164"/>
      <c r="J63" s="8"/>
      <c r="K63" s="362">
        <f>COUNTIF(K11:K60,"é")</f>
        <v>6</v>
      </c>
      <c r="L63" s="164"/>
      <c r="M63" s="164"/>
      <c r="N63" s="164"/>
      <c r="O63" s="8"/>
      <c r="P63" s="362">
        <f>COUNTIF(P11:P60,"é")</f>
        <v>3</v>
      </c>
      <c r="Q63" s="164"/>
      <c r="R63" s="164"/>
      <c r="S63" s="164"/>
      <c r="T63" s="8"/>
      <c r="U63" s="362">
        <f>COUNTIF(U11:U60,"é")</f>
        <v>7</v>
      </c>
      <c r="V63" s="164"/>
      <c r="W63" s="164"/>
      <c r="X63" s="164"/>
      <c r="Y63" s="8"/>
      <c r="Z63" s="362">
        <f>COUNTIF(Z11:Z60,"é")</f>
        <v>6</v>
      </c>
      <c r="AA63" s="164"/>
      <c r="AB63" s="164"/>
      <c r="AC63" s="164"/>
      <c r="AD63" s="8"/>
      <c r="AE63" s="362">
        <f>COUNTIF(AE11:AE60,"é")</f>
        <v>7</v>
      </c>
      <c r="AF63" s="164"/>
      <c r="AG63" s="164"/>
      <c r="AH63" s="164"/>
      <c r="AI63" s="8"/>
      <c r="AJ63" s="362">
        <f>COUNTIF(AJ11:AJ60,"é")</f>
        <v>0</v>
      </c>
      <c r="AK63" s="164"/>
      <c r="AL63" s="164"/>
      <c r="AM63" s="164"/>
      <c r="AN63" s="8"/>
      <c r="AO63" s="362">
        <f>COUNTIF(AO11:AO60,"é")</f>
        <v>0</v>
      </c>
      <c r="AP63" s="164"/>
      <c r="AQ63" s="164"/>
      <c r="AR63" s="157"/>
      <c r="AS63" s="125"/>
      <c r="AU63" s="422"/>
    </row>
    <row r="64" spans="1:54" s="25" customFormat="1" ht="15" customHeight="1" x14ac:dyDescent="0.2">
      <c r="A64" s="241"/>
      <c r="B64" s="132"/>
      <c r="C64" s="156"/>
      <c r="D64" s="200"/>
      <c r="E64" s="127"/>
      <c r="F64" s="363"/>
      <c r="G64" s="364" t="s">
        <v>183</v>
      </c>
      <c r="H64" s="365"/>
      <c r="I64" s="366">
        <f>I61+J61</f>
        <v>11</v>
      </c>
      <c r="J64" s="365"/>
      <c r="K64" s="363"/>
      <c r="L64" s="367"/>
      <c r="M64" s="363"/>
      <c r="N64" s="366">
        <f>N61+O61</f>
        <v>13</v>
      </c>
      <c r="O64" s="363"/>
      <c r="P64" s="363"/>
      <c r="Q64" s="367"/>
      <c r="R64" s="363"/>
      <c r="S64" s="366">
        <f>S61+T61</f>
        <v>14</v>
      </c>
      <c r="T64" s="363"/>
      <c r="U64" s="363"/>
      <c r="V64" s="367"/>
      <c r="W64" s="363"/>
      <c r="X64" s="366">
        <f>X61+Y61</f>
        <v>17</v>
      </c>
      <c r="Y64" s="363"/>
      <c r="Z64" s="363"/>
      <c r="AA64" s="367"/>
      <c r="AB64" s="363"/>
      <c r="AC64" s="366">
        <f>AC61+AD61</f>
        <v>11</v>
      </c>
      <c r="AD64" s="363"/>
      <c r="AE64" s="363"/>
      <c r="AF64" s="367"/>
      <c r="AG64" s="363"/>
      <c r="AH64" s="366">
        <f>AH61+AI61</f>
        <v>1</v>
      </c>
      <c r="AI64" s="363"/>
      <c r="AJ64" s="363"/>
      <c r="AK64" s="367"/>
      <c r="AL64" s="363"/>
      <c r="AM64" s="366">
        <f>AM61+AN61</f>
        <v>0</v>
      </c>
      <c r="AN64" s="363"/>
      <c r="AO64" s="363"/>
      <c r="AP64" s="367"/>
      <c r="AQ64" s="129"/>
      <c r="AR64" s="157"/>
      <c r="AS64" s="125"/>
      <c r="AU64" s="422"/>
    </row>
    <row r="65" spans="1:47" s="241" customFormat="1" ht="15" customHeight="1" x14ac:dyDescent="0.2">
      <c r="B65" s="360"/>
      <c r="C65" s="156"/>
      <c r="D65" s="200"/>
      <c r="E65" s="127"/>
      <c r="F65" s="363"/>
      <c r="G65" s="364" t="s">
        <v>184</v>
      </c>
      <c r="H65" s="365"/>
      <c r="I65" s="366">
        <f>H61+I61+J61</f>
        <v>26</v>
      </c>
      <c r="J65" s="365"/>
      <c r="K65" s="363"/>
      <c r="L65" s="367"/>
      <c r="M65" s="363"/>
      <c r="N65" s="366">
        <f>M61+N61+O61</f>
        <v>25</v>
      </c>
      <c r="O65" s="363"/>
      <c r="P65" s="363"/>
      <c r="Q65" s="367"/>
      <c r="R65" s="363"/>
      <c r="S65" s="366">
        <f>R61+S61+T61</f>
        <v>27</v>
      </c>
      <c r="T65" s="363"/>
      <c r="U65" s="363"/>
      <c r="V65" s="367"/>
      <c r="W65" s="363"/>
      <c r="X65" s="366">
        <f>W61+X61+Y61</f>
        <v>30</v>
      </c>
      <c r="Y65" s="363"/>
      <c r="Z65" s="363"/>
      <c r="AA65" s="367"/>
      <c r="AB65" s="363"/>
      <c r="AC65" s="366">
        <f>AB61+AC61+AD61</f>
        <v>24</v>
      </c>
      <c r="AD65" s="363"/>
      <c r="AE65" s="363"/>
      <c r="AF65" s="367"/>
      <c r="AG65" s="363"/>
      <c r="AH65" s="366">
        <f>AG61+AH61+AI61</f>
        <v>2</v>
      </c>
      <c r="AI65" s="363"/>
      <c r="AJ65" s="363"/>
      <c r="AK65" s="367"/>
      <c r="AL65" s="363"/>
      <c r="AM65" s="366">
        <f>AL61+AM61+AN61</f>
        <v>0</v>
      </c>
      <c r="AN65" s="363"/>
      <c r="AO65" s="363"/>
      <c r="AP65" s="367"/>
      <c r="AQ65" s="129"/>
      <c r="AR65" s="130"/>
      <c r="AS65" s="125"/>
      <c r="AU65" s="422"/>
    </row>
    <row r="66" spans="1:47" s="25" customFormat="1" ht="15" customHeight="1" x14ac:dyDescent="0.2">
      <c r="A66" s="241"/>
      <c r="B66" s="132"/>
      <c r="C66" s="156"/>
      <c r="D66" s="200"/>
      <c r="E66" s="127"/>
      <c r="F66" s="322"/>
      <c r="G66" s="129"/>
      <c r="H66" s="786"/>
      <c r="I66" s="786"/>
      <c r="J66" s="786"/>
      <c r="K66" s="128"/>
      <c r="L66" s="129"/>
      <c r="M66" s="786"/>
      <c r="N66" s="786"/>
      <c r="O66" s="786"/>
      <c r="P66" s="128"/>
      <c r="Q66" s="129"/>
      <c r="R66" s="786"/>
      <c r="S66" s="786"/>
      <c r="T66" s="786"/>
      <c r="U66" s="128"/>
      <c r="V66" s="129"/>
      <c r="W66" s="786"/>
      <c r="X66" s="786"/>
      <c r="Y66" s="786"/>
      <c r="Z66" s="128"/>
      <c r="AA66" s="129"/>
      <c r="AB66" s="128"/>
      <c r="AC66" s="128"/>
      <c r="AD66" s="128"/>
      <c r="AE66" s="128"/>
      <c r="AF66" s="129"/>
      <c r="AG66" s="128"/>
      <c r="AH66" s="128"/>
      <c r="AI66" s="128"/>
      <c r="AJ66" s="128"/>
      <c r="AK66" s="129"/>
      <c r="AL66" s="128"/>
      <c r="AM66" s="128"/>
      <c r="AN66" s="128"/>
      <c r="AO66" s="128"/>
      <c r="AP66" s="129"/>
      <c r="AQ66" s="129"/>
      <c r="AR66" s="19"/>
      <c r="AS66" s="125"/>
      <c r="AU66" s="422"/>
    </row>
    <row r="67" spans="1:47" s="25" customFormat="1" ht="15" customHeight="1" thickBot="1" x14ac:dyDescent="0.25">
      <c r="A67" s="241"/>
      <c r="B67" s="2"/>
      <c r="C67" s="10"/>
      <c r="D67" s="18"/>
      <c r="E67" s="18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AP67" s="129"/>
      <c r="AQ67" s="129"/>
      <c r="AR67" s="19"/>
      <c r="AS67" s="125"/>
      <c r="AU67" s="422"/>
    </row>
    <row r="68" spans="1:47" s="8" customFormat="1" ht="15" customHeight="1" thickTop="1" x14ac:dyDescent="0.25">
      <c r="B68" s="789" t="s">
        <v>236</v>
      </c>
      <c r="C68" s="790"/>
      <c r="D68" s="791"/>
      <c r="E68" s="261" t="s">
        <v>95</v>
      </c>
      <c r="F68" s="262" t="s">
        <v>27</v>
      </c>
      <c r="G68" s="263"/>
      <c r="H68" s="264"/>
      <c r="I68" s="784" t="s">
        <v>96</v>
      </c>
      <c r="J68" s="784"/>
      <c r="K68" s="784"/>
      <c r="L68" s="784"/>
      <c r="M68" s="784"/>
      <c r="N68" s="264"/>
      <c r="O68" s="264"/>
      <c r="P68" s="265"/>
      <c r="Q68" s="241"/>
      <c r="R68" s="25"/>
      <c r="S68" s="25"/>
      <c r="T68" s="25"/>
      <c r="U68" s="25"/>
      <c r="V68" s="25"/>
      <c r="W68" s="25"/>
      <c r="X68" s="25"/>
      <c r="Y68" s="25"/>
      <c r="AR68" s="19"/>
      <c r="AU68" s="422"/>
    </row>
    <row r="69" spans="1:47" s="8" customFormat="1" ht="15" customHeight="1" x14ac:dyDescent="0.25">
      <c r="B69" s="266"/>
      <c r="C69" s="267" t="s">
        <v>23</v>
      </c>
      <c r="D69" s="268" t="s">
        <v>2</v>
      </c>
      <c r="E69" s="269"/>
      <c r="F69" s="270"/>
      <c r="G69" s="788" t="s">
        <v>28</v>
      </c>
      <c r="H69" s="782"/>
      <c r="I69" s="782"/>
      <c r="J69" s="782"/>
      <c r="K69" s="783"/>
      <c r="L69" s="781" t="s">
        <v>30</v>
      </c>
      <c r="M69" s="782"/>
      <c r="N69" s="782"/>
      <c r="O69" s="782"/>
      <c r="P69" s="783"/>
      <c r="R69" s="25"/>
      <c r="S69" s="25"/>
      <c r="T69" s="25"/>
      <c r="U69" s="25"/>
      <c r="V69" s="25"/>
      <c r="W69" s="25"/>
      <c r="X69" s="25"/>
      <c r="Y69" s="25"/>
      <c r="AR69" s="19"/>
      <c r="AU69" s="422"/>
    </row>
    <row r="70" spans="1:47" s="8" customFormat="1" ht="15" customHeight="1" x14ac:dyDescent="0.2">
      <c r="B70" s="271"/>
      <c r="C70" s="272"/>
      <c r="D70" s="273"/>
      <c r="E70" s="274"/>
      <c r="F70" s="275"/>
      <c r="G70" s="276" t="s">
        <v>10</v>
      </c>
      <c r="H70" s="277" t="s">
        <v>12</v>
      </c>
      <c r="I70" s="277" t="s">
        <v>11</v>
      </c>
      <c r="J70" s="277" t="s">
        <v>13</v>
      </c>
      <c r="K70" s="278" t="s">
        <v>14</v>
      </c>
      <c r="L70" s="276" t="s">
        <v>10</v>
      </c>
      <c r="M70" s="277" t="s">
        <v>12</v>
      </c>
      <c r="N70" s="277" t="s">
        <v>11</v>
      </c>
      <c r="O70" s="277" t="s">
        <v>13</v>
      </c>
      <c r="P70" s="278" t="s">
        <v>14</v>
      </c>
      <c r="R70" s="25"/>
      <c r="S70" s="25"/>
      <c r="T70" s="25"/>
      <c r="U70" s="25"/>
      <c r="V70" s="25"/>
      <c r="W70" s="25"/>
      <c r="X70" s="25"/>
      <c r="Y70" s="25"/>
      <c r="AR70" s="19"/>
      <c r="AU70" s="422"/>
    </row>
    <row r="71" spans="1:47" s="8" customFormat="1" ht="15" customHeight="1" x14ac:dyDescent="0.2">
      <c r="B71" s="266"/>
      <c r="C71" s="279"/>
      <c r="D71" s="280" t="s">
        <v>84</v>
      </c>
      <c r="E71" s="281"/>
      <c r="F71" s="282"/>
      <c r="G71" s="283"/>
      <c r="H71" s="284"/>
      <c r="I71" s="284"/>
      <c r="J71" s="284"/>
      <c r="K71" s="285">
        <v>20</v>
      </c>
      <c r="L71" s="286"/>
      <c r="M71" s="287"/>
      <c r="N71" s="287"/>
      <c r="O71" s="287"/>
      <c r="P71" s="285">
        <v>20</v>
      </c>
      <c r="Q71" s="5"/>
      <c r="R71" s="25"/>
      <c r="S71" s="25"/>
      <c r="T71" s="25"/>
      <c r="U71" s="25"/>
      <c r="V71" s="25"/>
      <c r="W71" s="25"/>
      <c r="X71" s="25"/>
      <c r="Y71" s="2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"/>
      <c r="AO71" s="1"/>
      <c r="AP71" s="12"/>
      <c r="AQ71" s="12"/>
      <c r="AU71" s="422"/>
    </row>
    <row r="72" spans="1:47" s="8" customFormat="1" ht="15" customHeight="1" x14ac:dyDescent="0.2">
      <c r="B72" s="266"/>
      <c r="C72" s="279"/>
      <c r="D72" s="280" t="s">
        <v>97</v>
      </c>
      <c r="E72" s="281"/>
      <c r="F72" s="282"/>
      <c r="G72" s="283"/>
      <c r="H72" s="284"/>
      <c r="I72" s="284"/>
      <c r="J72" s="284"/>
      <c r="K72" s="285">
        <v>3</v>
      </c>
      <c r="L72" s="286"/>
      <c r="M72" s="287"/>
      <c r="N72" s="287"/>
      <c r="O72" s="287"/>
      <c r="P72" s="285">
        <v>3</v>
      </c>
      <c r="Q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1"/>
      <c r="AO72" s="1"/>
      <c r="AP72" s="12"/>
      <c r="AQ72" s="404" t="s">
        <v>126</v>
      </c>
      <c r="AR72" s="5"/>
      <c r="AU72" s="25"/>
    </row>
    <row r="73" spans="1:47" s="8" customFormat="1" ht="15.75" x14ac:dyDescent="0.2">
      <c r="B73" s="266"/>
      <c r="C73" s="279"/>
      <c r="D73" s="280" t="s">
        <v>98</v>
      </c>
      <c r="E73" s="281"/>
      <c r="F73" s="282"/>
      <c r="G73" s="283"/>
      <c r="H73" s="284"/>
      <c r="I73" s="284"/>
      <c r="J73" s="284"/>
      <c r="K73" s="285">
        <v>3</v>
      </c>
      <c r="L73" s="286"/>
      <c r="M73" s="287"/>
      <c r="N73" s="287"/>
      <c r="O73" s="287"/>
      <c r="P73" s="285">
        <v>3</v>
      </c>
      <c r="Q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2"/>
      <c r="AQ73" s="404" t="s">
        <v>82</v>
      </c>
      <c r="AR73" s="5"/>
      <c r="AU73" s="25"/>
    </row>
    <row r="74" spans="1:47" ht="15.75" x14ac:dyDescent="0.2">
      <c r="B74" s="266"/>
      <c r="C74" s="279"/>
      <c r="D74" s="280" t="s">
        <v>99</v>
      </c>
      <c r="E74" s="281"/>
      <c r="F74" s="282"/>
      <c r="G74" s="283"/>
      <c r="H74" s="284"/>
      <c r="I74" s="284"/>
      <c r="J74" s="284"/>
      <c r="K74" s="285">
        <v>2</v>
      </c>
      <c r="L74" s="286"/>
      <c r="M74" s="287"/>
      <c r="N74" s="287"/>
      <c r="O74" s="287"/>
      <c r="P74" s="285">
        <v>2</v>
      </c>
      <c r="AU74" s="241"/>
    </row>
    <row r="75" spans="1:47" ht="16.5" thickBot="1" x14ac:dyDescent="0.25">
      <c r="B75" s="288"/>
      <c r="C75" s="289"/>
      <c r="D75" s="290" t="s">
        <v>100</v>
      </c>
      <c r="E75" s="291"/>
      <c r="F75" s="292"/>
      <c r="G75" s="293"/>
      <c r="H75" s="294"/>
      <c r="I75" s="294"/>
      <c r="J75" s="294"/>
      <c r="K75" s="295">
        <v>2</v>
      </c>
      <c r="L75" s="296"/>
      <c r="M75" s="297"/>
      <c r="N75" s="297"/>
      <c r="O75" s="297"/>
      <c r="P75" s="295">
        <v>2</v>
      </c>
      <c r="AU75" s="25"/>
    </row>
    <row r="76" spans="1:47" ht="16.5" thickBot="1" x14ac:dyDescent="0.3">
      <c r="B76" s="298"/>
      <c r="C76" s="299"/>
      <c r="D76" s="300" t="s">
        <v>92</v>
      </c>
      <c r="E76" s="301"/>
      <c r="F76" s="302"/>
      <c r="G76" s="303"/>
      <c r="H76" s="304"/>
      <c r="I76" s="304"/>
      <c r="J76" s="304"/>
      <c r="K76" s="305">
        <v>30</v>
      </c>
      <c r="L76" s="306"/>
      <c r="M76" s="307"/>
      <c r="N76" s="307"/>
      <c r="O76" s="307"/>
      <c r="P76" s="305">
        <v>30</v>
      </c>
      <c r="AU76" s="25"/>
    </row>
    <row r="77" spans="1:47" ht="17.25" thickTop="1" thickBot="1" x14ac:dyDescent="0.25">
      <c r="B77" s="260"/>
      <c r="C77" s="308"/>
      <c r="D77" s="309"/>
      <c r="E77" s="309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AU77" s="8"/>
    </row>
    <row r="78" spans="1:47" ht="16.5" thickTop="1" x14ac:dyDescent="0.2">
      <c r="B78" s="785" t="s">
        <v>237</v>
      </c>
      <c r="C78" s="785"/>
      <c r="D78" s="785"/>
      <c r="E78" s="785"/>
      <c r="F78" s="785"/>
      <c r="G78" s="785"/>
      <c r="H78" s="785"/>
      <c r="I78" s="785"/>
      <c r="J78" s="785"/>
      <c r="K78" s="785"/>
      <c r="L78" s="241"/>
      <c r="M78" s="241"/>
      <c r="N78" s="241"/>
      <c r="O78" s="241"/>
      <c r="P78" s="241"/>
      <c r="AU78" s="8"/>
    </row>
    <row r="79" spans="1:47" x14ac:dyDescent="0.2">
      <c r="AU79" s="8"/>
    </row>
    <row r="80" spans="1:47" x14ac:dyDescent="0.2">
      <c r="AU80" s="8"/>
    </row>
    <row r="81" spans="47:47" x14ac:dyDescent="0.2">
      <c r="AU81" s="8"/>
    </row>
    <row r="82" spans="47:47" x14ac:dyDescent="0.2">
      <c r="AU82" s="8"/>
    </row>
  </sheetData>
  <mergeCells count="70">
    <mergeCell ref="B61:E61"/>
    <mergeCell ref="D23:E23"/>
    <mergeCell ref="D19:E19"/>
    <mergeCell ref="D20:E20"/>
    <mergeCell ref="D32:E32"/>
    <mergeCell ref="B31:D31"/>
    <mergeCell ref="D33:E33"/>
    <mergeCell ref="D34:E34"/>
    <mergeCell ref="D35:E35"/>
    <mergeCell ref="D36:E36"/>
    <mergeCell ref="D42:E42"/>
    <mergeCell ref="D40:E40"/>
    <mergeCell ref="D37:E37"/>
    <mergeCell ref="D38:E38"/>
    <mergeCell ref="AS7:AS9"/>
    <mergeCell ref="AR7:AR8"/>
    <mergeCell ref="W66:Y66"/>
    <mergeCell ref="B10:D10"/>
    <mergeCell ref="B24:D24"/>
    <mergeCell ref="B44:D44"/>
    <mergeCell ref="H66:J66"/>
    <mergeCell ref="M66:O66"/>
    <mergeCell ref="D21:E21"/>
    <mergeCell ref="D22:E22"/>
    <mergeCell ref="D25:E25"/>
    <mergeCell ref="D26:E26"/>
    <mergeCell ref="D27:E27"/>
    <mergeCell ref="D29:E29"/>
    <mergeCell ref="D58:E58"/>
    <mergeCell ref="D41:E41"/>
    <mergeCell ref="D45:E45"/>
    <mergeCell ref="AG2:AR2"/>
    <mergeCell ref="AG3:AR3"/>
    <mergeCell ref="AG4:AR4"/>
    <mergeCell ref="B6:AR6"/>
    <mergeCell ref="AQ7:AQ8"/>
    <mergeCell ref="B7:B8"/>
    <mergeCell ref="C7:C8"/>
    <mergeCell ref="D7:D8"/>
    <mergeCell ref="G7:G8"/>
    <mergeCell ref="H7:AK7"/>
    <mergeCell ref="G5:X5"/>
    <mergeCell ref="D39:E39"/>
    <mergeCell ref="D43:E43"/>
    <mergeCell ref="L69:P69"/>
    <mergeCell ref="I68:M68"/>
    <mergeCell ref="B78:K78"/>
    <mergeCell ref="R66:T66"/>
    <mergeCell ref="L2:R2"/>
    <mergeCell ref="G69:K69"/>
    <mergeCell ref="B68:D68"/>
    <mergeCell ref="D11:E11"/>
    <mergeCell ref="D12:E12"/>
    <mergeCell ref="D13:E13"/>
    <mergeCell ref="D14:E14"/>
    <mergeCell ref="D16:E16"/>
    <mergeCell ref="D17:E17"/>
    <mergeCell ref="D15:E15"/>
    <mergeCell ref="D18:E18"/>
    <mergeCell ref="D30:E30"/>
    <mergeCell ref="D59:E59"/>
    <mergeCell ref="D51:E51"/>
    <mergeCell ref="D46:E46"/>
    <mergeCell ref="D47:E47"/>
    <mergeCell ref="D49:E49"/>
    <mergeCell ref="D52:E52"/>
    <mergeCell ref="B57:D57"/>
    <mergeCell ref="D54:E54"/>
    <mergeCell ref="D55:E55"/>
    <mergeCell ref="D56:E5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2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B85"/>
  <sheetViews>
    <sheetView showGridLines="0" topLeftCell="E7" zoomScale="80" zoomScaleNormal="80" zoomScaleSheetLayoutView="90" workbookViewId="0">
      <selection activeCell="AQ30" sqref="AQ30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72.140625" style="7" customWidth="1"/>
    <col min="4" max="4" width="10" style="5" customWidth="1"/>
    <col min="5" max="5" width="8.42578125" style="5" bestFit="1" customWidth="1"/>
    <col min="6" max="6" width="4.14062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7109375" style="5" bestFit="1" customWidth="1"/>
    <col min="11" max="11" width="4.140625" style="5" bestFit="1" customWidth="1"/>
    <col min="12" max="12" width="5.140625" style="5" customWidth="1"/>
    <col min="13" max="13" width="4.85546875" style="5" customWidth="1"/>
    <col min="14" max="14" width="4.28515625" style="5" customWidth="1"/>
    <col min="15" max="15" width="5.28515625" style="5" customWidth="1"/>
    <col min="16" max="16" width="4.14062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7109375" style="5" bestFit="1" customWidth="1"/>
    <col min="21" max="21" width="4.140625" style="5" bestFit="1" customWidth="1"/>
    <col min="22" max="22" width="4.7109375" style="5" bestFit="1" customWidth="1"/>
    <col min="23" max="23" width="3.85546875" style="5" bestFit="1" customWidth="1"/>
    <col min="24" max="24" width="2.5703125" style="5" bestFit="1" customWidth="1"/>
    <col min="25" max="25" width="4.7109375" style="5" bestFit="1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15" style="14" customWidth="1"/>
    <col min="44" max="45" width="9.140625" style="5" hidden="1" customWidth="1"/>
    <col min="46" max="46" width="30.7109375" style="5" bestFit="1" customWidth="1"/>
    <col min="47" max="47" width="17.85546875" style="5" customWidth="1"/>
    <col min="48" max="16384" width="9.140625" style="5"/>
  </cols>
  <sheetData>
    <row r="1" spans="1:152" s="35" customFormat="1" ht="18" x14ac:dyDescent="0.2">
      <c r="A1" s="46" t="s">
        <v>83</v>
      </c>
      <c r="B1" s="47"/>
      <c r="C1" s="48"/>
      <c r="F1" s="49"/>
      <c r="G1" s="49"/>
      <c r="H1" s="49"/>
      <c r="I1" s="49"/>
      <c r="J1" s="49"/>
      <c r="K1" s="49"/>
      <c r="L1" s="35" t="s">
        <v>89</v>
      </c>
      <c r="S1" s="49"/>
      <c r="T1" s="49"/>
      <c r="U1" s="49"/>
      <c r="V1" s="49"/>
      <c r="W1" s="49"/>
      <c r="X1" s="49"/>
      <c r="Y1" s="49"/>
      <c r="Z1" s="49"/>
      <c r="AA1" s="354" t="s">
        <v>186</v>
      </c>
      <c r="AB1" s="49"/>
      <c r="AC1" s="49"/>
      <c r="AG1" s="836" t="s">
        <v>212</v>
      </c>
      <c r="AH1" s="836"/>
      <c r="AI1" s="836"/>
      <c r="AJ1" s="836"/>
      <c r="AK1" s="836"/>
      <c r="AL1" s="836"/>
      <c r="AM1" s="836"/>
      <c r="AN1" s="836"/>
      <c r="AO1" s="836"/>
      <c r="AP1" s="836"/>
      <c r="AQ1" s="836"/>
    </row>
    <row r="2" spans="1:152" s="35" customFormat="1" ht="18" x14ac:dyDescent="0.2">
      <c r="A2" s="46" t="s">
        <v>75</v>
      </c>
      <c r="B2" s="47"/>
      <c r="C2" s="48"/>
      <c r="F2" s="49"/>
      <c r="G2" s="49"/>
      <c r="H2" s="49"/>
      <c r="I2" s="49"/>
      <c r="J2" s="49"/>
      <c r="K2" s="49"/>
      <c r="L2" s="49"/>
      <c r="N2" s="49"/>
      <c r="O2" s="49" t="s">
        <v>71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354" t="s">
        <v>71</v>
      </c>
      <c r="AB2" s="50"/>
      <c r="AC2" s="50"/>
      <c r="AD2" s="50"/>
      <c r="AE2" s="50"/>
      <c r="AF2" s="50"/>
      <c r="AG2" s="837" t="s">
        <v>213</v>
      </c>
      <c r="AH2" s="837"/>
      <c r="AI2" s="837"/>
      <c r="AJ2" s="837"/>
      <c r="AK2" s="837"/>
      <c r="AL2" s="837"/>
      <c r="AM2" s="837"/>
      <c r="AN2" s="837"/>
      <c r="AO2" s="837"/>
      <c r="AP2" s="837"/>
      <c r="AQ2" s="837"/>
      <c r="AR2" s="50"/>
    </row>
    <row r="3" spans="1:152" s="35" customFormat="1" ht="18" x14ac:dyDescent="0.2">
      <c r="A3" s="355"/>
      <c r="B3" s="47"/>
      <c r="C3" s="48"/>
      <c r="F3" s="354"/>
      <c r="G3" s="354"/>
      <c r="H3" s="354"/>
      <c r="I3" s="354"/>
      <c r="J3" s="354"/>
      <c r="K3" s="354"/>
      <c r="L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 t="s">
        <v>131</v>
      </c>
      <c r="AB3" s="240"/>
      <c r="AC3" s="240"/>
      <c r="AD3" s="240"/>
      <c r="AE3" s="240"/>
      <c r="AF3" s="240"/>
      <c r="AG3" s="837" t="s">
        <v>127</v>
      </c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240"/>
    </row>
    <row r="4" spans="1:152" s="35" customFormat="1" ht="18" x14ac:dyDescent="0.2">
      <c r="A4" s="355"/>
      <c r="B4" s="47"/>
      <c r="C4" s="48"/>
      <c r="F4" s="354"/>
      <c r="G4" s="354"/>
      <c r="H4" s="354"/>
      <c r="I4" s="354"/>
      <c r="J4" s="354"/>
      <c r="K4" s="354"/>
      <c r="L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 t="s">
        <v>160</v>
      </c>
      <c r="AB4" s="240"/>
      <c r="AC4" s="240"/>
      <c r="AD4" s="240"/>
      <c r="AE4" s="240"/>
      <c r="AF4" s="240"/>
      <c r="AN4" s="240"/>
      <c r="AO4" s="240"/>
      <c r="AP4" s="240"/>
      <c r="AQ4" s="240"/>
      <c r="AR4" s="240"/>
    </row>
    <row r="5" spans="1:152" s="35" customFormat="1" ht="18.75" x14ac:dyDescent="0.2">
      <c r="A5" s="435"/>
      <c r="B5" s="47"/>
      <c r="C5" s="48"/>
      <c r="D5" s="812" t="s">
        <v>220</v>
      </c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N5" s="240"/>
      <c r="AO5" s="240"/>
      <c r="AP5" s="240"/>
      <c r="AQ5" s="240"/>
      <c r="AR5" s="240"/>
    </row>
    <row r="6" spans="1:152" s="35" customFormat="1" ht="18" x14ac:dyDescent="0.2">
      <c r="A6" s="46"/>
      <c r="B6" s="47"/>
      <c r="C6" s="48"/>
      <c r="F6" s="49"/>
      <c r="G6" s="49"/>
      <c r="H6" s="49"/>
      <c r="I6" s="49"/>
      <c r="J6" s="49"/>
      <c r="K6" s="49"/>
      <c r="L6" s="49"/>
      <c r="N6" s="49"/>
      <c r="O6" s="49" t="s">
        <v>131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50"/>
      <c r="AD6" s="50"/>
      <c r="AE6" s="50"/>
      <c r="AF6" s="50"/>
      <c r="AR6" s="5"/>
      <c r="AS6" s="5"/>
      <c r="AT6" s="5"/>
      <c r="AU6" s="5"/>
      <c r="AV6" s="5"/>
    </row>
    <row r="7" spans="1:152" ht="21.75" customHeight="1" x14ac:dyDescent="0.2">
      <c r="F7" s="197"/>
      <c r="G7" s="197"/>
      <c r="H7" s="197"/>
      <c r="I7" s="197"/>
      <c r="J7" s="197"/>
      <c r="K7" s="197"/>
      <c r="L7" s="197"/>
      <c r="N7" s="197" t="s">
        <v>160</v>
      </c>
      <c r="O7" s="197"/>
      <c r="P7" s="197"/>
      <c r="Q7" s="197"/>
      <c r="S7" s="197"/>
      <c r="T7" s="197"/>
      <c r="U7" s="197"/>
      <c r="V7" s="197"/>
      <c r="W7" s="197"/>
      <c r="X7" s="197"/>
      <c r="Y7" s="197"/>
      <c r="Z7" s="49"/>
      <c r="AA7" s="49"/>
      <c r="AQ7" s="5"/>
    </row>
    <row r="8" spans="1:152" ht="25.5" customHeight="1" thickBot="1" x14ac:dyDescent="0.25">
      <c r="A8" s="798" t="s">
        <v>26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  <c r="V8" s="799"/>
      <c r="W8" s="799"/>
      <c r="X8" s="799"/>
      <c r="Y8" s="799"/>
      <c r="Z8" s="799"/>
      <c r="AA8" s="799"/>
      <c r="AB8" s="799"/>
      <c r="AC8" s="799"/>
      <c r="AD8" s="799"/>
      <c r="AE8" s="799"/>
      <c r="AF8" s="799"/>
      <c r="AG8" s="799"/>
      <c r="AH8" s="799"/>
      <c r="AI8" s="799"/>
      <c r="AJ8" s="799"/>
      <c r="AK8" s="799"/>
      <c r="AL8" s="799"/>
      <c r="AM8" s="799"/>
      <c r="AN8" s="799"/>
      <c r="AO8" s="799"/>
      <c r="AP8" s="799"/>
      <c r="AQ8" s="799"/>
    </row>
    <row r="9" spans="1:152" s="25" customFormat="1" ht="20.25" customHeight="1" x14ac:dyDescent="0.2">
      <c r="A9" s="802"/>
      <c r="B9" s="839" t="s">
        <v>23</v>
      </c>
      <c r="C9" s="806" t="s">
        <v>2</v>
      </c>
      <c r="D9" s="21" t="s">
        <v>0</v>
      </c>
      <c r="E9" s="808" t="s">
        <v>70</v>
      </c>
      <c r="F9" s="810" t="s">
        <v>1</v>
      </c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22"/>
      <c r="AK9" s="22"/>
      <c r="AL9" s="22"/>
      <c r="AM9" s="23"/>
      <c r="AN9" s="24"/>
      <c r="AO9" s="841" t="s">
        <v>161</v>
      </c>
      <c r="AP9" s="591"/>
      <c r="AQ9" s="549"/>
    </row>
    <row r="10" spans="1:152" s="25" customFormat="1" ht="20.25" customHeight="1" thickBot="1" x14ac:dyDescent="0.25">
      <c r="A10" s="838"/>
      <c r="B10" s="840"/>
      <c r="C10" s="807"/>
      <c r="D10" s="26" t="s">
        <v>3</v>
      </c>
      <c r="E10" s="809"/>
      <c r="F10" s="27"/>
      <c r="G10" s="28"/>
      <c r="H10" s="28" t="s">
        <v>4</v>
      </c>
      <c r="I10" s="28"/>
      <c r="J10" s="29"/>
      <c r="K10" s="28"/>
      <c r="L10" s="28"/>
      <c r="M10" s="28" t="s">
        <v>5</v>
      </c>
      <c r="N10" s="28"/>
      <c r="O10" s="29"/>
      <c r="P10" s="28"/>
      <c r="Q10" s="28"/>
      <c r="R10" s="30" t="s">
        <v>6</v>
      </c>
      <c r="S10" s="28"/>
      <c r="T10" s="29"/>
      <c r="U10" s="28"/>
      <c r="V10" s="28"/>
      <c r="W10" s="30" t="s">
        <v>7</v>
      </c>
      <c r="X10" s="28"/>
      <c r="Y10" s="29"/>
      <c r="Z10" s="28"/>
      <c r="AA10" s="28"/>
      <c r="AB10" s="30" t="s">
        <v>8</v>
      </c>
      <c r="AC10" s="28"/>
      <c r="AD10" s="29"/>
      <c r="AE10" s="27"/>
      <c r="AF10" s="28"/>
      <c r="AG10" s="28" t="s">
        <v>9</v>
      </c>
      <c r="AH10" s="28"/>
      <c r="AI10" s="31"/>
      <c r="AJ10" s="27"/>
      <c r="AK10" s="28"/>
      <c r="AL10" s="28" t="s">
        <v>22</v>
      </c>
      <c r="AM10" s="28"/>
      <c r="AN10" s="29"/>
      <c r="AO10" s="842"/>
      <c r="AP10" s="592" t="s">
        <v>350</v>
      </c>
      <c r="AQ10" s="55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</row>
    <row r="11" spans="1:152" s="11" customFormat="1" ht="18.75" customHeight="1" x14ac:dyDescent="0.2">
      <c r="A11" s="34"/>
      <c r="B11" s="38"/>
      <c r="C11" s="133"/>
      <c r="D11" s="64"/>
      <c r="E11" s="51"/>
      <c r="F11" s="85" t="s">
        <v>10</v>
      </c>
      <c r="G11" s="86" t="s">
        <v>12</v>
      </c>
      <c r="H11" s="86" t="s">
        <v>11</v>
      </c>
      <c r="I11" s="86" t="s">
        <v>13</v>
      </c>
      <c r="J11" s="87" t="s">
        <v>14</v>
      </c>
      <c r="K11" s="85" t="s">
        <v>10</v>
      </c>
      <c r="L11" s="86" t="s">
        <v>12</v>
      </c>
      <c r="M11" s="86" t="s">
        <v>11</v>
      </c>
      <c r="N11" s="86" t="s">
        <v>13</v>
      </c>
      <c r="O11" s="87" t="s">
        <v>14</v>
      </c>
      <c r="P11" s="85" t="s">
        <v>10</v>
      </c>
      <c r="Q11" s="86" t="s">
        <v>12</v>
      </c>
      <c r="R11" s="86" t="s">
        <v>11</v>
      </c>
      <c r="S11" s="86" t="s">
        <v>13</v>
      </c>
      <c r="T11" s="87" t="s">
        <v>14</v>
      </c>
      <c r="U11" s="85" t="s">
        <v>10</v>
      </c>
      <c r="V11" s="86" t="s">
        <v>12</v>
      </c>
      <c r="W11" s="86" t="s">
        <v>11</v>
      </c>
      <c r="X11" s="86" t="s">
        <v>13</v>
      </c>
      <c r="Y11" s="87" t="s">
        <v>14</v>
      </c>
      <c r="Z11" s="85" t="s">
        <v>10</v>
      </c>
      <c r="AA11" s="86" t="s">
        <v>12</v>
      </c>
      <c r="AB11" s="86" t="s">
        <v>11</v>
      </c>
      <c r="AC11" s="86" t="s">
        <v>13</v>
      </c>
      <c r="AD11" s="87" t="s">
        <v>14</v>
      </c>
      <c r="AE11" s="85" t="s">
        <v>10</v>
      </c>
      <c r="AF11" s="86" t="s">
        <v>12</v>
      </c>
      <c r="AG11" s="86" t="s">
        <v>11</v>
      </c>
      <c r="AH11" s="86" t="s">
        <v>13</v>
      </c>
      <c r="AI11" s="87" t="s">
        <v>14</v>
      </c>
      <c r="AJ11" s="88" t="s">
        <v>10</v>
      </c>
      <c r="AK11" s="20" t="s">
        <v>12</v>
      </c>
      <c r="AL11" s="20" t="s">
        <v>11</v>
      </c>
      <c r="AM11" s="20" t="s">
        <v>13</v>
      </c>
      <c r="AN11" s="341" t="s">
        <v>14</v>
      </c>
      <c r="AO11" s="340"/>
      <c r="AP11" s="593"/>
      <c r="AQ11" s="538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</row>
    <row r="12" spans="1:152" ht="15.75" customHeight="1" x14ac:dyDescent="0.2">
      <c r="A12" s="815" t="s">
        <v>94</v>
      </c>
      <c r="B12" s="816"/>
      <c r="C12" s="816"/>
      <c r="D12" s="73">
        <f t="shared" ref="D12:AN12" si="0">SUM(D13:D23)</f>
        <v>31</v>
      </c>
      <c r="E12" s="74">
        <f t="shared" si="0"/>
        <v>40</v>
      </c>
      <c r="F12" s="73">
        <f t="shared" si="0"/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4">
        <f t="shared" si="0"/>
        <v>0</v>
      </c>
      <c r="K12" s="73">
        <f t="shared" si="0"/>
        <v>0</v>
      </c>
      <c r="L12" s="75">
        <f t="shared" si="0"/>
        <v>0</v>
      </c>
      <c r="M12" s="75">
        <f t="shared" si="0"/>
        <v>0</v>
      </c>
      <c r="N12" s="75">
        <f t="shared" si="0"/>
        <v>0</v>
      </c>
      <c r="O12" s="74">
        <f t="shared" si="0"/>
        <v>0</v>
      </c>
      <c r="P12" s="73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0</v>
      </c>
      <c r="T12" s="74">
        <f t="shared" si="0"/>
        <v>0</v>
      </c>
      <c r="U12" s="73">
        <f t="shared" si="0"/>
        <v>0</v>
      </c>
      <c r="V12" s="75">
        <f t="shared" si="0"/>
        <v>0</v>
      </c>
      <c r="W12" s="75">
        <f t="shared" si="0"/>
        <v>0</v>
      </c>
      <c r="X12" s="75">
        <f t="shared" si="0"/>
        <v>0</v>
      </c>
      <c r="Y12" s="74">
        <f t="shared" si="0"/>
        <v>0</v>
      </c>
      <c r="Z12" s="73">
        <f t="shared" si="0"/>
        <v>1</v>
      </c>
      <c r="AA12" s="75">
        <f t="shared" si="0"/>
        <v>2</v>
      </c>
      <c r="AB12" s="75">
        <f t="shared" si="0"/>
        <v>0</v>
      </c>
      <c r="AC12" s="75">
        <f t="shared" si="0"/>
        <v>0</v>
      </c>
      <c r="AD12" s="74">
        <f t="shared" si="0"/>
        <v>3</v>
      </c>
      <c r="AE12" s="73">
        <f t="shared" si="0"/>
        <v>11</v>
      </c>
      <c r="AF12" s="75">
        <f t="shared" si="0"/>
        <v>3</v>
      </c>
      <c r="AG12" s="75">
        <f t="shared" si="0"/>
        <v>3</v>
      </c>
      <c r="AH12" s="75">
        <f t="shared" si="0"/>
        <v>0</v>
      </c>
      <c r="AI12" s="74">
        <f t="shared" si="0"/>
        <v>23</v>
      </c>
      <c r="AJ12" s="73">
        <f t="shared" si="0"/>
        <v>5</v>
      </c>
      <c r="AK12" s="75">
        <f t="shared" si="0"/>
        <v>2</v>
      </c>
      <c r="AL12" s="75">
        <f t="shared" si="0"/>
        <v>4</v>
      </c>
      <c r="AM12" s="75">
        <f t="shared" si="0"/>
        <v>0</v>
      </c>
      <c r="AN12" s="74">
        <f t="shared" si="0"/>
        <v>14</v>
      </c>
      <c r="AO12" s="339"/>
      <c r="AP12" s="594"/>
      <c r="AQ12" s="548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</row>
    <row r="13" spans="1:152" s="539" customFormat="1" ht="15.75" customHeight="1" x14ac:dyDescent="0.2">
      <c r="A13" s="529" t="s">
        <v>60</v>
      </c>
      <c r="B13" s="530" t="s">
        <v>298</v>
      </c>
      <c r="C13" s="531" t="s">
        <v>187</v>
      </c>
      <c r="D13" s="532">
        <f>Z13+AA13+AB13+AE13+AF13+AG13+AJ13+AK13+AL13</f>
        <v>3</v>
      </c>
      <c r="E13" s="533">
        <v>4</v>
      </c>
      <c r="F13" s="534"/>
      <c r="G13" s="535"/>
      <c r="H13" s="535"/>
      <c r="I13" s="535"/>
      <c r="J13" s="536"/>
      <c r="K13" s="534"/>
      <c r="L13" s="535"/>
      <c r="M13" s="535"/>
      <c r="N13" s="535"/>
      <c r="O13" s="537"/>
      <c r="P13" s="534"/>
      <c r="Q13" s="535"/>
      <c r="R13" s="535"/>
      <c r="S13" s="535"/>
      <c r="T13" s="537"/>
      <c r="U13" s="534"/>
      <c r="V13" s="535"/>
      <c r="W13" s="535"/>
      <c r="X13" s="535"/>
      <c r="Y13" s="537"/>
      <c r="Z13" s="534"/>
      <c r="AA13" s="535"/>
      <c r="AB13" s="535"/>
      <c r="AC13" s="535"/>
      <c r="AD13" s="537"/>
      <c r="AE13" s="534">
        <v>2</v>
      </c>
      <c r="AF13" s="535">
        <v>0</v>
      </c>
      <c r="AG13" s="535">
        <v>1</v>
      </c>
      <c r="AH13" s="535" t="s">
        <v>76</v>
      </c>
      <c r="AI13" s="537">
        <v>4</v>
      </c>
      <c r="AJ13" s="534"/>
      <c r="AK13" s="535"/>
      <c r="AL13" s="535"/>
      <c r="AM13" s="535"/>
      <c r="AN13" s="537"/>
      <c r="AO13" s="553"/>
      <c r="AP13" s="595" t="s">
        <v>365</v>
      </c>
      <c r="AQ13" s="54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538"/>
      <c r="DM13" s="538"/>
      <c r="DN13" s="538"/>
      <c r="DO13" s="538"/>
      <c r="DP13" s="538"/>
      <c r="DQ13" s="538"/>
      <c r="DR13" s="538"/>
      <c r="DS13" s="538"/>
      <c r="DT13" s="538"/>
      <c r="DU13" s="538"/>
      <c r="DV13" s="538"/>
      <c r="DW13" s="538"/>
      <c r="DX13" s="538"/>
      <c r="DY13" s="538"/>
      <c r="DZ13" s="538"/>
      <c r="EA13" s="538"/>
      <c r="EB13" s="538"/>
      <c r="EC13" s="538"/>
      <c r="ED13" s="538"/>
      <c r="EE13" s="538"/>
      <c r="EF13" s="538"/>
      <c r="EG13" s="538"/>
      <c r="EH13" s="538"/>
      <c r="EI13" s="538"/>
      <c r="EJ13" s="538"/>
      <c r="EK13" s="538"/>
      <c r="EL13" s="538"/>
      <c r="EM13" s="538"/>
      <c r="EN13" s="538"/>
      <c r="EO13" s="538"/>
      <c r="EP13" s="538"/>
      <c r="EQ13" s="538"/>
      <c r="ER13" s="538"/>
      <c r="ES13" s="538"/>
      <c r="ET13" s="538"/>
      <c r="EU13" s="538"/>
      <c r="EV13" s="538"/>
    </row>
    <row r="14" spans="1:152" ht="30" x14ac:dyDescent="0.2">
      <c r="A14" s="202" t="s">
        <v>61</v>
      </c>
      <c r="B14" s="69" t="s">
        <v>299</v>
      </c>
      <c r="C14" s="412" t="s">
        <v>238</v>
      </c>
      <c r="D14" s="204">
        <f t="shared" ref="D14:D23" si="1">Z14+AA14+AB14+AE14+AF14+AG14+AJ14+AK14+AL14</f>
        <v>2</v>
      </c>
      <c r="E14" s="205">
        <f t="shared" ref="E14:E23" si="2">AD14+AI14+AN14</f>
        <v>2</v>
      </c>
      <c r="F14" s="215"/>
      <c r="G14" s="167"/>
      <c r="H14" s="76"/>
      <c r="I14" s="78"/>
      <c r="J14" s="81"/>
      <c r="K14" s="216"/>
      <c r="L14" s="215"/>
      <c r="M14" s="76"/>
      <c r="N14" s="78"/>
      <c r="O14" s="81"/>
      <c r="P14" s="76"/>
      <c r="Q14" s="167"/>
      <c r="R14" s="76"/>
      <c r="S14" s="78"/>
      <c r="T14" s="81"/>
      <c r="U14" s="76"/>
      <c r="V14" s="167"/>
      <c r="W14" s="76"/>
      <c r="X14" s="78"/>
      <c r="Y14" s="81"/>
      <c r="Z14" s="76"/>
      <c r="AA14" s="167"/>
      <c r="AB14" s="76"/>
      <c r="AC14" s="78"/>
      <c r="AD14" s="81"/>
      <c r="AE14" s="168"/>
      <c r="AF14" s="169"/>
      <c r="AG14" s="170"/>
      <c r="AH14" s="169"/>
      <c r="AI14" s="171"/>
      <c r="AJ14" s="217">
        <v>1</v>
      </c>
      <c r="AK14" s="167">
        <v>1</v>
      </c>
      <c r="AL14" s="76">
        <v>0</v>
      </c>
      <c r="AM14" s="78" t="s">
        <v>15</v>
      </c>
      <c r="AN14" s="81">
        <v>2</v>
      </c>
      <c r="AO14" s="66" t="s">
        <v>298</v>
      </c>
      <c r="AP14" s="596" t="s">
        <v>365</v>
      </c>
      <c r="AQ14" s="548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</row>
    <row r="15" spans="1:152" ht="30" x14ac:dyDescent="0.2">
      <c r="A15" s="153" t="s">
        <v>62</v>
      </c>
      <c r="B15" s="69" t="s">
        <v>300</v>
      </c>
      <c r="C15" s="413" t="s">
        <v>305</v>
      </c>
      <c r="D15" s="204">
        <f t="shared" si="1"/>
        <v>3</v>
      </c>
      <c r="E15" s="205">
        <v>5</v>
      </c>
      <c r="F15" s="208"/>
      <c r="G15" s="148"/>
      <c r="H15" s="148"/>
      <c r="I15" s="148"/>
      <c r="J15" s="209"/>
      <c r="K15" s="208"/>
      <c r="L15" s="148"/>
      <c r="M15" s="148"/>
      <c r="N15" s="148"/>
      <c r="O15" s="209"/>
      <c r="P15" s="208"/>
      <c r="Q15" s="148"/>
      <c r="R15" s="148"/>
      <c r="S15" s="148"/>
      <c r="T15" s="209"/>
      <c r="U15" s="208"/>
      <c r="V15" s="148"/>
      <c r="W15" s="148"/>
      <c r="X15" s="148"/>
      <c r="Y15" s="209"/>
      <c r="Z15" s="208"/>
      <c r="AA15" s="148"/>
      <c r="AB15" s="148"/>
      <c r="AC15" s="148"/>
      <c r="AD15" s="218"/>
      <c r="AE15" s="208">
        <v>2</v>
      </c>
      <c r="AF15" s="148">
        <v>0</v>
      </c>
      <c r="AG15" s="148">
        <v>1</v>
      </c>
      <c r="AH15" s="148" t="s">
        <v>76</v>
      </c>
      <c r="AI15" s="218">
        <v>5</v>
      </c>
      <c r="AJ15" s="208"/>
      <c r="AK15" s="148"/>
      <c r="AL15" s="148"/>
      <c r="AM15" s="148"/>
      <c r="AN15" s="218"/>
      <c r="AO15" s="554"/>
      <c r="AP15" s="594" t="s">
        <v>366</v>
      </c>
      <c r="AQ15" s="548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</row>
    <row r="16" spans="1:152" ht="30" x14ac:dyDescent="0.2">
      <c r="A16" s="202" t="s">
        <v>63</v>
      </c>
      <c r="B16" s="69" t="s">
        <v>301</v>
      </c>
      <c r="C16" s="414" t="s">
        <v>304</v>
      </c>
      <c r="D16" s="204">
        <f t="shared" si="1"/>
        <v>2</v>
      </c>
      <c r="E16" s="205">
        <f t="shared" si="2"/>
        <v>3</v>
      </c>
      <c r="F16" s="208"/>
      <c r="G16" s="148"/>
      <c r="H16" s="148"/>
      <c r="I16" s="148"/>
      <c r="J16" s="209"/>
      <c r="K16" s="208"/>
      <c r="L16" s="148"/>
      <c r="M16" s="148"/>
      <c r="N16" s="148"/>
      <c r="O16" s="219"/>
      <c r="P16" s="208"/>
      <c r="Q16" s="148"/>
      <c r="R16" s="148"/>
      <c r="S16" s="148"/>
      <c r="T16" s="219"/>
      <c r="U16" s="208"/>
      <c r="V16" s="148"/>
      <c r="W16" s="148"/>
      <c r="X16" s="148"/>
      <c r="Y16" s="219"/>
      <c r="Z16" s="208"/>
      <c r="AA16" s="148"/>
      <c r="AB16" s="148"/>
      <c r="AC16" s="148"/>
      <c r="AD16" s="218"/>
      <c r="AE16" s="208"/>
      <c r="AF16" s="148"/>
      <c r="AG16" s="148"/>
      <c r="AH16" s="148"/>
      <c r="AI16" s="218"/>
      <c r="AJ16" s="208">
        <v>1</v>
      </c>
      <c r="AK16" s="148">
        <v>1</v>
      </c>
      <c r="AL16" s="148">
        <v>0</v>
      </c>
      <c r="AM16" s="148" t="s">
        <v>15</v>
      </c>
      <c r="AN16" s="218">
        <v>3</v>
      </c>
      <c r="AO16" s="66" t="s">
        <v>300</v>
      </c>
      <c r="AP16" s="594" t="s">
        <v>366</v>
      </c>
      <c r="AQ16" s="548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</row>
    <row r="17" spans="1:236" ht="18" customHeight="1" x14ac:dyDescent="0.2">
      <c r="A17" s="153" t="s">
        <v>64</v>
      </c>
      <c r="B17" s="69" t="s">
        <v>309</v>
      </c>
      <c r="C17" s="166" t="s">
        <v>162</v>
      </c>
      <c r="D17" s="204">
        <f t="shared" si="1"/>
        <v>3</v>
      </c>
      <c r="E17" s="205">
        <f t="shared" si="2"/>
        <v>4</v>
      </c>
      <c r="F17" s="160"/>
      <c r="G17" s="77"/>
      <c r="H17" s="79"/>
      <c r="I17" s="80"/>
      <c r="J17" s="82"/>
      <c r="K17" s="161"/>
      <c r="L17" s="160"/>
      <c r="M17" s="79"/>
      <c r="N17" s="80"/>
      <c r="O17" s="82"/>
      <c r="P17" s="79"/>
      <c r="Q17" s="77"/>
      <c r="R17" s="79"/>
      <c r="S17" s="80"/>
      <c r="T17" s="82"/>
      <c r="U17" s="79"/>
      <c r="V17" s="77"/>
      <c r="W17" s="79"/>
      <c r="X17" s="80"/>
      <c r="Y17" s="82"/>
      <c r="Z17" s="122"/>
      <c r="AA17" s="158"/>
      <c r="AB17" s="158"/>
      <c r="AC17" s="123"/>
      <c r="AD17" s="159"/>
      <c r="AE17" s="32">
        <v>2</v>
      </c>
      <c r="AF17" s="33">
        <v>1</v>
      </c>
      <c r="AG17" s="33">
        <v>0</v>
      </c>
      <c r="AH17" s="33" t="s">
        <v>15</v>
      </c>
      <c r="AI17" s="83">
        <v>4</v>
      </c>
      <c r="AJ17" s="126"/>
      <c r="AK17" s="77"/>
      <c r="AL17" s="79"/>
      <c r="AM17" s="80"/>
      <c r="AN17" s="82"/>
      <c r="AO17" s="555"/>
      <c r="AP17" s="595" t="s">
        <v>367</v>
      </c>
      <c r="AQ17" s="548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</row>
    <row r="18" spans="1:236" ht="18" customHeight="1" x14ac:dyDescent="0.2">
      <c r="A18" s="202" t="s">
        <v>65</v>
      </c>
      <c r="B18" s="69" t="s">
        <v>302</v>
      </c>
      <c r="C18" s="338" t="s">
        <v>163</v>
      </c>
      <c r="D18" s="204">
        <f t="shared" si="1"/>
        <v>3</v>
      </c>
      <c r="E18" s="205">
        <f t="shared" si="2"/>
        <v>3</v>
      </c>
      <c r="F18" s="208"/>
      <c r="G18" s="148"/>
      <c r="H18" s="148"/>
      <c r="I18" s="148"/>
      <c r="J18" s="218"/>
      <c r="K18" s="208"/>
      <c r="L18" s="148"/>
      <c r="M18" s="148"/>
      <c r="N18" s="148"/>
      <c r="O18" s="218"/>
      <c r="P18" s="208"/>
      <c r="Q18" s="148"/>
      <c r="R18" s="148"/>
      <c r="S18" s="148"/>
      <c r="T18" s="218"/>
      <c r="U18" s="208"/>
      <c r="V18" s="148"/>
      <c r="W18" s="148"/>
      <c r="X18" s="148"/>
      <c r="Y18" s="218"/>
      <c r="Z18" s="208">
        <v>1</v>
      </c>
      <c r="AA18" s="148">
        <v>2</v>
      </c>
      <c r="AB18" s="148">
        <v>0</v>
      </c>
      <c r="AC18" s="148" t="s">
        <v>76</v>
      </c>
      <c r="AD18" s="218">
        <v>3</v>
      </c>
      <c r="AE18" s="208"/>
      <c r="AF18" s="148"/>
      <c r="AG18" s="148"/>
      <c r="AH18" s="148"/>
      <c r="AI18" s="218"/>
      <c r="AJ18" s="208"/>
      <c r="AK18" s="148"/>
      <c r="AL18" s="148"/>
      <c r="AM18" s="148"/>
      <c r="AN18" s="218"/>
      <c r="AO18" s="556"/>
      <c r="AP18" s="594" t="s">
        <v>368</v>
      </c>
      <c r="AQ18" s="548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</row>
    <row r="19" spans="1:236" ht="18" customHeight="1" x14ac:dyDescent="0.2">
      <c r="A19" s="153" t="s">
        <v>198</v>
      </c>
      <c r="B19" s="69" t="s">
        <v>311</v>
      </c>
      <c r="C19" s="166" t="s">
        <v>310</v>
      </c>
      <c r="D19" s="204">
        <f t="shared" si="1"/>
        <v>4</v>
      </c>
      <c r="E19" s="205">
        <f t="shared" si="2"/>
        <v>5</v>
      </c>
      <c r="F19" s="208"/>
      <c r="G19" s="148"/>
      <c r="H19" s="148"/>
      <c r="I19" s="148" t="s">
        <v>25</v>
      </c>
      <c r="J19" s="209"/>
      <c r="K19" s="208"/>
      <c r="L19" s="148"/>
      <c r="M19" s="148"/>
      <c r="N19" s="148"/>
      <c r="O19" s="218"/>
      <c r="P19" s="208"/>
      <c r="Q19" s="148"/>
      <c r="R19" s="148"/>
      <c r="S19" s="148"/>
      <c r="T19" s="218"/>
      <c r="U19" s="208"/>
      <c r="V19" s="148"/>
      <c r="W19" s="148"/>
      <c r="X19" s="148"/>
      <c r="Y19" s="218"/>
      <c r="Z19" s="208"/>
      <c r="AA19" s="148"/>
      <c r="AB19" s="148"/>
      <c r="AC19" s="148"/>
      <c r="AD19" s="218"/>
      <c r="AE19" s="208"/>
      <c r="AF19" s="148"/>
      <c r="AG19" s="148"/>
      <c r="AH19" s="148"/>
      <c r="AI19" s="218"/>
      <c r="AJ19" s="208">
        <v>2</v>
      </c>
      <c r="AK19" s="148">
        <v>0</v>
      </c>
      <c r="AL19" s="148">
        <v>2</v>
      </c>
      <c r="AM19" s="148" t="s">
        <v>76</v>
      </c>
      <c r="AN19" s="218">
        <v>5</v>
      </c>
      <c r="AO19" s="556"/>
      <c r="AP19" s="597" t="s">
        <v>363</v>
      </c>
      <c r="AQ19" s="548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</row>
    <row r="20" spans="1:236" ht="18" customHeight="1" x14ac:dyDescent="0.2">
      <c r="A20" s="202" t="s">
        <v>199</v>
      </c>
      <c r="B20" s="69" t="s">
        <v>303</v>
      </c>
      <c r="C20" s="166" t="s">
        <v>164</v>
      </c>
      <c r="D20" s="204">
        <f t="shared" si="1"/>
        <v>4</v>
      </c>
      <c r="E20" s="205">
        <f t="shared" si="2"/>
        <v>5</v>
      </c>
      <c r="F20" s="208"/>
      <c r="G20" s="148"/>
      <c r="H20" s="148"/>
      <c r="I20" s="148"/>
      <c r="J20" s="209"/>
      <c r="K20" s="208"/>
      <c r="L20" s="148"/>
      <c r="M20" s="148"/>
      <c r="N20" s="148"/>
      <c r="O20" s="218"/>
      <c r="P20" s="208"/>
      <c r="Q20" s="148"/>
      <c r="R20" s="148"/>
      <c r="S20" s="148"/>
      <c r="T20" s="218"/>
      <c r="U20" s="208"/>
      <c r="V20" s="148"/>
      <c r="W20" s="148"/>
      <c r="X20" s="148"/>
      <c r="Y20" s="218"/>
      <c r="Z20" s="122"/>
      <c r="AA20" s="158"/>
      <c r="AB20" s="158"/>
      <c r="AC20" s="123"/>
      <c r="AD20" s="159"/>
      <c r="AE20" s="32">
        <v>2</v>
      </c>
      <c r="AF20" s="33">
        <v>2</v>
      </c>
      <c r="AG20" s="33">
        <v>0</v>
      </c>
      <c r="AH20" s="33" t="s">
        <v>15</v>
      </c>
      <c r="AI20" s="83">
        <v>5</v>
      </c>
      <c r="AJ20" s="126"/>
      <c r="AK20" s="77"/>
      <c r="AL20" s="79"/>
      <c r="AM20" s="80"/>
      <c r="AN20" s="82"/>
      <c r="AO20" s="555"/>
      <c r="AP20" s="594" t="s">
        <v>367</v>
      </c>
      <c r="AQ20" s="548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</row>
    <row r="21" spans="1:236" ht="18" customHeight="1" x14ac:dyDescent="0.2">
      <c r="A21" s="153" t="s">
        <v>200</v>
      </c>
      <c r="B21" s="69" t="s">
        <v>303</v>
      </c>
      <c r="C21" s="166" t="s">
        <v>165</v>
      </c>
      <c r="D21" s="204">
        <f t="shared" si="1"/>
        <v>3</v>
      </c>
      <c r="E21" s="533">
        <v>4</v>
      </c>
      <c r="F21" s="208"/>
      <c r="G21" s="148"/>
      <c r="H21" s="148"/>
      <c r="I21" s="148"/>
      <c r="J21" s="209"/>
      <c r="K21" s="208"/>
      <c r="L21" s="148"/>
      <c r="M21" s="148"/>
      <c r="N21" s="148"/>
      <c r="O21" s="218"/>
      <c r="P21" s="208"/>
      <c r="Q21" s="148"/>
      <c r="R21" s="148"/>
      <c r="S21" s="148"/>
      <c r="T21" s="218"/>
      <c r="U21" s="208"/>
      <c r="V21" s="148"/>
      <c r="W21" s="148"/>
      <c r="X21" s="148"/>
      <c r="Y21" s="218"/>
      <c r="Z21" s="208"/>
      <c r="AA21" s="148"/>
      <c r="AB21" s="148"/>
      <c r="AC21" s="148"/>
      <c r="AD21" s="218"/>
      <c r="AE21" s="208"/>
      <c r="AF21" s="148"/>
      <c r="AG21" s="148"/>
      <c r="AH21" s="148"/>
      <c r="AI21" s="218"/>
      <c r="AJ21" s="208">
        <v>1</v>
      </c>
      <c r="AK21" s="148">
        <v>0</v>
      </c>
      <c r="AL21" s="148">
        <v>2</v>
      </c>
      <c r="AM21" s="148" t="s">
        <v>76</v>
      </c>
      <c r="AN21" s="540">
        <v>4</v>
      </c>
      <c r="AO21" s="66" t="s">
        <v>174</v>
      </c>
      <c r="AP21" s="594" t="s">
        <v>367</v>
      </c>
      <c r="AQ21" s="548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</row>
    <row r="22" spans="1:236" s="185" customFormat="1" ht="15" customHeight="1" x14ac:dyDescent="0.2">
      <c r="A22" s="152" t="s">
        <v>201</v>
      </c>
      <c r="B22" s="71" t="s">
        <v>279</v>
      </c>
      <c r="C22" s="406" t="s">
        <v>181</v>
      </c>
      <c r="D22" s="226">
        <f t="shared" ref="D22" si="3">SUM(F22,G22,H22,K22,L22,M22,P22,Q22,R22,U22,V22,W22,Z22,AA22,AB22,AE22,AF22,AG22,AJ22,AK22,AL22)</f>
        <v>2</v>
      </c>
      <c r="E22" s="205">
        <v>2</v>
      </c>
      <c r="F22" s="55"/>
      <c r="G22" s="56"/>
      <c r="H22" s="56"/>
      <c r="I22" s="56"/>
      <c r="J22" s="57"/>
      <c r="K22" s="55"/>
      <c r="L22" s="56"/>
      <c r="M22" s="56"/>
      <c r="N22" s="56"/>
      <c r="O22" s="57"/>
      <c r="P22" s="55"/>
      <c r="Q22" s="56"/>
      <c r="R22" s="56"/>
      <c r="S22" s="56"/>
      <c r="T22" s="57"/>
      <c r="U22" s="55"/>
      <c r="V22" s="56"/>
      <c r="W22" s="56"/>
      <c r="X22" s="56"/>
      <c r="Y22" s="57"/>
      <c r="Z22" s="55"/>
      <c r="AA22" s="56"/>
      <c r="AB22" s="56"/>
      <c r="AC22" s="56"/>
      <c r="AD22" s="57"/>
      <c r="AE22" s="55">
        <v>1</v>
      </c>
      <c r="AF22" s="56">
        <v>0</v>
      </c>
      <c r="AG22" s="56">
        <v>1</v>
      </c>
      <c r="AH22" s="56" t="s">
        <v>76</v>
      </c>
      <c r="AI22" s="178">
        <v>2</v>
      </c>
      <c r="AJ22" s="55"/>
      <c r="AK22" s="56"/>
      <c r="AL22" s="56"/>
      <c r="AM22" s="56"/>
      <c r="AN22" s="57"/>
      <c r="AO22" s="210"/>
      <c r="AP22" s="598" t="s">
        <v>355</v>
      </c>
      <c r="AQ22" s="551"/>
      <c r="AR22" s="200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  <c r="HS22" s="422"/>
      <c r="HT22" s="422"/>
      <c r="HU22" s="422"/>
      <c r="HV22" s="422"/>
      <c r="HW22" s="422"/>
      <c r="HX22" s="422"/>
      <c r="HY22" s="422"/>
      <c r="HZ22" s="422"/>
      <c r="IA22" s="422"/>
      <c r="IB22" s="422"/>
    </row>
    <row r="23" spans="1:236" ht="18" customHeight="1" thickBot="1" x14ac:dyDescent="0.25">
      <c r="A23" s="202" t="s">
        <v>202</v>
      </c>
      <c r="B23" s="69" t="s">
        <v>327</v>
      </c>
      <c r="C23" s="166" t="s">
        <v>312</v>
      </c>
      <c r="D23" s="204">
        <f t="shared" si="1"/>
        <v>2</v>
      </c>
      <c r="E23" s="205">
        <f t="shared" si="2"/>
        <v>3</v>
      </c>
      <c r="F23" s="208"/>
      <c r="G23" s="148"/>
      <c r="H23" s="148"/>
      <c r="I23" s="148"/>
      <c r="J23" s="209"/>
      <c r="K23" s="208"/>
      <c r="L23" s="148"/>
      <c r="M23" s="148"/>
      <c r="N23" s="148"/>
      <c r="O23" s="218"/>
      <c r="P23" s="208"/>
      <c r="Q23" s="148"/>
      <c r="R23" s="148"/>
      <c r="S23" s="148"/>
      <c r="T23" s="218"/>
      <c r="U23" s="208"/>
      <c r="V23" s="148"/>
      <c r="W23" s="148"/>
      <c r="X23" s="148"/>
      <c r="Y23" s="218"/>
      <c r="Z23" s="208"/>
      <c r="AA23" s="148"/>
      <c r="AB23" s="148"/>
      <c r="AC23" s="148"/>
      <c r="AD23" s="218"/>
      <c r="AE23" s="208">
        <v>2</v>
      </c>
      <c r="AF23" s="148">
        <v>0</v>
      </c>
      <c r="AG23" s="148">
        <v>0</v>
      </c>
      <c r="AH23" s="148" t="s">
        <v>76</v>
      </c>
      <c r="AI23" s="218">
        <v>3</v>
      </c>
      <c r="AJ23" s="208"/>
      <c r="AK23" s="148"/>
      <c r="AL23" s="148"/>
      <c r="AM23" s="148"/>
      <c r="AN23" s="218"/>
      <c r="AO23" s="556"/>
      <c r="AP23" s="599" t="s">
        <v>357</v>
      </c>
      <c r="AQ23" s="552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</row>
    <row r="24" spans="1:236" s="186" customFormat="1" ht="15" customHeight="1" x14ac:dyDescent="0.2">
      <c r="A24" s="815" t="s">
        <v>78</v>
      </c>
      <c r="B24" s="816"/>
      <c r="C24" s="816"/>
      <c r="D24" s="73">
        <f t="shared" ref="D24" si="4">SUM(F24:H24,K24:M24,P24:R24,U24:W24,Z24:AB24,AE24:AG24,AJ24:AL24)</f>
        <v>10</v>
      </c>
      <c r="E24" s="74">
        <f t="shared" ref="E24" si="5">SUM(J24,O24,T24,Y24,AD24,AI24,AN24)</f>
        <v>10</v>
      </c>
      <c r="F24" s="73"/>
      <c r="G24" s="75"/>
      <c r="H24" s="75"/>
      <c r="I24" s="75"/>
      <c r="J24" s="74"/>
      <c r="K24" s="73"/>
      <c r="L24" s="75"/>
      <c r="M24" s="75"/>
      <c r="N24" s="75"/>
      <c r="O24" s="74"/>
      <c r="P24" s="73"/>
      <c r="Q24" s="75"/>
      <c r="R24" s="75"/>
      <c r="S24" s="75"/>
      <c r="T24" s="74"/>
      <c r="U24" s="73"/>
      <c r="V24" s="75"/>
      <c r="W24" s="75"/>
      <c r="X24" s="75"/>
      <c r="Y24" s="74"/>
      <c r="Z24" s="73">
        <f>SUM(Z25:Z30)</f>
        <v>0</v>
      </c>
      <c r="AA24" s="75">
        <f>SUM(AA25:AA30)</f>
        <v>2</v>
      </c>
      <c r="AB24" s="75">
        <f>SUM(AB25:AB30)</f>
        <v>0</v>
      </c>
      <c r="AC24" s="75" t="s">
        <v>76</v>
      </c>
      <c r="AD24" s="74">
        <f>SUM(AD25:AD30)</f>
        <v>2</v>
      </c>
      <c r="AE24" s="73">
        <f>SUM(AE25:AE30)</f>
        <v>0</v>
      </c>
      <c r="AF24" s="75">
        <f>SUM(AF25:AF30)</f>
        <v>8</v>
      </c>
      <c r="AG24" s="75">
        <f>SUM(AG25:AG30)</f>
        <v>0</v>
      </c>
      <c r="AH24" s="75" t="s">
        <v>76</v>
      </c>
      <c r="AI24" s="74">
        <f>SUM(AI25:AI30)</f>
        <v>8</v>
      </c>
      <c r="AJ24" s="73"/>
      <c r="AK24" s="75"/>
      <c r="AL24" s="75"/>
      <c r="AM24" s="75"/>
      <c r="AN24" s="74"/>
      <c r="AO24" s="557"/>
      <c r="AP24" s="548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</row>
    <row r="25" spans="1:236" s="186" customFormat="1" ht="15" customHeight="1" x14ac:dyDescent="0.2">
      <c r="A25" s="172" t="s">
        <v>203</v>
      </c>
      <c r="B25" s="194"/>
      <c r="C25" s="192" t="s">
        <v>231</v>
      </c>
      <c r="D25" s="204">
        <v>2</v>
      </c>
      <c r="E25" s="205">
        <v>2</v>
      </c>
      <c r="F25" s="208"/>
      <c r="G25" s="148"/>
      <c r="H25" s="148"/>
      <c r="I25" s="148"/>
      <c r="J25" s="209"/>
      <c r="K25" s="208"/>
      <c r="L25" s="148"/>
      <c r="M25" s="148"/>
      <c r="N25" s="148"/>
      <c r="O25" s="209"/>
      <c r="P25" s="208"/>
      <c r="Q25" s="148"/>
      <c r="R25" s="148"/>
      <c r="S25" s="148"/>
      <c r="T25" s="209"/>
      <c r="U25" s="208"/>
      <c r="V25" s="148"/>
      <c r="W25" s="148"/>
      <c r="X25" s="148"/>
      <c r="Y25" s="209"/>
      <c r="Z25" s="220">
        <v>0</v>
      </c>
      <c r="AA25" s="221">
        <v>2</v>
      </c>
      <c r="AB25" s="221">
        <v>0</v>
      </c>
      <c r="AC25" s="221" t="s">
        <v>76</v>
      </c>
      <c r="AD25" s="222">
        <v>2</v>
      </c>
      <c r="AE25" s="220"/>
      <c r="AF25" s="221"/>
      <c r="AG25" s="221"/>
      <c r="AH25" s="221"/>
      <c r="AI25" s="222"/>
      <c r="AJ25" s="220"/>
      <c r="AK25" s="221"/>
      <c r="AL25" s="221"/>
      <c r="AM25" s="221"/>
      <c r="AN25" s="222"/>
      <c r="AO25" s="368"/>
      <c r="AP25" s="548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</row>
    <row r="26" spans="1:236" ht="15.75" x14ac:dyDescent="0.2">
      <c r="A26" s="172" t="s">
        <v>205</v>
      </c>
      <c r="B26" s="194"/>
      <c r="C26" s="192" t="s">
        <v>232</v>
      </c>
      <c r="D26" s="204">
        <v>2</v>
      </c>
      <c r="E26" s="205">
        <v>2</v>
      </c>
      <c r="F26" s="208"/>
      <c r="G26" s="148"/>
      <c r="H26" s="148"/>
      <c r="I26" s="148"/>
      <c r="J26" s="209"/>
      <c r="K26" s="208"/>
      <c r="L26" s="148"/>
      <c r="M26" s="148"/>
      <c r="N26" s="148"/>
      <c r="O26" s="209"/>
      <c r="P26" s="208"/>
      <c r="Q26" s="148"/>
      <c r="R26" s="148"/>
      <c r="S26" s="148"/>
      <c r="T26" s="209"/>
      <c r="U26" s="208"/>
      <c r="V26" s="148"/>
      <c r="W26" s="148"/>
      <c r="X26" s="148"/>
      <c r="Y26" s="209"/>
      <c r="Z26" s="220"/>
      <c r="AA26" s="221"/>
      <c r="AB26" s="221"/>
      <c r="AC26" s="221"/>
      <c r="AD26" s="222"/>
      <c r="AE26" s="220">
        <v>0</v>
      </c>
      <c r="AF26" s="221">
        <v>2</v>
      </c>
      <c r="AG26" s="221">
        <v>0</v>
      </c>
      <c r="AH26" s="221" t="s">
        <v>76</v>
      </c>
      <c r="AI26" s="222">
        <v>2</v>
      </c>
      <c r="AJ26" s="220"/>
      <c r="AK26" s="221"/>
      <c r="AL26" s="221"/>
      <c r="AM26" s="221"/>
      <c r="AN26" s="222"/>
      <c r="AO26" s="368"/>
      <c r="AP26" s="16"/>
      <c r="AQ26" s="16"/>
      <c r="AS26" s="8"/>
    </row>
    <row r="27" spans="1:236" ht="15.75" x14ac:dyDescent="0.2">
      <c r="A27" s="172" t="s">
        <v>206</v>
      </c>
      <c r="B27" s="194"/>
      <c r="C27" s="192" t="s">
        <v>233</v>
      </c>
      <c r="D27" s="204">
        <v>2</v>
      </c>
      <c r="E27" s="205">
        <v>2</v>
      </c>
      <c r="F27" s="208"/>
      <c r="G27" s="148"/>
      <c r="H27" s="148"/>
      <c r="I27" s="148"/>
      <c r="J27" s="209"/>
      <c r="K27" s="208"/>
      <c r="L27" s="148"/>
      <c r="M27" s="148"/>
      <c r="N27" s="148"/>
      <c r="O27" s="209"/>
      <c r="P27" s="208"/>
      <c r="Q27" s="148"/>
      <c r="R27" s="148"/>
      <c r="S27" s="148"/>
      <c r="T27" s="209"/>
      <c r="U27" s="208"/>
      <c r="V27" s="148"/>
      <c r="W27" s="148"/>
      <c r="X27" s="148"/>
      <c r="Y27" s="209"/>
      <c r="Z27" s="220"/>
      <c r="AA27" s="221"/>
      <c r="AB27" s="221"/>
      <c r="AC27" s="221"/>
      <c r="AD27" s="222"/>
      <c r="AE27" s="220">
        <v>0</v>
      </c>
      <c r="AF27" s="221">
        <v>2</v>
      </c>
      <c r="AG27" s="221">
        <v>0</v>
      </c>
      <c r="AH27" s="221" t="s">
        <v>76</v>
      </c>
      <c r="AI27" s="222">
        <v>2</v>
      </c>
      <c r="AJ27" s="220"/>
      <c r="AK27" s="221"/>
      <c r="AL27" s="221"/>
      <c r="AM27" s="221"/>
      <c r="AN27" s="222"/>
      <c r="AO27" s="368"/>
      <c r="AP27" s="16"/>
      <c r="AQ27" s="16"/>
      <c r="AS27" s="4"/>
      <c r="AT27" s="528"/>
    </row>
    <row r="28" spans="1:236" ht="15.75" x14ac:dyDescent="0.2">
      <c r="A28" s="172" t="s">
        <v>207</v>
      </c>
      <c r="B28" s="194"/>
      <c r="C28" s="192" t="s">
        <v>234</v>
      </c>
      <c r="D28" s="204">
        <v>2</v>
      </c>
      <c r="E28" s="205">
        <v>2</v>
      </c>
      <c r="F28" s="208"/>
      <c r="G28" s="148"/>
      <c r="H28" s="148"/>
      <c r="I28" s="148"/>
      <c r="J28" s="209"/>
      <c r="K28" s="208"/>
      <c r="L28" s="148"/>
      <c r="M28" s="148"/>
      <c r="N28" s="148"/>
      <c r="O28" s="209"/>
      <c r="P28" s="208"/>
      <c r="Q28" s="148"/>
      <c r="R28" s="148"/>
      <c r="S28" s="148"/>
      <c r="T28" s="209"/>
      <c r="U28" s="208"/>
      <c r="V28" s="148"/>
      <c r="W28" s="148"/>
      <c r="X28" s="148"/>
      <c r="Y28" s="209"/>
      <c r="Z28" s="220"/>
      <c r="AA28" s="221"/>
      <c r="AB28" s="221"/>
      <c r="AC28" s="221"/>
      <c r="AD28" s="222"/>
      <c r="AE28" s="220">
        <v>0</v>
      </c>
      <c r="AF28" s="221">
        <v>2</v>
      </c>
      <c r="AG28" s="221">
        <v>0</v>
      </c>
      <c r="AH28" s="221" t="s">
        <v>76</v>
      </c>
      <c r="AI28" s="222">
        <v>2</v>
      </c>
      <c r="AJ28" s="220"/>
      <c r="AK28" s="221"/>
      <c r="AL28" s="221"/>
      <c r="AM28" s="221"/>
      <c r="AN28" s="222"/>
      <c r="AO28" s="368"/>
      <c r="AP28" s="16"/>
      <c r="AQ28" s="16"/>
      <c r="AS28" s="8"/>
      <c r="AT28" s="528"/>
    </row>
    <row r="29" spans="1:236" ht="16.5" thickBot="1" x14ac:dyDescent="0.25">
      <c r="A29" s="172" t="s">
        <v>208</v>
      </c>
      <c r="B29" s="369"/>
      <c r="C29" s="370" t="s">
        <v>235</v>
      </c>
      <c r="D29" s="420">
        <v>2</v>
      </c>
      <c r="E29" s="421">
        <v>2</v>
      </c>
      <c r="F29" s="220"/>
      <c r="G29" s="221"/>
      <c r="H29" s="221"/>
      <c r="I29" s="221"/>
      <c r="J29" s="372"/>
      <c r="K29" s="220"/>
      <c r="L29" s="221"/>
      <c r="M29" s="221"/>
      <c r="N29" s="221"/>
      <c r="O29" s="372"/>
      <c r="P29" s="220"/>
      <c r="Q29" s="221"/>
      <c r="R29" s="221"/>
      <c r="S29" s="221"/>
      <c r="T29" s="372"/>
      <c r="U29" s="220"/>
      <c r="V29" s="221"/>
      <c r="W29" s="221"/>
      <c r="X29" s="221"/>
      <c r="Y29" s="372"/>
      <c r="Z29" s="220"/>
      <c r="AA29" s="221"/>
      <c r="AB29" s="221"/>
      <c r="AC29" s="221"/>
      <c r="AD29" s="222"/>
      <c r="AE29" s="220">
        <v>0</v>
      </c>
      <c r="AF29" s="221">
        <v>2</v>
      </c>
      <c r="AG29" s="221">
        <v>0</v>
      </c>
      <c r="AH29" s="221" t="s">
        <v>76</v>
      </c>
      <c r="AI29" s="222">
        <v>2</v>
      </c>
      <c r="AJ29" s="220"/>
      <c r="AK29" s="221"/>
      <c r="AL29" s="221"/>
      <c r="AM29" s="221"/>
      <c r="AN29" s="222"/>
      <c r="AO29" s="368"/>
      <c r="AP29" s="16"/>
      <c r="AQ29" s="16"/>
    </row>
    <row r="30" spans="1:236" ht="16.5" thickBot="1" x14ac:dyDescent="0.25">
      <c r="A30" s="373"/>
      <c r="B30" s="374" t="s">
        <v>317</v>
      </c>
      <c r="C30" s="375" t="s">
        <v>18</v>
      </c>
      <c r="D30" s="519">
        <v>15</v>
      </c>
      <c r="E30" s="377">
        <f>SUM(J30,O30,T30:U30,Y30,AD30,AI30:AJ30,AN30)</f>
        <v>15</v>
      </c>
      <c r="F30" s="373"/>
      <c r="G30" s="378"/>
      <c r="H30" s="379"/>
      <c r="I30" s="378"/>
      <c r="J30" s="380"/>
      <c r="K30" s="373"/>
      <c r="L30" s="378"/>
      <c r="M30" s="379"/>
      <c r="N30" s="378"/>
      <c r="O30" s="380"/>
      <c r="P30" s="373"/>
      <c r="Q30" s="381"/>
      <c r="R30" s="378"/>
      <c r="S30" s="378"/>
      <c r="T30" s="380"/>
      <c r="U30" s="382"/>
      <c r="V30" s="378"/>
      <c r="W30" s="379"/>
      <c r="X30" s="378"/>
      <c r="Y30" s="380"/>
      <c r="Z30" s="382"/>
      <c r="AA30" s="378"/>
      <c r="AB30" s="379"/>
      <c r="AC30" s="378"/>
      <c r="AD30" s="380"/>
      <c r="AE30" s="382"/>
      <c r="AF30" s="378"/>
      <c r="AG30" s="379"/>
      <c r="AH30" s="378"/>
      <c r="AI30" s="380"/>
      <c r="AJ30" s="373"/>
      <c r="AK30" s="378"/>
      <c r="AL30" s="524">
        <v>15</v>
      </c>
      <c r="AM30" s="525" t="s">
        <v>188</v>
      </c>
      <c r="AN30" s="526">
        <v>15</v>
      </c>
      <c r="AO30" s="544"/>
      <c r="AQ30" s="523"/>
    </row>
    <row r="31" spans="1:236" ht="16.5" thickBot="1" x14ac:dyDescent="0.25">
      <c r="A31" s="383"/>
      <c r="B31" s="384"/>
      <c r="C31" s="385" t="s">
        <v>17</v>
      </c>
      <c r="D31" s="386">
        <f>'KÖM BSc E  ALAP N'!F61+D12+D24+D30</f>
        <v>190</v>
      </c>
      <c r="E31" s="387">
        <f>'KÖM BSc E  ALAP N'!G61+E12+E24+E30</f>
        <v>210</v>
      </c>
      <c r="F31" s="391">
        <v>15</v>
      </c>
      <c r="G31" s="392">
        <v>5</v>
      </c>
      <c r="H31" s="392">
        <v>6</v>
      </c>
      <c r="I31" s="393"/>
      <c r="J31" s="114">
        <v>29</v>
      </c>
      <c r="K31" s="391">
        <v>12</v>
      </c>
      <c r="L31" s="392">
        <v>8</v>
      </c>
      <c r="M31" s="392">
        <v>5</v>
      </c>
      <c r="N31" s="393"/>
      <c r="O31" s="114">
        <v>27</v>
      </c>
      <c r="P31" s="391">
        <v>13</v>
      </c>
      <c r="Q31" s="392">
        <v>9</v>
      </c>
      <c r="R31" s="392">
        <v>5</v>
      </c>
      <c r="S31" s="393"/>
      <c r="T31" s="114">
        <v>27</v>
      </c>
      <c r="U31" s="391">
        <v>13</v>
      </c>
      <c r="V31" s="392">
        <v>6</v>
      </c>
      <c r="W31" s="392">
        <v>11</v>
      </c>
      <c r="X31" s="393"/>
      <c r="Y31" s="114">
        <v>33</v>
      </c>
      <c r="Z31" s="479">
        <f>13+Z12+Z24</f>
        <v>14</v>
      </c>
      <c r="AA31" s="480">
        <f>6+AA12+AA24</f>
        <v>10</v>
      </c>
      <c r="AB31" s="481">
        <f>5+AB12+AB24</f>
        <v>5</v>
      </c>
      <c r="AC31" s="482"/>
      <c r="AD31" s="483">
        <f>27+AD12+AD24</f>
        <v>32</v>
      </c>
      <c r="AE31" s="391">
        <f>1+AE12+AE24</f>
        <v>12</v>
      </c>
      <c r="AF31" s="472">
        <f>1+AF12+AF24</f>
        <v>12</v>
      </c>
      <c r="AG31" s="392">
        <f>AG12+AG24</f>
        <v>3</v>
      </c>
      <c r="AH31" s="393"/>
      <c r="AI31" s="114">
        <f>2+AI12+AI24</f>
        <v>33</v>
      </c>
      <c r="AJ31" s="391">
        <f>AJ12</f>
        <v>5</v>
      </c>
      <c r="AK31" s="472">
        <f>AK12</f>
        <v>2</v>
      </c>
      <c r="AL31" s="392">
        <f>AL12+AL30</f>
        <v>19</v>
      </c>
      <c r="AM31" s="393"/>
      <c r="AN31" s="496">
        <f>AN12+AN30</f>
        <v>29</v>
      </c>
      <c r="AO31" s="224"/>
      <c r="AQ31" s="523"/>
    </row>
    <row r="32" spans="1:236" ht="15.75" x14ac:dyDescent="0.2">
      <c r="A32" s="843" t="s">
        <v>189</v>
      </c>
      <c r="B32" s="89"/>
      <c r="C32" s="138" t="s">
        <v>24</v>
      </c>
      <c r="D32" s="423">
        <f>D31</f>
        <v>190</v>
      </c>
      <c r="E32" s="424"/>
      <c r="F32" s="115"/>
      <c r="G32" s="425">
        <f>F31+G31+H31</f>
        <v>26</v>
      </c>
      <c r="H32" s="117"/>
      <c r="I32" s="120"/>
      <c r="J32" s="119"/>
      <c r="K32" s="115"/>
      <c r="L32" s="425">
        <f>K31+L31+M31</f>
        <v>25</v>
      </c>
      <c r="M32" s="117"/>
      <c r="N32" s="120"/>
      <c r="O32" s="119"/>
      <c r="P32" s="115"/>
      <c r="Q32" s="425">
        <f>P31+Q31+R31</f>
        <v>27</v>
      </c>
      <c r="R32" s="117"/>
      <c r="S32" s="120"/>
      <c r="T32" s="119"/>
      <c r="U32" s="115"/>
      <c r="V32" s="425">
        <f>U31+V31+W31</f>
        <v>30</v>
      </c>
      <c r="W32" s="117"/>
      <c r="X32" s="120"/>
      <c r="Y32" s="119"/>
      <c r="Z32" s="484"/>
      <c r="AA32" s="485">
        <f>Z31+AA31+AB31</f>
        <v>29</v>
      </c>
      <c r="AB32" s="486"/>
      <c r="AC32" s="487"/>
      <c r="AD32" s="488"/>
      <c r="AE32" s="221"/>
      <c r="AF32" s="425">
        <f>AE31+AF31+AG31</f>
        <v>27</v>
      </c>
      <c r="AG32" s="473"/>
      <c r="AH32" s="468"/>
      <c r="AI32" s="469"/>
      <c r="AJ32" s="470"/>
      <c r="AK32" s="425">
        <f>AJ31+AK31+AL31</f>
        <v>26</v>
      </c>
      <c r="AL32" s="117"/>
      <c r="AM32" s="120"/>
      <c r="AN32" s="119"/>
      <c r="AO32" s="495"/>
      <c r="AP32" s="12"/>
      <c r="AQ32" s="518"/>
      <c r="AS32" s="8"/>
    </row>
    <row r="33" spans="1:47" ht="16.5" customHeight="1" x14ac:dyDescent="0.2">
      <c r="A33" s="844"/>
      <c r="B33" s="89"/>
      <c r="C33" s="138" t="s">
        <v>190</v>
      </c>
      <c r="D33" s="527">
        <f>'KÖM BSc E  ALAP N'!I64+'KÖM BSc E  ALAP N'!N64+'KÖM BSc E  ALAP N'!S64+'KÖM BSc E  ALAP N'!X64+AA33+AF33+AK33</f>
        <v>106</v>
      </c>
      <c r="E33" s="428"/>
      <c r="F33" s="396"/>
      <c r="G33" s="147">
        <f>G31+H31</f>
        <v>11</v>
      </c>
      <c r="H33" s="398"/>
      <c r="I33" s="401"/>
      <c r="J33" s="400"/>
      <c r="K33" s="396"/>
      <c r="L33" s="147">
        <f>L31+M31</f>
        <v>13</v>
      </c>
      <c r="M33" s="398"/>
      <c r="N33" s="401"/>
      <c r="O33" s="400"/>
      <c r="P33" s="396"/>
      <c r="Q33" s="147">
        <f>Q31+R31</f>
        <v>14</v>
      </c>
      <c r="R33" s="398"/>
      <c r="S33" s="401"/>
      <c r="T33" s="400"/>
      <c r="U33" s="396"/>
      <c r="V33" s="147">
        <f>V31+W31</f>
        <v>17</v>
      </c>
      <c r="W33" s="398"/>
      <c r="X33" s="401"/>
      <c r="Y33" s="400"/>
      <c r="Z33" s="489"/>
      <c r="AA33" s="490">
        <f>AA31+AB31</f>
        <v>15</v>
      </c>
      <c r="AB33" s="491"/>
      <c r="AC33" s="486"/>
      <c r="AD33" s="492"/>
      <c r="AE33" s="95"/>
      <c r="AF33" s="474">
        <f>AF31+AG31</f>
        <v>15</v>
      </c>
      <c r="AG33" s="473"/>
      <c r="AH33" s="475"/>
      <c r="AI33" s="476"/>
      <c r="AJ33" s="477"/>
      <c r="AK33" s="474">
        <f>AK31+AL31</f>
        <v>21</v>
      </c>
      <c r="AL33" s="398"/>
      <c r="AM33" s="401"/>
      <c r="AN33" s="400"/>
      <c r="AO33" s="90"/>
      <c r="AP33" s="497"/>
      <c r="AQ33" s="16"/>
      <c r="AS33" s="8"/>
    </row>
    <row r="34" spans="1:47" ht="15" customHeight="1" x14ac:dyDescent="0.2">
      <c r="A34" s="844"/>
      <c r="B34" s="89"/>
      <c r="C34" s="138" t="s">
        <v>191</v>
      </c>
      <c r="D34" s="426">
        <f>(D33/D31)*100</f>
        <v>55.78947368421052</v>
      </c>
      <c r="E34" s="428"/>
      <c r="F34" s="396"/>
      <c r="G34" s="147"/>
      <c r="H34" s="398"/>
      <c r="I34" s="401"/>
      <c r="J34" s="400"/>
      <c r="K34" s="396"/>
      <c r="L34" s="147"/>
      <c r="M34" s="398"/>
      <c r="N34" s="401"/>
      <c r="O34" s="400"/>
      <c r="P34" s="396"/>
      <c r="Q34" s="147"/>
      <c r="R34" s="398"/>
      <c r="S34" s="401"/>
      <c r="T34" s="400"/>
      <c r="U34" s="396"/>
      <c r="V34" s="147"/>
      <c r="W34" s="398"/>
      <c r="X34" s="401"/>
      <c r="Y34" s="400"/>
      <c r="Z34" s="396"/>
      <c r="AA34" s="147"/>
      <c r="AB34" s="398"/>
      <c r="AC34" s="401"/>
      <c r="AD34" s="400"/>
      <c r="AE34" s="396"/>
      <c r="AF34" s="147"/>
      <c r="AG34" s="221"/>
      <c r="AH34" s="401"/>
      <c r="AI34" s="400"/>
      <c r="AJ34" s="396"/>
      <c r="AK34" s="147"/>
      <c r="AL34" s="398"/>
      <c r="AM34" s="401"/>
      <c r="AN34" s="400"/>
      <c r="AO34" s="90"/>
      <c r="AP34" s="541"/>
      <c r="AQ34" s="506"/>
      <c r="AR34" s="507"/>
      <c r="AS34" s="508"/>
      <c r="AT34" s="507"/>
    </row>
    <row r="35" spans="1:47" ht="15.75" customHeight="1" x14ac:dyDescent="0.2">
      <c r="A35" s="844"/>
      <c r="B35" s="91"/>
      <c r="C35" s="139" t="s">
        <v>16</v>
      </c>
      <c r="D35" s="427"/>
      <c r="E35" s="429"/>
      <c r="F35" s="95"/>
      <c r="G35" s="96"/>
      <c r="H35" s="96"/>
      <c r="I35" s="147">
        <v>4</v>
      </c>
      <c r="J35" s="94"/>
      <c r="K35" s="95"/>
      <c r="L35" s="96"/>
      <c r="M35" s="96"/>
      <c r="N35" s="147">
        <v>4</v>
      </c>
      <c r="O35" s="94"/>
      <c r="P35" s="95"/>
      <c r="Q35" s="96"/>
      <c r="R35" s="96"/>
      <c r="S35" s="147">
        <v>4</v>
      </c>
      <c r="T35" s="94"/>
      <c r="U35" s="95"/>
      <c r="V35" s="96"/>
      <c r="W35" s="96"/>
      <c r="X35" s="147">
        <v>3</v>
      </c>
      <c r="Y35" s="94"/>
      <c r="Z35" s="95"/>
      <c r="AA35" s="96"/>
      <c r="AB35" s="96"/>
      <c r="AC35" s="147">
        <v>2</v>
      </c>
      <c r="AD35" s="94"/>
      <c r="AE35" s="95"/>
      <c r="AF35" s="96"/>
      <c r="AG35" s="96"/>
      <c r="AH35" s="147">
        <v>3</v>
      </c>
      <c r="AI35" s="94"/>
      <c r="AJ35" s="95"/>
      <c r="AK35" s="96"/>
      <c r="AL35" s="96"/>
      <c r="AM35" s="147">
        <v>3</v>
      </c>
      <c r="AN35" s="94"/>
      <c r="AO35" s="98"/>
      <c r="AP35" s="542"/>
      <c r="AQ35" s="520"/>
      <c r="AR35" s="521"/>
      <c r="AS35" s="522"/>
      <c r="AT35" s="521"/>
    </row>
    <row r="36" spans="1:47" ht="17.25" customHeight="1" thickBot="1" x14ac:dyDescent="0.25">
      <c r="A36" s="845"/>
      <c r="B36" s="99"/>
      <c r="C36" s="140" t="s">
        <v>77</v>
      </c>
      <c r="D36" s="430"/>
      <c r="E36" s="431"/>
      <c r="F36" s="95"/>
      <c r="G36" s="96"/>
      <c r="H36" s="96"/>
      <c r="I36" s="147">
        <v>4</v>
      </c>
      <c r="J36" s="94"/>
      <c r="K36" s="95"/>
      <c r="L36" s="96"/>
      <c r="M36" s="96"/>
      <c r="N36" s="147">
        <v>4</v>
      </c>
      <c r="O36" s="94"/>
      <c r="P36" s="95"/>
      <c r="Q36" s="96"/>
      <c r="R36" s="96"/>
      <c r="S36" s="147">
        <v>5</v>
      </c>
      <c r="T36" s="94"/>
      <c r="U36" s="95"/>
      <c r="V36" s="96"/>
      <c r="W36" s="96"/>
      <c r="X36" s="147">
        <v>6</v>
      </c>
      <c r="Y36" s="94"/>
      <c r="Z36" s="95"/>
      <c r="AA36" s="96"/>
      <c r="AB36" s="96"/>
      <c r="AC36" s="147">
        <v>7</v>
      </c>
      <c r="AD36" s="94"/>
      <c r="AE36" s="95"/>
      <c r="AF36" s="96"/>
      <c r="AG36" s="96"/>
      <c r="AH36" s="147">
        <v>7</v>
      </c>
      <c r="AI36" s="94"/>
      <c r="AJ36" s="95"/>
      <c r="AK36" s="96"/>
      <c r="AL36" s="96"/>
      <c r="AM36" s="147">
        <v>3</v>
      </c>
      <c r="AN36" s="94"/>
      <c r="AO36" s="98"/>
      <c r="AP36" s="542"/>
      <c r="AQ36" s="509"/>
      <c r="AR36" s="507"/>
      <c r="AS36" s="508"/>
      <c r="AT36" s="507"/>
    </row>
    <row r="37" spans="1:47" ht="15" customHeight="1" thickTop="1" x14ac:dyDescent="0.2">
      <c r="A37" s="830" t="s">
        <v>192</v>
      </c>
      <c r="B37" s="89"/>
      <c r="C37" s="137" t="s">
        <v>19</v>
      </c>
      <c r="D37" s="100">
        <v>2</v>
      </c>
      <c r="E37" s="101">
        <v>0</v>
      </c>
      <c r="F37" s="102"/>
      <c r="G37" s="103"/>
      <c r="H37" s="103"/>
      <c r="I37" s="103"/>
      <c r="J37" s="104"/>
      <c r="K37" s="102">
        <v>0</v>
      </c>
      <c r="L37" s="103">
        <v>2</v>
      </c>
      <c r="M37" s="103">
        <v>0</v>
      </c>
      <c r="N37" s="103" t="s">
        <v>20</v>
      </c>
      <c r="O37" s="104">
        <v>0</v>
      </c>
      <c r="P37" s="102"/>
      <c r="Q37" s="103"/>
      <c r="R37" s="103"/>
      <c r="S37" s="103"/>
      <c r="T37" s="104"/>
      <c r="U37" s="102"/>
      <c r="V37" s="103"/>
      <c r="W37" s="103"/>
      <c r="X37" s="103"/>
      <c r="Y37" s="105"/>
      <c r="Z37" s="102"/>
      <c r="AA37" s="103"/>
      <c r="AB37" s="103"/>
      <c r="AC37" s="103"/>
      <c r="AD37" s="105"/>
      <c r="AE37" s="102"/>
      <c r="AF37" s="103"/>
      <c r="AG37" s="103"/>
      <c r="AH37" s="103"/>
      <c r="AI37" s="104"/>
      <c r="AJ37" s="102"/>
      <c r="AK37" s="103"/>
      <c r="AL37" s="103"/>
      <c r="AM37" s="103"/>
      <c r="AN37" s="104"/>
      <c r="AO37" s="98"/>
      <c r="AP37" s="542"/>
      <c r="AQ37" s="509"/>
      <c r="AR37" s="507"/>
      <c r="AS37" s="508"/>
      <c r="AT37" s="507"/>
    </row>
    <row r="38" spans="1:47" ht="15.75" customHeight="1" x14ac:dyDescent="0.2">
      <c r="A38" s="831"/>
      <c r="B38" s="91"/>
      <c r="C38" s="141" t="s">
        <v>21</v>
      </c>
      <c r="D38" s="106">
        <v>2</v>
      </c>
      <c r="E38" s="107">
        <v>0</v>
      </c>
      <c r="F38" s="95"/>
      <c r="G38" s="96"/>
      <c r="H38" s="96"/>
      <c r="I38" s="96"/>
      <c r="J38" s="94"/>
      <c r="K38" s="95"/>
      <c r="L38" s="96"/>
      <c r="M38" s="96"/>
      <c r="N38" s="96"/>
      <c r="O38" s="94"/>
      <c r="P38" s="95">
        <v>0</v>
      </c>
      <c r="Q38" s="96">
        <v>2</v>
      </c>
      <c r="R38" s="96">
        <v>0</v>
      </c>
      <c r="S38" s="96" t="s">
        <v>20</v>
      </c>
      <c r="T38" s="94">
        <v>0</v>
      </c>
      <c r="U38" s="95"/>
      <c r="V38" s="96"/>
      <c r="W38" s="96"/>
      <c r="X38" s="96"/>
      <c r="Y38" s="97"/>
      <c r="Z38" s="95"/>
      <c r="AA38" s="96"/>
      <c r="AB38" s="96"/>
      <c r="AC38" s="96"/>
      <c r="AD38" s="97"/>
      <c r="AE38" s="95"/>
      <c r="AF38" s="96"/>
      <c r="AG38" s="96"/>
      <c r="AH38" s="96"/>
      <c r="AI38" s="94"/>
      <c r="AJ38" s="95"/>
      <c r="AK38" s="96"/>
      <c r="AL38" s="96"/>
      <c r="AM38" s="96"/>
      <c r="AN38" s="94"/>
      <c r="AO38" s="98"/>
      <c r="AP38" s="497"/>
      <c r="AQ38" s="16"/>
      <c r="AS38" s="8"/>
    </row>
    <row r="39" spans="1:47" ht="15.75" x14ac:dyDescent="0.2">
      <c r="A39" s="831"/>
      <c r="B39" s="91"/>
      <c r="C39" s="179" t="s">
        <v>193</v>
      </c>
      <c r="D39" s="182">
        <v>2</v>
      </c>
      <c r="E39" s="183">
        <v>2</v>
      </c>
      <c r="F39" s="95"/>
      <c r="G39" s="96"/>
      <c r="H39" s="96"/>
      <c r="I39" s="96"/>
      <c r="J39" s="94"/>
      <c r="K39" s="95"/>
      <c r="L39" s="96"/>
      <c r="M39" s="96"/>
      <c r="N39" s="96"/>
      <c r="O39" s="94"/>
      <c r="P39" s="184">
        <v>0</v>
      </c>
      <c r="Q39" s="181">
        <v>2</v>
      </c>
      <c r="R39" s="180">
        <v>0</v>
      </c>
      <c r="S39" s="180" t="s">
        <v>76</v>
      </c>
      <c r="T39" s="189">
        <v>2</v>
      </c>
      <c r="U39" s="131" t="s">
        <v>79</v>
      </c>
      <c r="V39" s="96"/>
      <c r="W39" s="96"/>
      <c r="X39" s="96"/>
      <c r="Y39" s="97"/>
      <c r="Z39" s="95"/>
      <c r="AA39" s="96"/>
      <c r="AB39" s="96"/>
      <c r="AC39" s="96"/>
      <c r="AD39" s="97"/>
      <c r="AE39" s="95"/>
      <c r="AF39" s="96"/>
      <c r="AG39" s="96"/>
      <c r="AH39" s="96"/>
      <c r="AI39" s="94"/>
      <c r="AJ39" s="95"/>
      <c r="AK39" s="96"/>
      <c r="AL39" s="96"/>
      <c r="AM39" s="96"/>
      <c r="AN39" s="94"/>
      <c r="AO39" s="98"/>
      <c r="AP39" s="528"/>
    </row>
    <row r="40" spans="1:47" ht="15.75" x14ac:dyDescent="0.2">
      <c r="A40" s="831"/>
      <c r="B40" s="91"/>
      <c r="C40" s="179" t="s">
        <v>194</v>
      </c>
      <c r="D40" s="182">
        <v>2</v>
      </c>
      <c r="E40" s="183">
        <v>2</v>
      </c>
      <c r="F40" s="95"/>
      <c r="G40" s="96"/>
      <c r="H40" s="96"/>
      <c r="I40" s="96"/>
      <c r="J40" s="94"/>
      <c r="K40" s="95"/>
      <c r="L40" s="96"/>
      <c r="M40" s="96"/>
      <c r="N40" s="96"/>
      <c r="O40" s="94"/>
      <c r="P40" s="184">
        <v>0</v>
      </c>
      <c r="Q40" s="181">
        <v>2</v>
      </c>
      <c r="R40" s="180">
        <v>0</v>
      </c>
      <c r="S40" s="180" t="s">
        <v>76</v>
      </c>
      <c r="T40" s="189">
        <v>2</v>
      </c>
      <c r="U40" s="131" t="s">
        <v>79</v>
      </c>
      <c r="V40" s="96"/>
      <c r="W40" s="96"/>
      <c r="X40" s="96"/>
      <c r="Y40" s="97"/>
      <c r="Z40" s="95"/>
      <c r="AA40" s="96"/>
      <c r="AB40" s="96"/>
      <c r="AC40" s="96"/>
      <c r="AD40" s="97"/>
      <c r="AE40" s="95"/>
      <c r="AF40" s="96"/>
      <c r="AG40" s="96"/>
      <c r="AH40" s="96"/>
      <c r="AI40" s="94"/>
      <c r="AJ40" s="95"/>
      <c r="AK40" s="96"/>
      <c r="AL40" s="96"/>
      <c r="AM40" s="96"/>
      <c r="AN40" s="94"/>
      <c r="AO40" s="98"/>
      <c r="AP40" s="515"/>
      <c r="AU40" s="516"/>
    </row>
    <row r="41" spans="1:47" ht="16.5" thickBot="1" x14ac:dyDescent="0.25">
      <c r="A41" s="832"/>
      <c r="B41" s="207"/>
      <c r="C41" s="206" t="s">
        <v>84</v>
      </c>
      <c r="D41" s="187" t="s">
        <v>88</v>
      </c>
      <c r="E41" s="188">
        <v>0</v>
      </c>
      <c r="F41" s="108"/>
      <c r="G41" s="109"/>
      <c r="H41" s="109"/>
      <c r="I41" s="109"/>
      <c r="J41" s="110"/>
      <c r="K41" s="108"/>
      <c r="L41" s="109"/>
      <c r="M41" s="109"/>
      <c r="N41" s="109"/>
      <c r="O41" s="110"/>
      <c r="P41" s="111"/>
      <c r="Q41" s="112"/>
      <c r="R41" s="109"/>
      <c r="S41" s="109"/>
      <c r="T41" s="110"/>
      <c r="U41" s="108"/>
      <c r="V41" s="109"/>
      <c r="W41" s="109"/>
      <c r="X41" s="109"/>
      <c r="Y41" s="113"/>
      <c r="Z41" s="108"/>
      <c r="AA41" s="109"/>
      <c r="AB41" s="109"/>
      <c r="AC41" s="109"/>
      <c r="AD41" s="113"/>
      <c r="AE41" s="833" t="s">
        <v>88</v>
      </c>
      <c r="AF41" s="834"/>
      <c r="AG41" s="834"/>
      <c r="AH41" s="834"/>
      <c r="AI41" s="835"/>
      <c r="AJ41" s="108"/>
      <c r="AK41" s="109"/>
      <c r="AL41" s="109"/>
      <c r="AM41" s="109"/>
      <c r="AN41" s="110"/>
      <c r="AO41" s="98"/>
      <c r="AP41" s="515"/>
      <c r="AQ41" s="509"/>
    </row>
    <row r="43" spans="1:47" ht="15.75" x14ac:dyDescent="0.2">
      <c r="B43" s="308" t="s">
        <v>73</v>
      </c>
      <c r="AP43" s="515"/>
      <c r="AU43" s="516"/>
    </row>
    <row r="44" spans="1:47" ht="15.75" x14ac:dyDescent="0.2">
      <c r="B44" s="308"/>
      <c r="AP44" s="515"/>
      <c r="AQ44" s="517"/>
    </row>
    <row r="45" spans="1:47" ht="15.75" x14ac:dyDescent="0.2">
      <c r="B45" s="478" t="s">
        <v>239</v>
      </c>
    </row>
    <row r="46" spans="1:47" ht="15.75" x14ac:dyDescent="0.2">
      <c r="B46" s="308" t="s">
        <v>241</v>
      </c>
    </row>
    <row r="48" spans="1:47" ht="12.75" customHeight="1" x14ac:dyDescent="0.2">
      <c r="B48" s="13"/>
      <c r="C48" s="9"/>
      <c r="D48" s="3"/>
      <c r="E48" s="3"/>
      <c r="F48" s="359"/>
      <c r="G48" s="359"/>
      <c r="H48" s="359"/>
      <c r="I48" s="359"/>
      <c r="J48" s="12"/>
      <c r="K48" s="359"/>
      <c r="L48" s="12"/>
      <c r="M48" s="163" t="s">
        <v>126</v>
      </c>
      <c r="N48" s="12"/>
      <c r="O48" s="12"/>
      <c r="P48" s="12"/>
      <c r="Q48" s="12"/>
      <c r="R48" s="12"/>
      <c r="X48" s="359"/>
      <c r="Y48" s="12"/>
      <c r="Z48" s="12"/>
      <c r="AA48" s="12"/>
      <c r="AB48" s="12"/>
      <c r="AC48" s="359"/>
      <c r="AD48" s="12"/>
      <c r="AE48" s="359"/>
      <c r="AF48" s="359"/>
      <c r="AG48" s="359"/>
      <c r="AH48" s="359"/>
      <c r="AI48" s="12"/>
      <c r="AJ48" s="359"/>
      <c r="AK48" s="359"/>
      <c r="AL48" s="359"/>
      <c r="AM48" s="359"/>
      <c r="AN48" s="12"/>
      <c r="AO48" s="12"/>
      <c r="AP48" s="12"/>
      <c r="AQ48" s="16"/>
      <c r="AS48" s="8"/>
    </row>
    <row r="49" spans="2:45" ht="12.75" customHeight="1" x14ac:dyDescent="0.2">
      <c r="B49" s="13"/>
      <c r="C49" s="9"/>
      <c r="D49" s="3"/>
      <c r="E49" s="3"/>
      <c r="F49" s="359"/>
      <c r="G49" s="359"/>
      <c r="H49" s="359"/>
      <c r="I49" s="359"/>
      <c r="J49" s="12"/>
      <c r="K49" s="359"/>
      <c r="L49" s="12"/>
      <c r="M49" s="163" t="s">
        <v>82</v>
      </c>
      <c r="N49" s="12"/>
      <c r="O49" s="12"/>
      <c r="P49" s="12"/>
      <c r="Q49" s="12"/>
      <c r="R49" s="12"/>
      <c r="X49" s="359"/>
      <c r="Y49" s="12"/>
      <c r="Z49" s="12"/>
      <c r="AA49" s="12"/>
      <c r="AB49" s="12"/>
      <c r="AC49" s="359"/>
      <c r="AD49" s="12"/>
      <c r="AE49" s="359"/>
      <c r="AF49" s="359"/>
      <c r="AG49" s="359"/>
      <c r="AH49" s="359"/>
      <c r="AI49" s="12"/>
      <c r="AJ49" s="359"/>
      <c r="AK49" s="359"/>
      <c r="AL49" s="359"/>
      <c r="AM49" s="359"/>
      <c r="AN49" s="12"/>
      <c r="AO49" s="405" t="s">
        <v>126</v>
      </c>
      <c r="AP49" s="12"/>
      <c r="AQ49" s="16"/>
      <c r="AS49" s="8"/>
    </row>
    <row r="50" spans="2:45" ht="15" x14ac:dyDescent="0.2">
      <c r="AO50" s="405" t="s">
        <v>82</v>
      </c>
    </row>
    <row r="51" spans="2:45" ht="15.75" customHeight="1" x14ac:dyDescent="0.2"/>
    <row r="52" spans="2:45" ht="12.75" customHeight="1" x14ac:dyDescent="0.2">
      <c r="AP52" s="14"/>
      <c r="AQ52" s="5"/>
    </row>
    <row r="53" spans="2:45" ht="13.5" customHeight="1" x14ac:dyDescent="0.2">
      <c r="AQ53" s="5"/>
    </row>
    <row r="54" spans="2:45" x14ac:dyDescent="0.2">
      <c r="AQ54" s="5"/>
    </row>
    <row r="55" spans="2:45" x14ac:dyDescent="0.2">
      <c r="AQ55" s="5"/>
    </row>
    <row r="56" spans="2:45" x14ac:dyDescent="0.2">
      <c r="AQ56" s="5"/>
    </row>
    <row r="57" spans="2:45" x14ac:dyDescent="0.2">
      <c r="AQ57" s="5"/>
    </row>
    <row r="58" spans="2:45" x14ac:dyDescent="0.2">
      <c r="AQ58" s="5"/>
    </row>
    <row r="59" spans="2:45" x14ac:dyDescent="0.2">
      <c r="AQ59" s="5"/>
    </row>
    <row r="60" spans="2:45" x14ac:dyDescent="0.2">
      <c r="AQ60" s="5"/>
    </row>
    <row r="61" spans="2:45" x14ac:dyDescent="0.2">
      <c r="AQ61" s="5"/>
    </row>
    <row r="62" spans="2:45" x14ac:dyDescent="0.2">
      <c r="AQ62" s="5"/>
    </row>
    <row r="64" spans="2:45" ht="15" customHeight="1" x14ac:dyDescent="0.2"/>
    <row r="65" ht="15" customHeight="1" x14ac:dyDescent="0.2"/>
    <row r="85" spans="5:18" ht="15.75" x14ac:dyDescent="0.2">
      <c r="E85" s="195"/>
      <c r="F85" s="195"/>
      <c r="G85" s="195"/>
      <c r="H85" s="195"/>
      <c r="I85" s="195"/>
      <c r="J85" s="195"/>
      <c r="K85" s="195"/>
      <c r="L85" s="195"/>
      <c r="M85" s="196"/>
      <c r="N85" s="196"/>
      <c r="O85" s="196"/>
      <c r="P85" s="196"/>
      <c r="Q85" s="196"/>
      <c r="R85" s="198"/>
    </row>
  </sheetData>
  <mergeCells count="16">
    <mergeCell ref="A37:A41"/>
    <mergeCell ref="AE41:AI41"/>
    <mergeCell ref="AG1:AQ1"/>
    <mergeCell ref="AG2:AQ2"/>
    <mergeCell ref="A8:AQ8"/>
    <mergeCell ref="A9:A10"/>
    <mergeCell ref="A12:C12"/>
    <mergeCell ref="A24:C24"/>
    <mergeCell ref="B9:B10"/>
    <mergeCell ref="F9:AI9"/>
    <mergeCell ref="C9:C10"/>
    <mergeCell ref="E9:E10"/>
    <mergeCell ref="AO9:AO10"/>
    <mergeCell ref="A32:A36"/>
    <mergeCell ref="D5:AF5"/>
    <mergeCell ref="AG3:AQ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81"/>
  <sheetViews>
    <sheetView showGridLines="0" zoomScale="85" zoomScaleNormal="85" zoomScaleSheetLayoutView="90" workbookViewId="0">
      <selection activeCell="AP8" sqref="AP8:AP20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72.140625" style="7" customWidth="1"/>
    <col min="4" max="4" width="10" style="5" customWidth="1"/>
    <col min="5" max="5" width="8.140625" style="5" bestFit="1" customWidth="1"/>
    <col min="6" max="6" width="3.8554687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28515625" style="5" bestFit="1" customWidth="1"/>
    <col min="11" max="11" width="3.85546875" style="5" bestFit="1" customWidth="1"/>
    <col min="12" max="12" width="4.28515625" style="5" customWidth="1"/>
    <col min="13" max="13" width="3.140625" style="5" bestFit="1" customWidth="1"/>
    <col min="14" max="14" width="3.85546875" style="5" customWidth="1"/>
    <col min="15" max="15" width="4.140625" style="5" customWidth="1"/>
    <col min="16" max="16" width="3.8554687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28515625" style="5" bestFit="1" customWidth="1"/>
    <col min="21" max="21" width="3.85546875" style="5" bestFit="1" customWidth="1"/>
    <col min="22" max="22" width="4.7109375" style="5" bestFit="1" customWidth="1"/>
    <col min="23" max="23" width="4" style="5" customWidth="1"/>
    <col min="24" max="24" width="2.5703125" style="5" bestFit="1" customWidth="1"/>
    <col min="25" max="25" width="4.28515625" style="5" bestFit="1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10.85546875" style="14" customWidth="1"/>
    <col min="44" max="45" width="9.140625" style="5" hidden="1" customWidth="1"/>
    <col min="46" max="16384" width="9.140625" style="5"/>
  </cols>
  <sheetData>
    <row r="1" spans="1:152" s="35" customFormat="1" ht="18" x14ac:dyDescent="0.2">
      <c r="A1" s="355" t="s">
        <v>83</v>
      </c>
      <c r="B1" s="47"/>
      <c r="C1" s="48"/>
      <c r="F1" s="354"/>
      <c r="G1" s="354"/>
      <c r="H1" s="354"/>
      <c r="I1" s="354"/>
      <c r="J1" s="354"/>
      <c r="K1" s="354"/>
      <c r="L1" s="35" t="s">
        <v>89</v>
      </c>
      <c r="S1" s="354"/>
      <c r="T1" s="354"/>
      <c r="U1" s="354"/>
      <c r="V1" s="354"/>
      <c r="W1" s="354"/>
      <c r="X1" s="354"/>
      <c r="Y1" s="354"/>
      <c r="Z1" s="354"/>
      <c r="AA1" s="354" t="s">
        <v>186</v>
      </c>
      <c r="AB1" s="354"/>
      <c r="AC1" s="354"/>
      <c r="AM1" s="836" t="s">
        <v>212</v>
      </c>
      <c r="AN1" s="836"/>
      <c r="AO1" s="836"/>
      <c r="AP1" s="836"/>
      <c r="AQ1" s="836"/>
      <c r="AR1" s="836"/>
      <c r="AS1" s="836"/>
      <c r="AT1" s="836"/>
      <c r="AU1" s="836"/>
      <c r="AV1" s="836"/>
      <c r="AW1" s="836"/>
    </row>
    <row r="2" spans="1:152" s="35" customFormat="1" ht="18" x14ac:dyDescent="0.2">
      <c r="A2" s="355" t="s">
        <v>75</v>
      </c>
      <c r="B2" s="47"/>
      <c r="C2" s="48"/>
      <c r="F2" s="354"/>
      <c r="G2" s="354"/>
      <c r="H2" s="354"/>
      <c r="I2" s="354"/>
      <c r="J2" s="354"/>
      <c r="K2" s="354"/>
      <c r="L2" s="354"/>
      <c r="N2" s="354"/>
      <c r="O2" s="354" t="s">
        <v>71</v>
      </c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 t="s">
        <v>71</v>
      </c>
      <c r="AB2" s="240"/>
      <c r="AC2" s="240"/>
      <c r="AD2" s="240"/>
      <c r="AE2" s="240"/>
      <c r="AF2" s="240"/>
      <c r="AM2" s="837" t="s">
        <v>213</v>
      </c>
      <c r="AN2" s="837"/>
      <c r="AO2" s="837"/>
      <c r="AP2" s="837"/>
      <c r="AQ2" s="837"/>
      <c r="AR2" s="837"/>
      <c r="AS2" s="837"/>
      <c r="AT2" s="837"/>
      <c r="AU2" s="837"/>
      <c r="AV2" s="837"/>
      <c r="AW2" s="837"/>
    </row>
    <row r="3" spans="1:152" s="35" customFormat="1" ht="18" x14ac:dyDescent="0.2">
      <c r="A3" s="355"/>
      <c r="B3" s="47"/>
      <c r="C3" s="48"/>
      <c r="F3" s="354"/>
      <c r="G3" s="354"/>
      <c r="H3" s="354"/>
      <c r="I3" s="354"/>
      <c r="J3" s="354"/>
      <c r="K3" s="354"/>
      <c r="L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 t="s">
        <v>131</v>
      </c>
      <c r="AB3" s="240"/>
      <c r="AC3" s="240"/>
      <c r="AD3" s="240"/>
      <c r="AE3" s="240"/>
      <c r="AF3" s="240"/>
      <c r="AM3" s="837" t="s">
        <v>127</v>
      </c>
      <c r="AN3" s="837"/>
      <c r="AO3" s="837"/>
      <c r="AP3" s="837"/>
      <c r="AQ3" s="837"/>
      <c r="AR3" s="837"/>
      <c r="AS3" s="837"/>
      <c r="AT3" s="837"/>
      <c r="AU3" s="837"/>
      <c r="AV3" s="837"/>
      <c r="AW3" s="837"/>
    </row>
    <row r="4" spans="1:152" s="35" customFormat="1" ht="18" x14ac:dyDescent="0.2">
      <c r="A4" s="355"/>
      <c r="B4" s="47"/>
      <c r="C4" s="48"/>
      <c r="F4" s="354"/>
      <c r="G4" s="354"/>
      <c r="H4" s="354"/>
      <c r="I4" s="354"/>
      <c r="J4" s="354"/>
      <c r="K4" s="354"/>
      <c r="L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 t="s">
        <v>168</v>
      </c>
      <c r="AB4" s="240"/>
      <c r="AC4" s="240"/>
      <c r="AD4" s="240"/>
      <c r="AE4" s="240"/>
      <c r="AF4" s="240"/>
      <c r="AN4" s="240"/>
      <c r="AO4" s="240"/>
      <c r="AP4" s="240"/>
      <c r="AQ4" s="240"/>
      <c r="AR4" s="240"/>
    </row>
    <row r="5" spans="1:152" s="35" customFormat="1" ht="18.75" x14ac:dyDescent="0.2">
      <c r="A5" s="355"/>
      <c r="B5" s="47"/>
      <c r="C5" s="503"/>
      <c r="D5" s="812" t="s">
        <v>222</v>
      </c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R5" s="5"/>
      <c r="AS5" s="5"/>
      <c r="AT5" s="5"/>
      <c r="AU5" s="5"/>
      <c r="AV5" s="5"/>
    </row>
    <row r="6" spans="1:152" ht="21.75" customHeight="1" x14ac:dyDescent="0.2">
      <c r="F6" s="354"/>
      <c r="G6" s="354"/>
      <c r="H6" s="354"/>
      <c r="I6" s="354"/>
      <c r="J6" s="354"/>
      <c r="K6" s="354"/>
      <c r="L6" s="354"/>
      <c r="N6" s="354" t="s">
        <v>160</v>
      </c>
      <c r="O6" s="354"/>
      <c r="P6" s="354"/>
      <c r="Q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152" ht="25.5" customHeight="1" thickBot="1" x14ac:dyDescent="0.25">
      <c r="A7" s="798" t="s">
        <v>26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799"/>
      <c r="AB7" s="799"/>
      <c r="AC7" s="799"/>
      <c r="AD7" s="799"/>
      <c r="AE7" s="799"/>
      <c r="AF7" s="799"/>
      <c r="AG7" s="799"/>
      <c r="AH7" s="799"/>
      <c r="AI7" s="799"/>
      <c r="AJ7" s="799"/>
      <c r="AK7" s="799"/>
      <c r="AL7" s="799"/>
      <c r="AM7" s="799"/>
      <c r="AN7" s="799"/>
      <c r="AO7" s="799"/>
      <c r="AP7" s="799"/>
      <c r="AQ7" s="799"/>
    </row>
    <row r="8" spans="1:152" s="241" customFormat="1" ht="20.25" customHeight="1" x14ac:dyDescent="0.2">
      <c r="A8" s="802"/>
      <c r="B8" s="839" t="s">
        <v>23</v>
      </c>
      <c r="C8" s="806" t="s">
        <v>2</v>
      </c>
      <c r="D8" s="21" t="s">
        <v>0</v>
      </c>
      <c r="E8" s="808" t="s">
        <v>70</v>
      </c>
      <c r="F8" s="810" t="s">
        <v>1</v>
      </c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22"/>
      <c r="AK8" s="22"/>
      <c r="AL8" s="22"/>
      <c r="AM8" s="23"/>
      <c r="AN8" s="24"/>
      <c r="AO8" s="841" t="s">
        <v>161</v>
      </c>
      <c r="AP8" s="591"/>
      <c r="AQ8" s="549"/>
    </row>
    <row r="9" spans="1:152" s="241" customFormat="1" ht="20.25" customHeight="1" thickBot="1" x14ac:dyDescent="0.25">
      <c r="A9" s="838"/>
      <c r="B9" s="840"/>
      <c r="C9" s="807"/>
      <c r="D9" s="26" t="s">
        <v>3</v>
      </c>
      <c r="E9" s="809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842"/>
      <c r="AP9" s="592" t="s">
        <v>350</v>
      </c>
      <c r="AQ9" s="55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</row>
    <row r="10" spans="1:152" s="11" customFormat="1" ht="18.75" customHeight="1" x14ac:dyDescent="0.2">
      <c r="A10" s="358"/>
      <c r="B10" s="38"/>
      <c r="C10" s="133"/>
      <c r="D10" s="64"/>
      <c r="E10" s="51"/>
      <c r="F10" s="85" t="s">
        <v>10</v>
      </c>
      <c r="G10" s="86" t="s">
        <v>12</v>
      </c>
      <c r="H10" s="86" t="s">
        <v>11</v>
      </c>
      <c r="I10" s="86" t="s">
        <v>13</v>
      </c>
      <c r="J10" s="87" t="s">
        <v>14</v>
      </c>
      <c r="K10" s="85" t="s">
        <v>10</v>
      </c>
      <c r="L10" s="86" t="s">
        <v>12</v>
      </c>
      <c r="M10" s="86" t="s">
        <v>11</v>
      </c>
      <c r="N10" s="86" t="s">
        <v>13</v>
      </c>
      <c r="O10" s="87" t="s">
        <v>14</v>
      </c>
      <c r="P10" s="85" t="s">
        <v>10</v>
      </c>
      <c r="Q10" s="86" t="s">
        <v>12</v>
      </c>
      <c r="R10" s="86" t="s">
        <v>11</v>
      </c>
      <c r="S10" s="86" t="s">
        <v>13</v>
      </c>
      <c r="T10" s="87" t="s">
        <v>14</v>
      </c>
      <c r="U10" s="85" t="s">
        <v>10</v>
      </c>
      <c r="V10" s="86" t="s">
        <v>12</v>
      </c>
      <c r="W10" s="86" t="s">
        <v>11</v>
      </c>
      <c r="X10" s="86" t="s">
        <v>13</v>
      </c>
      <c r="Y10" s="87" t="s">
        <v>14</v>
      </c>
      <c r="Z10" s="85" t="s">
        <v>10</v>
      </c>
      <c r="AA10" s="86" t="s">
        <v>12</v>
      </c>
      <c r="AB10" s="86" t="s">
        <v>11</v>
      </c>
      <c r="AC10" s="86" t="s">
        <v>13</v>
      </c>
      <c r="AD10" s="87" t="s">
        <v>14</v>
      </c>
      <c r="AE10" s="85" t="s">
        <v>10</v>
      </c>
      <c r="AF10" s="86" t="s">
        <v>12</v>
      </c>
      <c r="AG10" s="86" t="s">
        <v>11</v>
      </c>
      <c r="AH10" s="86" t="s">
        <v>13</v>
      </c>
      <c r="AI10" s="87" t="s">
        <v>14</v>
      </c>
      <c r="AJ10" s="88" t="s">
        <v>10</v>
      </c>
      <c r="AK10" s="356" t="s">
        <v>12</v>
      </c>
      <c r="AL10" s="356" t="s">
        <v>11</v>
      </c>
      <c r="AM10" s="356" t="s">
        <v>13</v>
      </c>
      <c r="AN10" s="341" t="s">
        <v>14</v>
      </c>
      <c r="AO10" s="340"/>
      <c r="AP10" s="593"/>
      <c r="AQ10" s="538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</row>
    <row r="11" spans="1:152" ht="15.75" customHeight="1" x14ac:dyDescent="0.2">
      <c r="A11" s="815" t="s">
        <v>94</v>
      </c>
      <c r="B11" s="816"/>
      <c r="C11" s="816"/>
      <c r="D11" s="73">
        <f t="shared" ref="D11:AN11" si="0">SUM(D12:D20)</f>
        <v>31</v>
      </c>
      <c r="E11" s="74">
        <f t="shared" si="0"/>
        <v>40</v>
      </c>
      <c r="F11" s="73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  <c r="J11" s="74">
        <f t="shared" si="0"/>
        <v>0</v>
      </c>
      <c r="K11" s="73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4">
        <f t="shared" si="0"/>
        <v>0</v>
      </c>
      <c r="P11" s="73">
        <f t="shared" si="0"/>
        <v>0</v>
      </c>
      <c r="Q11" s="75">
        <f t="shared" si="0"/>
        <v>0</v>
      </c>
      <c r="R11" s="75">
        <f t="shared" si="0"/>
        <v>0</v>
      </c>
      <c r="S11" s="75">
        <f t="shared" si="0"/>
        <v>0</v>
      </c>
      <c r="T11" s="74">
        <f t="shared" si="0"/>
        <v>0</v>
      </c>
      <c r="U11" s="73">
        <f t="shared" si="0"/>
        <v>0</v>
      </c>
      <c r="V11" s="75">
        <f t="shared" si="0"/>
        <v>0</v>
      </c>
      <c r="W11" s="75">
        <f t="shared" si="0"/>
        <v>0</v>
      </c>
      <c r="X11" s="75">
        <f t="shared" si="0"/>
        <v>0</v>
      </c>
      <c r="Y11" s="74">
        <f t="shared" si="0"/>
        <v>0</v>
      </c>
      <c r="Z11" s="73">
        <f t="shared" si="0"/>
        <v>2</v>
      </c>
      <c r="AA11" s="75">
        <f t="shared" si="0"/>
        <v>1</v>
      </c>
      <c r="AB11" s="75">
        <f t="shared" si="0"/>
        <v>0</v>
      </c>
      <c r="AC11" s="75">
        <f t="shared" si="0"/>
        <v>0</v>
      </c>
      <c r="AD11" s="74">
        <f t="shared" si="0"/>
        <v>5</v>
      </c>
      <c r="AE11" s="73">
        <f t="shared" si="0"/>
        <v>9</v>
      </c>
      <c r="AF11" s="75">
        <f t="shared" si="0"/>
        <v>7</v>
      </c>
      <c r="AG11" s="75">
        <f t="shared" si="0"/>
        <v>1</v>
      </c>
      <c r="AH11" s="75">
        <f t="shared" si="0"/>
        <v>0</v>
      </c>
      <c r="AI11" s="74">
        <f t="shared" si="0"/>
        <v>21</v>
      </c>
      <c r="AJ11" s="73">
        <f t="shared" si="0"/>
        <v>6</v>
      </c>
      <c r="AK11" s="75">
        <f t="shared" si="0"/>
        <v>3</v>
      </c>
      <c r="AL11" s="75">
        <f t="shared" si="0"/>
        <v>2</v>
      </c>
      <c r="AM11" s="75">
        <f t="shared" si="0"/>
        <v>0</v>
      </c>
      <c r="AN11" s="243">
        <f t="shared" si="0"/>
        <v>14</v>
      </c>
      <c r="AO11" s="339"/>
      <c r="AP11" s="594"/>
      <c r="AQ11" s="548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</row>
    <row r="12" spans="1:152" s="193" customFormat="1" ht="15.75" customHeight="1" x14ac:dyDescent="0.2">
      <c r="A12" s="172" t="s">
        <v>60</v>
      </c>
      <c r="B12" s="68" t="s">
        <v>275</v>
      </c>
      <c r="C12" s="203" t="s">
        <v>169</v>
      </c>
      <c r="D12" s="204">
        <f>Z12+AA12+AB12+AE12+AF12+AG12+AJ12+AK12+AL12</f>
        <v>3</v>
      </c>
      <c r="E12" s="205">
        <f>AD12+AI12+AN12</f>
        <v>5</v>
      </c>
      <c r="F12" s="211"/>
      <c r="G12" s="212"/>
      <c r="H12" s="212"/>
      <c r="I12" s="212"/>
      <c r="J12" s="213"/>
      <c r="K12" s="211"/>
      <c r="L12" s="212"/>
      <c r="M12" s="212"/>
      <c r="N12" s="212"/>
      <c r="O12" s="214"/>
      <c r="P12" s="211"/>
      <c r="Q12" s="212"/>
      <c r="R12" s="212"/>
      <c r="S12" s="212"/>
      <c r="T12" s="214"/>
      <c r="U12" s="211"/>
      <c r="V12" s="212"/>
      <c r="W12" s="212"/>
      <c r="X12" s="212"/>
      <c r="Y12" s="214"/>
      <c r="Z12" s="211">
        <v>2</v>
      </c>
      <c r="AA12" s="212">
        <v>1</v>
      </c>
      <c r="AB12" s="212">
        <v>0</v>
      </c>
      <c r="AC12" s="212" t="s">
        <v>76</v>
      </c>
      <c r="AD12" s="214">
        <v>5</v>
      </c>
      <c r="AE12" s="211"/>
      <c r="AF12" s="212"/>
      <c r="AG12" s="212"/>
      <c r="AH12" s="212"/>
      <c r="AI12" s="214"/>
      <c r="AJ12" s="211"/>
      <c r="AK12" s="212"/>
      <c r="AL12" s="212"/>
      <c r="AM12" s="212"/>
      <c r="AN12" s="214"/>
      <c r="AO12" s="558"/>
      <c r="AP12" s="595" t="s">
        <v>369</v>
      </c>
      <c r="AQ12" s="548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</row>
    <row r="13" spans="1:152" ht="15.75" x14ac:dyDescent="0.2">
      <c r="A13" s="202" t="s">
        <v>61</v>
      </c>
      <c r="B13" s="69" t="s">
        <v>276</v>
      </c>
      <c r="C13" s="166" t="s">
        <v>170</v>
      </c>
      <c r="D13" s="204">
        <f t="shared" ref="D13:D20" si="1">Z13+AA13+AB13+AE13+AF13+AG13+AJ13+AK13+AL13</f>
        <v>4</v>
      </c>
      <c r="E13" s="205">
        <f t="shared" ref="E13:E20" si="2">AD13+AI13+AN13</f>
        <v>5</v>
      </c>
      <c r="F13" s="215"/>
      <c r="G13" s="167"/>
      <c r="H13" s="76"/>
      <c r="I13" s="78"/>
      <c r="J13" s="81"/>
      <c r="K13" s="216"/>
      <c r="L13" s="215"/>
      <c r="M13" s="76"/>
      <c r="N13" s="78"/>
      <c r="O13" s="81"/>
      <c r="P13" s="76"/>
      <c r="Q13" s="167"/>
      <c r="R13" s="76"/>
      <c r="S13" s="78"/>
      <c r="T13" s="81"/>
      <c r="U13" s="76"/>
      <c r="V13" s="167"/>
      <c r="W13" s="76"/>
      <c r="X13" s="78"/>
      <c r="Y13" s="81"/>
      <c r="Z13" s="76"/>
      <c r="AA13" s="167"/>
      <c r="AB13" s="76"/>
      <c r="AC13" s="78"/>
      <c r="AD13" s="81"/>
      <c r="AE13" s="168">
        <v>2</v>
      </c>
      <c r="AF13" s="169">
        <v>2</v>
      </c>
      <c r="AG13" s="170">
        <v>0</v>
      </c>
      <c r="AH13" s="169" t="s">
        <v>15</v>
      </c>
      <c r="AI13" s="171">
        <v>5</v>
      </c>
      <c r="AJ13" s="217"/>
      <c r="AK13" s="167"/>
      <c r="AL13" s="76"/>
      <c r="AM13" s="78"/>
      <c r="AN13" s="81"/>
      <c r="AO13" s="333" t="s">
        <v>275</v>
      </c>
      <c r="AP13" s="596" t="s">
        <v>369</v>
      </c>
      <c r="AQ13" s="548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</row>
    <row r="14" spans="1:152" ht="15.75" x14ac:dyDescent="0.2">
      <c r="A14" s="153" t="s">
        <v>62</v>
      </c>
      <c r="B14" s="69" t="s">
        <v>281</v>
      </c>
      <c r="C14" s="338" t="s">
        <v>179</v>
      </c>
      <c r="D14" s="204">
        <f t="shared" si="1"/>
        <v>3</v>
      </c>
      <c r="E14" s="205">
        <f t="shared" si="2"/>
        <v>4</v>
      </c>
      <c r="F14" s="208"/>
      <c r="G14" s="148"/>
      <c r="H14" s="148"/>
      <c r="I14" s="148"/>
      <c r="J14" s="209"/>
      <c r="K14" s="208"/>
      <c r="L14" s="148"/>
      <c r="M14" s="148"/>
      <c r="N14" s="148"/>
      <c r="O14" s="209"/>
      <c r="P14" s="208"/>
      <c r="Q14" s="148"/>
      <c r="R14" s="148"/>
      <c r="S14" s="148"/>
      <c r="T14" s="209"/>
      <c r="U14" s="208"/>
      <c r="V14" s="148"/>
      <c r="W14" s="148"/>
      <c r="X14" s="148"/>
      <c r="Y14" s="209"/>
      <c r="Z14" s="208"/>
      <c r="AA14" s="148"/>
      <c r="AB14" s="148"/>
      <c r="AC14" s="148"/>
      <c r="AD14" s="218"/>
      <c r="AE14" s="208">
        <v>2</v>
      </c>
      <c r="AF14" s="148">
        <v>1</v>
      </c>
      <c r="AG14" s="148">
        <v>0</v>
      </c>
      <c r="AH14" s="148" t="s">
        <v>15</v>
      </c>
      <c r="AI14" s="218">
        <v>4</v>
      </c>
      <c r="AJ14" s="208"/>
      <c r="AK14" s="148"/>
      <c r="AL14" s="148"/>
      <c r="AM14" s="148"/>
      <c r="AN14" s="218"/>
      <c r="AO14" s="554"/>
      <c r="AP14" s="594" t="s">
        <v>370</v>
      </c>
      <c r="AQ14" s="548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</row>
    <row r="15" spans="1:152" ht="15.75" x14ac:dyDescent="0.2">
      <c r="A15" s="202" t="s">
        <v>63</v>
      </c>
      <c r="B15" s="69" t="s">
        <v>277</v>
      </c>
      <c r="C15" s="166" t="s">
        <v>178</v>
      </c>
      <c r="D15" s="204">
        <f t="shared" si="1"/>
        <v>4</v>
      </c>
      <c r="E15" s="205">
        <f t="shared" si="2"/>
        <v>5</v>
      </c>
      <c r="F15" s="208"/>
      <c r="G15" s="148"/>
      <c r="H15" s="148"/>
      <c r="I15" s="148"/>
      <c r="J15" s="209"/>
      <c r="K15" s="208"/>
      <c r="L15" s="148"/>
      <c r="M15" s="148"/>
      <c r="N15" s="148"/>
      <c r="O15" s="219"/>
      <c r="P15" s="208"/>
      <c r="Q15" s="148"/>
      <c r="R15" s="148"/>
      <c r="S15" s="148"/>
      <c r="T15" s="219"/>
      <c r="U15" s="208"/>
      <c r="V15" s="148"/>
      <c r="W15" s="148"/>
      <c r="X15" s="148"/>
      <c r="Y15" s="219"/>
      <c r="Z15" s="208"/>
      <c r="AA15" s="148"/>
      <c r="AB15" s="148"/>
      <c r="AC15" s="148"/>
      <c r="AD15" s="218"/>
      <c r="AE15" s="208"/>
      <c r="AF15" s="148"/>
      <c r="AG15" s="148"/>
      <c r="AH15" s="148"/>
      <c r="AI15" s="218"/>
      <c r="AJ15" s="208">
        <v>2</v>
      </c>
      <c r="AK15" s="148">
        <v>2</v>
      </c>
      <c r="AL15" s="148">
        <v>0</v>
      </c>
      <c r="AM15" s="148" t="s">
        <v>76</v>
      </c>
      <c r="AN15" s="218">
        <v>5</v>
      </c>
      <c r="AO15" s="65" t="s">
        <v>268</v>
      </c>
      <c r="AP15" s="594" t="s">
        <v>364</v>
      </c>
      <c r="AQ15" s="548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</row>
    <row r="16" spans="1:152" ht="18" customHeight="1" x14ac:dyDescent="0.2">
      <c r="A16" s="153" t="s">
        <v>64</v>
      </c>
      <c r="B16" s="69" t="s">
        <v>313</v>
      </c>
      <c r="C16" s="166" t="s">
        <v>171</v>
      </c>
      <c r="D16" s="204">
        <f t="shared" si="1"/>
        <v>4</v>
      </c>
      <c r="E16" s="205">
        <f t="shared" si="2"/>
        <v>5</v>
      </c>
      <c r="F16" s="160"/>
      <c r="G16" s="77"/>
      <c r="H16" s="79"/>
      <c r="I16" s="80"/>
      <c r="J16" s="82"/>
      <c r="K16" s="161"/>
      <c r="L16" s="160"/>
      <c r="M16" s="79"/>
      <c r="N16" s="80"/>
      <c r="O16" s="82"/>
      <c r="P16" s="79"/>
      <c r="Q16" s="77"/>
      <c r="R16" s="79"/>
      <c r="S16" s="80"/>
      <c r="T16" s="82"/>
      <c r="U16" s="79"/>
      <c r="V16" s="77"/>
      <c r="W16" s="79"/>
      <c r="X16" s="80"/>
      <c r="Y16" s="82"/>
      <c r="Z16" s="122"/>
      <c r="AA16" s="158"/>
      <c r="AB16" s="158"/>
      <c r="AC16" s="123"/>
      <c r="AD16" s="159"/>
      <c r="AE16" s="32">
        <v>2</v>
      </c>
      <c r="AF16" s="33">
        <v>2</v>
      </c>
      <c r="AG16" s="33">
        <v>0</v>
      </c>
      <c r="AH16" s="33" t="s">
        <v>15</v>
      </c>
      <c r="AI16" s="83">
        <v>5</v>
      </c>
      <c r="AJ16" s="126"/>
      <c r="AK16" s="77"/>
      <c r="AL16" s="79"/>
      <c r="AM16" s="80"/>
      <c r="AN16" s="82"/>
      <c r="AO16" s="555"/>
      <c r="AP16" s="594" t="s">
        <v>367</v>
      </c>
      <c r="AQ16" s="548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</row>
    <row r="17" spans="1:152" ht="18" customHeight="1" x14ac:dyDescent="0.2">
      <c r="A17" s="202" t="s">
        <v>65</v>
      </c>
      <c r="B17" s="69" t="s">
        <v>311</v>
      </c>
      <c r="C17" s="353" t="s">
        <v>314</v>
      </c>
      <c r="D17" s="204">
        <f t="shared" si="1"/>
        <v>4</v>
      </c>
      <c r="E17" s="205">
        <f t="shared" si="2"/>
        <v>5</v>
      </c>
      <c r="F17" s="208"/>
      <c r="G17" s="148"/>
      <c r="H17" s="148"/>
      <c r="I17" s="148"/>
      <c r="J17" s="218"/>
      <c r="K17" s="208"/>
      <c r="L17" s="148"/>
      <c r="M17" s="148"/>
      <c r="N17" s="148"/>
      <c r="O17" s="218"/>
      <c r="P17" s="208"/>
      <c r="Q17" s="148"/>
      <c r="R17" s="148"/>
      <c r="S17" s="148"/>
      <c r="T17" s="218"/>
      <c r="U17" s="208"/>
      <c r="V17" s="148"/>
      <c r="W17" s="148"/>
      <c r="X17" s="148"/>
      <c r="Y17" s="218"/>
      <c r="Z17" s="208"/>
      <c r="AA17" s="148"/>
      <c r="AB17" s="148"/>
      <c r="AC17" s="148"/>
      <c r="AD17" s="218"/>
      <c r="AE17" s="208"/>
      <c r="AF17" s="148"/>
      <c r="AG17" s="148"/>
      <c r="AH17" s="148"/>
      <c r="AI17" s="218"/>
      <c r="AJ17" s="208">
        <v>2</v>
      </c>
      <c r="AK17" s="148">
        <v>0</v>
      </c>
      <c r="AL17" s="148">
        <v>2</v>
      </c>
      <c r="AM17" s="148" t="s">
        <v>76</v>
      </c>
      <c r="AN17" s="218">
        <v>5</v>
      </c>
      <c r="AO17" s="559" t="s">
        <v>273</v>
      </c>
      <c r="AP17" s="595" t="s">
        <v>363</v>
      </c>
      <c r="AQ17" s="548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</row>
    <row r="18" spans="1:152" ht="18" customHeight="1" x14ac:dyDescent="0.2">
      <c r="A18" s="153" t="s">
        <v>198</v>
      </c>
      <c r="B18" s="69" t="s">
        <v>278</v>
      </c>
      <c r="C18" s="338" t="s">
        <v>172</v>
      </c>
      <c r="D18" s="204">
        <f t="shared" si="1"/>
        <v>3</v>
      </c>
      <c r="E18" s="205">
        <f t="shared" si="2"/>
        <v>4</v>
      </c>
      <c r="F18" s="208"/>
      <c r="G18" s="148"/>
      <c r="H18" s="148"/>
      <c r="I18" s="148" t="s">
        <v>25</v>
      </c>
      <c r="J18" s="209"/>
      <c r="K18" s="208"/>
      <c r="L18" s="148"/>
      <c r="M18" s="148"/>
      <c r="N18" s="148"/>
      <c r="O18" s="218"/>
      <c r="P18" s="208"/>
      <c r="Q18" s="148"/>
      <c r="R18" s="148"/>
      <c r="S18" s="148"/>
      <c r="T18" s="218"/>
      <c r="U18" s="208"/>
      <c r="V18" s="148"/>
      <c r="W18" s="148"/>
      <c r="X18" s="148"/>
      <c r="Y18" s="218"/>
      <c r="Z18" s="208"/>
      <c r="AA18" s="148"/>
      <c r="AB18" s="148"/>
      <c r="AC18" s="148"/>
      <c r="AD18" s="218"/>
      <c r="AE18" s="208"/>
      <c r="AF18" s="148"/>
      <c r="AG18" s="148"/>
      <c r="AH18" s="148"/>
      <c r="AI18" s="218"/>
      <c r="AJ18" s="208">
        <v>2</v>
      </c>
      <c r="AK18" s="148">
        <v>1</v>
      </c>
      <c r="AL18" s="148">
        <v>0</v>
      </c>
      <c r="AM18" s="148" t="s">
        <v>76</v>
      </c>
      <c r="AN18" s="218">
        <v>4</v>
      </c>
      <c r="AO18" s="326" t="s">
        <v>266</v>
      </c>
      <c r="AP18" s="594" t="s">
        <v>360</v>
      </c>
      <c r="AQ18" s="548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</row>
    <row r="19" spans="1:152" s="185" customFormat="1" ht="15" customHeight="1" x14ac:dyDescent="0.2">
      <c r="A19" s="153" t="s">
        <v>199</v>
      </c>
      <c r="B19" s="71" t="s">
        <v>279</v>
      </c>
      <c r="C19" s="406" t="s">
        <v>181</v>
      </c>
      <c r="D19" s="204">
        <f t="shared" ref="D19" si="3">Z19+AA19+AB19+AE19+AF19+AG19+AJ19+AK19+AL19</f>
        <v>2</v>
      </c>
      <c r="E19" s="205">
        <f t="shared" ref="E19" si="4">AD19+AI19+AN19</f>
        <v>2</v>
      </c>
      <c r="F19" s="55"/>
      <c r="G19" s="56"/>
      <c r="H19" s="56"/>
      <c r="I19" s="56"/>
      <c r="J19" s="57"/>
      <c r="K19" s="55"/>
      <c r="L19" s="56"/>
      <c r="M19" s="56"/>
      <c r="N19" s="56"/>
      <c r="O19" s="57"/>
      <c r="P19" s="55"/>
      <c r="Q19" s="56"/>
      <c r="R19" s="56"/>
      <c r="S19" s="56"/>
      <c r="T19" s="57"/>
      <c r="U19" s="55"/>
      <c r="V19" s="56"/>
      <c r="W19" s="56"/>
      <c r="X19" s="56"/>
      <c r="Y19" s="57"/>
      <c r="Z19" s="55"/>
      <c r="AA19" s="56"/>
      <c r="AB19" s="56"/>
      <c r="AC19" s="56"/>
      <c r="AD19" s="57"/>
      <c r="AE19" s="55">
        <v>1</v>
      </c>
      <c r="AF19" s="56">
        <v>0</v>
      </c>
      <c r="AG19" s="56">
        <v>1</v>
      </c>
      <c r="AH19" s="56" t="s">
        <v>76</v>
      </c>
      <c r="AI19" s="178">
        <v>2</v>
      </c>
      <c r="AJ19" s="55"/>
      <c r="AK19" s="56"/>
      <c r="AL19" s="56"/>
      <c r="AM19" s="56"/>
      <c r="AN19" s="57"/>
      <c r="AO19" s="210"/>
      <c r="AP19" s="598" t="s">
        <v>355</v>
      </c>
      <c r="AQ19" s="551"/>
      <c r="AR19" s="200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</row>
    <row r="20" spans="1:152" ht="18" customHeight="1" thickBot="1" x14ac:dyDescent="0.25">
      <c r="A20" s="153" t="s">
        <v>200</v>
      </c>
      <c r="B20" s="69" t="s">
        <v>280</v>
      </c>
      <c r="C20" s="166" t="s">
        <v>173</v>
      </c>
      <c r="D20" s="204">
        <f t="shared" si="1"/>
        <v>4</v>
      </c>
      <c r="E20" s="205">
        <f t="shared" si="2"/>
        <v>5</v>
      </c>
      <c r="F20" s="208"/>
      <c r="G20" s="148"/>
      <c r="H20" s="148"/>
      <c r="I20" s="148"/>
      <c r="J20" s="209"/>
      <c r="K20" s="208"/>
      <c r="L20" s="148"/>
      <c r="M20" s="148"/>
      <c r="N20" s="148"/>
      <c r="O20" s="218"/>
      <c r="P20" s="208"/>
      <c r="Q20" s="148"/>
      <c r="R20" s="148"/>
      <c r="S20" s="148"/>
      <c r="T20" s="218"/>
      <c r="U20" s="208"/>
      <c r="V20" s="148"/>
      <c r="W20" s="148"/>
      <c r="X20" s="148"/>
      <c r="Y20" s="218"/>
      <c r="Z20" s="122"/>
      <c r="AA20" s="158"/>
      <c r="AB20" s="158"/>
      <c r="AC20" s="123"/>
      <c r="AD20" s="159"/>
      <c r="AE20" s="32">
        <v>2</v>
      </c>
      <c r="AF20" s="33">
        <v>2</v>
      </c>
      <c r="AG20" s="33">
        <v>0</v>
      </c>
      <c r="AH20" s="33" t="s">
        <v>76</v>
      </c>
      <c r="AI20" s="83">
        <v>5</v>
      </c>
      <c r="AJ20" s="126"/>
      <c r="AK20" s="77"/>
      <c r="AL20" s="79"/>
      <c r="AM20" s="80"/>
      <c r="AN20" s="82"/>
      <c r="AO20" s="556"/>
      <c r="AP20" s="600" t="s">
        <v>364</v>
      </c>
      <c r="AQ20" s="548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</row>
    <row r="21" spans="1:152" s="186" customFormat="1" ht="15" customHeight="1" x14ac:dyDescent="0.2">
      <c r="A21" s="815" t="s">
        <v>78</v>
      </c>
      <c r="B21" s="816"/>
      <c r="C21" s="816"/>
      <c r="D21" s="73">
        <f t="shared" ref="D21" si="5">SUM(F21:H21,K21:M21,P21:R21,U21:W21,Z21:AB21,AE21:AG21,AJ21:AL21)</f>
        <v>10</v>
      </c>
      <c r="E21" s="74">
        <f t="shared" ref="E21" si="6">SUM(J21,O21,T21,Y21,AD21,AI21,AN21)</f>
        <v>10</v>
      </c>
      <c r="F21" s="73"/>
      <c r="G21" s="75"/>
      <c r="H21" s="75"/>
      <c r="I21" s="75"/>
      <c r="J21" s="74"/>
      <c r="K21" s="73"/>
      <c r="L21" s="75"/>
      <c r="M21" s="75"/>
      <c r="N21" s="75"/>
      <c r="O21" s="74"/>
      <c r="P21" s="73"/>
      <c r="Q21" s="75"/>
      <c r="R21" s="75"/>
      <c r="S21" s="75"/>
      <c r="T21" s="74"/>
      <c r="U21" s="73"/>
      <c r="V21" s="75"/>
      <c r="W21" s="75"/>
      <c r="X21" s="75"/>
      <c r="Y21" s="74"/>
      <c r="Z21" s="73">
        <f>SUM(Z22:Z27)</f>
        <v>0</v>
      </c>
      <c r="AA21" s="75">
        <f>SUM(AA22:AA27)</f>
        <v>0</v>
      </c>
      <c r="AB21" s="75">
        <f>SUM(AB22:AB27)</f>
        <v>0</v>
      </c>
      <c r="AC21" s="75" t="s">
        <v>76</v>
      </c>
      <c r="AD21" s="74">
        <f>SUM(AD22:AD27)</f>
        <v>0</v>
      </c>
      <c r="AE21" s="73">
        <f>SUM(AE22:AE27)</f>
        <v>0</v>
      </c>
      <c r="AF21" s="75">
        <f>SUM(AF22:AF27)</f>
        <v>8</v>
      </c>
      <c r="AG21" s="75">
        <f>SUM(AG22:AG27)</f>
        <v>0</v>
      </c>
      <c r="AH21" s="75" t="s">
        <v>76</v>
      </c>
      <c r="AI21" s="74">
        <f>SUM(AI22:AI27)</f>
        <v>8</v>
      </c>
      <c r="AJ21" s="73">
        <f>SUM(AJ22:AJ26)</f>
        <v>0</v>
      </c>
      <c r="AK21" s="73">
        <f>SUM(AK22:AK26)</f>
        <v>2</v>
      </c>
      <c r="AL21" s="73">
        <f>SUM(AL22:AL26)</f>
        <v>0</v>
      </c>
      <c r="AM21" s="75" t="s">
        <v>76</v>
      </c>
      <c r="AN21" s="498">
        <f>SUM(AN22:AN26)</f>
        <v>2</v>
      </c>
      <c r="AO21" s="557"/>
      <c r="AP21" s="4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</row>
    <row r="22" spans="1:152" s="186" customFormat="1" ht="15" customHeight="1" x14ac:dyDescent="0.2">
      <c r="A22" s="172" t="s">
        <v>201</v>
      </c>
      <c r="B22" s="194"/>
      <c r="C22" s="192" t="s">
        <v>231</v>
      </c>
      <c r="D22" s="204">
        <v>2</v>
      </c>
      <c r="E22" s="205">
        <v>2</v>
      </c>
      <c r="F22" s="208"/>
      <c r="G22" s="148"/>
      <c r="H22" s="148"/>
      <c r="I22" s="148"/>
      <c r="J22" s="209"/>
      <c r="K22" s="208"/>
      <c r="L22" s="148"/>
      <c r="M22" s="148"/>
      <c r="N22" s="148"/>
      <c r="O22" s="209"/>
      <c r="P22" s="208"/>
      <c r="Q22" s="148"/>
      <c r="R22" s="148"/>
      <c r="S22" s="148"/>
      <c r="T22" s="209"/>
      <c r="U22" s="208"/>
      <c r="V22" s="148"/>
      <c r="W22" s="148"/>
      <c r="X22" s="148"/>
      <c r="Y22" s="209"/>
      <c r="Z22" s="220"/>
      <c r="AA22" s="221"/>
      <c r="AB22" s="221"/>
      <c r="AC22" s="221"/>
      <c r="AD22" s="222"/>
      <c r="AE22" s="220">
        <v>0</v>
      </c>
      <c r="AF22" s="221">
        <v>2</v>
      </c>
      <c r="AG22" s="221">
        <v>0</v>
      </c>
      <c r="AH22" s="221" t="s">
        <v>76</v>
      </c>
      <c r="AI22" s="222">
        <v>2</v>
      </c>
      <c r="AJ22" s="220"/>
      <c r="AK22" s="221"/>
      <c r="AL22" s="221"/>
      <c r="AM22" s="221"/>
      <c r="AN22" s="222"/>
      <c r="AO22" s="368"/>
      <c r="AP22" s="4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</row>
    <row r="23" spans="1:152" ht="15.75" x14ac:dyDescent="0.2">
      <c r="A23" s="172" t="s">
        <v>202</v>
      </c>
      <c r="B23" s="194"/>
      <c r="C23" s="192" t="s">
        <v>232</v>
      </c>
      <c r="D23" s="204">
        <v>2</v>
      </c>
      <c r="E23" s="205">
        <v>2</v>
      </c>
      <c r="F23" s="208"/>
      <c r="G23" s="148"/>
      <c r="H23" s="148"/>
      <c r="I23" s="148"/>
      <c r="J23" s="209"/>
      <c r="K23" s="208"/>
      <c r="L23" s="148"/>
      <c r="M23" s="148"/>
      <c r="N23" s="148"/>
      <c r="O23" s="209"/>
      <c r="P23" s="208"/>
      <c r="Q23" s="148"/>
      <c r="R23" s="148"/>
      <c r="S23" s="148"/>
      <c r="T23" s="209"/>
      <c r="U23" s="208"/>
      <c r="V23" s="148"/>
      <c r="W23" s="148"/>
      <c r="X23" s="148"/>
      <c r="Y23" s="209"/>
      <c r="Z23" s="220"/>
      <c r="AA23" s="221"/>
      <c r="AB23" s="221"/>
      <c r="AC23" s="221"/>
      <c r="AD23" s="222"/>
      <c r="AE23" s="220">
        <v>0</v>
      </c>
      <c r="AF23" s="221">
        <v>2</v>
      </c>
      <c r="AG23" s="221">
        <v>0</v>
      </c>
      <c r="AH23" s="221" t="s">
        <v>76</v>
      </c>
      <c r="AI23" s="222">
        <v>2</v>
      </c>
      <c r="AJ23" s="220"/>
      <c r="AK23" s="221"/>
      <c r="AL23" s="221"/>
      <c r="AM23" s="221"/>
      <c r="AN23" s="222"/>
      <c r="AO23" s="368"/>
      <c r="AP23" s="16"/>
      <c r="AQ23" s="16"/>
      <c r="AS23" s="8"/>
    </row>
    <row r="24" spans="1:152" ht="15.75" x14ac:dyDescent="0.2">
      <c r="A24" s="172" t="s">
        <v>203</v>
      </c>
      <c r="B24" s="194"/>
      <c r="C24" s="192" t="s">
        <v>233</v>
      </c>
      <c r="D24" s="204">
        <v>2</v>
      </c>
      <c r="E24" s="205">
        <v>2</v>
      </c>
      <c r="F24" s="208"/>
      <c r="G24" s="148"/>
      <c r="H24" s="148"/>
      <c r="I24" s="148"/>
      <c r="J24" s="209"/>
      <c r="K24" s="208"/>
      <c r="L24" s="148"/>
      <c r="M24" s="148"/>
      <c r="N24" s="148"/>
      <c r="O24" s="209"/>
      <c r="P24" s="208"/>
      <c r="Q24" s="148"/>
      <c r="R24" s="148"/>
      <c r="S24" s="148"/>
      <c r="T24" s="209"/>
      <c r="U24" s="208"/>
      <c r="V24" s="148"/>
      <c r="W24" s="148"/>
      <c r="X24" s="148"/>
      <c r="Y24" s="209"/>
      <c r="Z24" s="220"/>
      <c r="AA24" s="221"/>
      <c r="AB24" s="221"/>
      <c r="AC24" s="221"/>
      <c r="AD24" s="222"/>
      <c r="AE24" s="220">
        <v>0</v>
      </c>
      <c r="AF24" s="221">
        <v>2</v>
      </c>
      <c r="AG24" s="221">
        <v>0</v>
      </c>
      <c r="AH24" s="221" t="s">
        <v>76</v>
      </c>
      <c r="AI24" s="222">
        <v>2</v>
      </c>
      <c r="AJ24" s="220"/>
      <c r="AK24" s="221"/>
      <c r="AL24" s="221"/>
      <c r="AM24" s="221"/>
      <c r="AN24" s="222"/>
      <c r="AO24" s="368"/>
      <c r="AP24" s="16"/>
      <c r="AQ24" s="16"/>
      <c r="AS24" s="4"/>
    </row>
    <row r="25" spans="1:152" ht="15.75" x14ac:dyDescent="0.2">
      <c r="A25" s="172" t="s">
        <v>205</v>
      </c>
      <c r="B25" s="194"/>
      <c r="C25" s="192" t="s">
        <v>234</v>
      </c>
      <c r="D25" s="204">
        <v>2</v>
      </c>
      <c r="E25" s="205">
        <v>2</v>
      </c>
      <c r="F25" s="208"/>
      <c r="G25" s="148"/>
      <c r="H25" s="148"/>
      <c r="I25" s="148"/>
      <c r="J25" s="209"/>
      <c r="K25" s="208"/>
      <c r="L25" s="148"/>
      <c r="M25" s="148"/>
      <c r="N25" s="148"/>
      <c r="O25" s="209"/>
      <c r="P25" s="208"/>
      <c r="Q25" s="148"/>
      <c r="R25" s="148"/>
      <c r="S25" s="148"/>
      <c r="T25" s="209"/>
      <c r="U25" s="208"/>
      <c r="V25" s="148"/>
      <c r="W25" s="148"/>
      <c r="X25" s="148"/>
      <c r="Y25" s="209"/>
      <c r="Z25" s="220"/>
      <c r="AA25" s="221"/>
      <c r="AB25" s="221"/>
      <c r="AC25" s="221"/>
      <c r="AD25" s="222"/>
      <c r="AE25" s="220">
        <v>0</v>
      </c>
      <c r="AF25" s="221">
        <v>2</v>
      </c>
      <c r="AG25" s="221">
        <v>0</v>
      </c>
      <c r="AH25" s="221" t="s">
        <v>76</v>
      </c>
      <c r="AI25" s="222">
        <v>2</v>
      </c>
      <c r="AJ25" s="220"/>
      <c r="AK25" s="221"/>
      <c r="AL25" s="221"/>
      <c r="AM25" s="221"/>
      <c r="AN25" s="222"/>
      <c r="AO25" s="368"/>
      <c r="AP25" s="16"/>
      <c r="AQ25" s="16"/>
      <c r="AS25" s="8"/>
    </row>
    <row r="26" spans="1:152" ht="16.5" thickBot="1" x14ac:dyDescent="0.25">
      <c r="A26" s="172" t="s">
        <v>206</v>
      </c>
      <c r="B26" s="369"/>
      <c r="C26" s="370" t="s">
        <v>235</v>
      </c>
      <c r="D26" s="204">
        <v>2</v>
      </c>
      <c r="E26" s="371">
        <v>2</v>
      </c>
      <c r="F26" s="220"/>
      <c r="G26" s="221"/>
      <c r="H26" s="221"/>
      <c r="I26" s="221"/>
      <c r="J26" s="372"/>
      <c r="K26" s="220"/>
      <c r="L26" s="221"/>
      <c r="M26" s="221"/>
      <c r="N26" s="221"/>
      <c r="O26" s="372"/>
      <c r="P26" s="220"/>
      <c r="Q26" s="221"/>
      <c r="R26" s="221"/>
      <c r="S26" s="221"/>
      <c r="T26" s="372"/>
      <c r="U26" s="220"/>
      <c r="V26" s="221"/>
      <c r="W26" s="221"/>
      <c r="X26" s="221"/>
      <c r="Y26" s="372"/>
      <c r="Z26" s="220"/>
      <c r="AA26" s="221"/>
      <c r="AB26" s="221"/>
      <c r="AC26" s="221"/>
      <c r="AD26" s="222"/>
      <c r="AE26" s="220"/>
      <c r="AF26" s="221"/>
      <c r="AG26" s="221"/>
      <c r="AH26" s="221"/>
      <c r="AI26" s="222"/>
      <c r="AJ26" s="220">
        <v>0</v>
      </c>
      <c r="AK26" s="221">
        <v>2</v>
      </c>
      <c r="AL26" s="221">
        <v>0</v>
      </c>
      <c r="AM26" s="221" t="s">
        <v>76</v>
      </c>
      <c r="AN26" s="222">
        <v>2</v>
      </c>
      <c r="AO26" s="368"/>
      <c r="AP26" s="16"/>
      <c r="AQ26" s="16"/>
    </row>
    <row r="27" spans="1:152" ht="16.5" thickBot="1" x14ac:dyDescent="0.25">
      <c r="A27" s="373"/>
      <c r="B27" s="374" t="s">
        <v>318</v>
      </c>
      <c r="C27" s="375" t="s">
        <v>18</v>
      </c>
      <c r="D27" s="376">
        <v>15</v>
      </c>
      <c r="E27" s="377">
        <f>SUM(J27,O27,T27:U27,Y27,AD27,AI27:AJ27,AN27)</f>
        <v>15</v>
      </c>
      <c r="F27" s="373"/>
      <c r="G27" s="378"/>
      <c r="H27" s="379"/>
      <c r="I27" s="378"/>
      <c r="J27" s="380"/>
      <c r="K27" s="373"/>
      <c r="L27" s="378"/>
      <c r="M27" s="379"/>
      <c r="N27" s="378"/>
      <c r="O27" s="380"/>
      <c r="P27" s="373"/>
      <c r="Q27" s="381"/>
      <c r="R27" s="378"/>
      <c r="S27" s="378"/>
      <c r="T27" s="380"/>
      <c r="U27" s="382"/>
      <c r="V27" s="378"/>
      <c r="W27" s="379"/>
      <c r="X27" s="378"/>
      <c r="Y27" s="380"/>
      <c r="Z27" s="382"/>
      <c r="AA27" s="378"/>
      <c r="AB27" s="379"/>
      <c r="AC27" s="378"/>
      <c r="AD27" s="380"/>
      <c r="AE27" s="382"/>
      <c r="AF27" s="378"/>
      <c r="AG27" s="379"/>
      <c r="AH27" s="378"/>
      <c r="AI27" s="380"/>
      <c r="AJ27" s="373"/>
      <c r="AK27" s="378"/>
      <c r="AL27" s="379">
        <v>15</v>
      </c>
      <c r="AM27" s="378" t="s">
        <v>188</v>
      </c>
      <c r="AN27" s="380">
        <v>15</v>
      </c>
      <c r="AO27" s="544"/>
    </row>
    <row r="28" spans="1:152" ht="16.5" thickBot="1" x14ac:dyDescent="0.25">
      <c r="A28" s="383"/>
      <c r="B28" s="384"/>
      <c r="C28" s="385" t="s">
        <v>17</v>
      </c>
      <c r="D28" s="386">
        <f>'KÖM BSc E  ALAP N'!F61+D11+D21+D27</f>
        <v>190</v>
      </c>
      <c r="E28" s="387">
        <f>'KÖM BSc E  ALAP N'!G61+E11+E21+E27</f>
        <v>210</v>
      </c>
      <c r="F28" s="391">
        <v>15</v>
      </c>
      <c r="G28" s="392">
        <v>5</v>
      </c>
      <c r="H28" s="392">
        <v>6</v>
      </c>
      <c r="I28" s="393"/>
      <c r="J28" s="114">
        <v>29</v>
      </c>
      <c r="K28" s="391">
        <v>12</v>
      </c>
      <c r="L28" s="392">
        <v>8</v>
      </c>
      <c r="M28" s="392">
        <v>5</v>
      </c>
      <c r="N28" s="393"/>
      <c r="O28" s="114">
        <v>27</v>
      </c>
      <c r="P28" s="391">
        <v>13</v>
      </c>
      <c r="Q28" s="392">
        <v>9</v>
      </c>
      <c r="R28" s="392">
        <v>5</v>
      </c>
      <c r="S28" s="393"/>
      <c r="T28" s="114">
        <v>27</v>
      </c>
      <c r="U28" s="391">
        <v>13</v>
      </c>
      <c r="V28" s="392">
        <v>6</v>
      </c>
      <c r="W28" s="392">
        <v>11</v>
      </c>
      <c r="X28" s="393"/>
      <c r="Y28" s="114">
        <v>33</v>
      </c>
      <c r="Z28" s="388">
        <f>13+Z11+Z21</f>
        <v>15</v>
      </c>
      <c r="AA28" s="471">
        <f>6+AA11+AA21</f>
        <v>7</v>
      </c>
      <c r="AB28" s="389">
        <f>5+AB11+AB21</f>
        <v>5</v>
      </c>
      <c r="AC28" s="390"/>
      <c r="AD28" s="114">
        <f>27+AD11+AD21</f>
        <v>32</v>
      </c>
      <c r="AE28" s="391">
        <f>1+AE11+AE21</f>
        <v>10</v>
      </c>
      <c r="AF28" s="472">
        <f>1+AF11+AF21</f>
        <v>16</v>
      </c>
      <c r="AG28" s="392">
        <f>AG11+AG21</f>
        <v>1</v>
      </c>
      <c r="AH28" s="393"/>
      <c r="AI28" s="114">
        <f>2+AI11+AI21</f>
        <v>31</v>
      </c>
      <c r="AJ28" s="391">
        <f>AJ11+AJ21</f>
        <v>6</v>
      </c>
      <c r="AK28" s="472">
        <f>AK11+AK21</f>
        <v>5</v>
      </c>
      <c r="AL28" s="392">
        <f>AL11+AL27+AL21</f>
        <v>17</v>
      </c>
      <c r="AM28" s="393"/>
      <c r="AN28" s="496">
        <f>AN11+AN21+AN27</f>
        <v>31</v>
      </c>
      <c r="AO28" s="224"/>
    </row>
    <row r="29" spans="1:152" ht="12.75" customHeight="1" x14ac:dyDescent="0.2">
      <c r="A29" s="843" t="s">
        <v>189</v>
      </c>
      <c r="B29" s="89"/>
      <c r="C29" s="138" t="s">
        <v>24</v>
      </c>
      <c r="D29" s="394">
        <f>D28</f>
        <v>190</v>
      </c>
      <c r="E29" s="142"/>
      <c r="F29" s="115"/>
      <c r="G29" s="425">
        <f>F28+G28+H28</f>
        <v>26</v>
      </c>
      <c r="H29" s="117"/>
      <c r="I29" s="120"/>
      <c r="J29" s="119"/>
      <c r="K29" s="115"/>
      <c r="L29" s="425">
        <f>K28+L28+M28</f>
        <v>25</v>
      </c>
      <c r="M29" s="117"/>
      <c r="N29" s="120"/>
      <c r="O29" s="119"/>
      <c r="P29" s="115"/>
      <c r="Q29" s="425">
        <f>P28+Q28+R28</f>
        <v>27</v>
      </c>
      <c r="R29" s="117"/>
      <c r="S29" s="120"/>
      <c r="T29" s="119"/>
      <c r="U29" s="115"/>
      <c r="V29" s="425">
        <f>U28+V28+W28</f>
        <v>30</v>
      </c>
      <c r="W29" s="117"/>
      <c r="X29" s="120"/>
      <c r="Y29" s="119"/>
      <c r="Z29" s="396"/>
      <c r="AA29" s="425">
        <f>Z28+AA28+AB28</f>
        <v>27</v>
      </c>
      <c r="AB29" s="398"/>
      <c r="AC29" s="118"/>
      <c r="AD29" s="121"/>
      <c r="AE29" s="470"/>
      <c r="AF29" s="466">
        <f>AE28+AF28+AG28</f>
        <v>27</v>
      </c>
      <c r="AG29" s="467"/>
      <c r="AH29" s="468"/>
      <c r="AI29" s="469"/>
      <c r="AJ29" s="470"/>
      <c r="AK29" s="466">
        <f>AJ28+AK28+AL28</f>
        <v>28</v>
      </c>
      <c r="AL29" s="117"/>
      <c r="AM29" s="120"/>
      <c r="AN29" s="119"/>
      <c r="AO29" s="90"/>
      <c r="AP29" s="513"/>
      <c r="AQ29" s="506"/>
      <c r="AR29" s="507"/>
      <c r="AS29" s="508"/>
      <c r="AT29" s="507"/>
    </row>
    <row r="30" spans="1:152" ht="12.75" customHeight="1" x14ac:dyDescent="0.2">
      <c r="A30" s="844"/>
      <c r="B30" s="89"/>
      <c r="C30" s="138" t="s">
        <v>190</v>
      </c>
      <c r="D30" s="395">
        <f>'KÖM BSc E  ALAP N'!I64+'KÖM BSc E  ALAP N'!N64+'KÖM BSc E  ALAP N'!S64+'KÖM BSc E  ALAP N'!X64+AA30+AF30+AK30</f>
        <v>106</v>
      </c>
      <c r="E30" s="143"/>
      <c r="F30" s="396"/>
      <c r="G30" s="147">
        <f>G28+H28</f>
        <v>11</v>
      </c>
      <c r="H30" s="398"/>
      <c r="I30" s="401"/>
      <c r="J30" s="400"/>
      <c r="K30" s="396"/>
      <c r="L30" s="147">
        <f>L28+M28</f>
        <v>13</v>
      </c>
      <c r="M30" s="398"/>
      <c r="N30" s="401"/>
      <c r="O30" s="400"/>
      <c r="P30" s="396"/>
      <c r="Q30" s="147">
        <f>Q28+R28</f>
        <v>14</v>
      </c>
      <c r="R30" s="398"/>
      <c r="S30" s="401"/>
      <c r="T30" s="400"/>
      <c r="U30" s="396"/>
      <c r="V30" s="147">
        <f>V28+W28</f>
        <v>17</v>
      </c>
      <c r="W30" s="398"/>
      <c r="X30" s="401"/>
      <c r="Y30" s="400"/>
      <c r="Z30" s="396"/>
      <c r="AA30" s="147">
        <f>AA28+AB28</f>
        <v>12</v>
      </c>
      <c r="AB30" s="398"/>
      <c r="AC30" s="399"/>
      <c r="AD30" s="402"/>
      <c r="AE30" s="396"/>
      <c r="AF30" s="147">
        <f>AF28+AG28</f>
        <v>17</v>
      </c>
      <c r="AG30" s="398"/>
      <c r="AH30" s="401"/>
      <c r="AI30" s="400"/>
      <c r="AJ30" s="396"/>
      <c r="AK30" s="147">
        <f>AK28+AL28</f>
        <v>22</v>
      </c>
      <c r="AL30" s="398"/>
      <c r="AM30" s="401"/>
      <c r="AN30" s="400"/>
      <c r="AO30" s="90"/>
      <c r="AP30" s="514"/>
      <c r="AQ30" s="509"/>
      <c r="AR30" s="507"/>
      <c r="AS30" s="508"/>
      <c r="AT30" s="507"/>
    </row>
    <row r="31" spans="1:152" ht="12.75" customHeight="1" x14ac:dyDescent="0.2">
      <c r="A31" s="844"/>
      <c r="B31" s="89"/>
      <c r="C31" s="138" t="s">
        <v>191</v>
      </c>
      <c r="D31" s="395">
        <f>D30/D29*100</f>
        <v>55.78947368421052</v>
      </c>
      <c r="E31" s="403"/>
      <c r="F31" s="396"/>
      <c r="G31" s="397"/>
      <c r="H31" s="398"/>
      <c r="I31" s="399"/>
      <c r="J31" s="400"/>
      <c r="K31" s="396"/>
      <c r="L31" s="147"/>
      <c r="M31" s="398"/>
      <c r="N31" s="401"/>
      <c r="O31" s="400"/>
      <c r="P31" s="396"/>
      <c r="Q31" s="147"/>
      <c r="R31" s="398"/>
      <c r="S31" s="401"/>
      <c r="T31" s="400"/>
      <c r="U31" s="396"/>
      <c r="V31" s="147"/>
      <c r="W31" s="398"/>
      <c r="X31" s="401"/>
      <c r="Y31" s="402"/>
      <c r="Z31" s="396"/>
      <c r="AA31" s="397"/>
      <c r="AB31" s="398"/>
      <c r="AC31" s="399"/>
      <c r="AD31" s="402"/>
      <c r="AE31" s="396"/>
      <c r="AF31" s="147"/>
      <c r="AG31" s="398"/>
      <c r="AH31" s="401"/>
      <c r="AI31" s="400"/>
      <c r="AJ31" s="396"/>
      <c r="AK31" s="147"/>
      <c r="AL31" s="398"/>
      <c r="AM31" s="401"/>
      <c r="AN31" s="400"/>
      <c r="AO31" s="90"/>
      <c r="AP31" s="514"/>
      <c r="AQ31" s="509"/>
      <c r="AR31" s="507"/>
      <c r="AS31" s="508"/>
      <c r="AT31" s="507"/>
    </row>
    <row r="32" spans="1:152" ht="12.75" customHeight="1" x14ac:dyDescent="0.2">
      <c r="A32" s="844"/>
      <c r="B32" s="91"/>
      <c r="C32" s="139" t="s">
        <v>16</v>
      </c>
      <c r="D32" s="143"/>
      <c r="E32" s="144"/>
      <c r="F32" s="92"/>
      <c r="G32" s="93"/>
      <c r="H32" s="93"/>
      <c r="I32" s="147">
        <v>4</v>
      </c>
      <c r="J32" s="94"/>
      <c r="K32" s="95"/>
      <c r="L32" s="96"/>
      <c r="M32" s="96"/>
      <c r="N32" s="147">
        <v>4</v>
      </c>
      <c r="O32" s="94"/>
      <c r="P32" s="95"/>
      <c r="Q32" s="96"/>
      <c r="R32" s="96"/>
      <c r="S32" s="147">
        <v>4</v>
      </c>
      <c r="T32" s="94"/>
      <c r="U32" s="95"/>
      <c r="V32" s="96"/>
      <c r="W32" s="96"/>
      <c r="X32" s="147">
        <v>3</v>
      </c>
      <c r="Y32" s="97"/>
      <c r="Z32" s="92"/>
      <c r="AA32" s="93"/>
      <c r="AB32" s="93"/>
      <c r="AC32" s="147">
        <v>2</v>
      </c>
      <c r="AD32" s="97"/>
      <c r="AE32" s="95"/>
      <c r="AF32" s="96"/>
      <c r="AG32" s="96"/>
      <c r="AH32" s="147">
        <v>4</v>
      </c>
      <c r="AI32" s="94"/>
      <c r="AJ32" s="95"/>
      <c r="AK32" s="96"/>
      <c r="AL32" s="96"/>
      <c r="AM32" s="147">
        <v>3</v>
      </c>
      <c r="AN32" s="94"/>
      <c r="AO32" s="98"/>
      <c r="AP32" s="514"/>
      <c r="AQ32" s="510"/>
      <c r="AR32" s="511"/>
      <c r="AS32" s="512"/>
      <c r="AT32" s="511"/>
    </row>
    <row r="33" spans="1:45" ht="12.75" customHeight="1" thickBot="1" x14ac:dyDescent="0.25">
      <c r="A33" s="845"/>
      <c r="B33" s="99"/>
      <c r="C33" s="140" t="s">
        <v>77</v>
      </c>
      <c r="D33" s="145"/>
      <c r="E33" s="146"/>
      <c r="F33" s="92"/>
      <c r="G33" s="93"/>
      <c r="H33" s="93"/>
      <c r="I33" s="147">
        <v>4</v>
      </c>
      <c r="J33" s="94"/>
      <c r="K33" s="95"/>
      <c r="L33" s="96"/>
      <c r="M33" s="96"/>
      <c r="N33" s="147">
        <v>4</v>
      </c>
      <c r="O33" s="94"/>
      <c r="P33" s="95"/>
      <c r="Q33" s="96"/>
      <c r="R33" s="96"/>
      <c r="S33" s="147">
        <v>5</v>
      </c>
      <c r="T33" s="94"/>
      <c r="U33" s="95"/>
      <c r="V33" s="96"/>
      <c r="W33" s="96"/>
      <c r="X33" s="147">
        <v>6</v>
      </c>
      <c r="Y33" s="97"/>
      <c r="Z33" s="92"/>
      <c r="AA33" s="93"/>
      <c r="AB33" s="93"/>
      <c r="AC33" s="147">
        <v>8</v>
      </c>
      <c r="AD33" s="97"/>
      <c r="AE33" s="95"/>
      <c r="AF33" s="96"/>
      <c r="AG33" s="96"/>
      <c r="AH33" s="147">
        <v>5</v>
      </c>
      <c r="AI33" s="94"/>
      <c r="AJ33" s="95"/>
      <c r="AK33" s="96"/>
      <c r="AL33" s="96"/>
      <c r="AM33" s="147">
        <v>3</v>
      </c>
      <c r="AN33" s="94"/>
      <c r="AO33" s="98"/>
      <c r="AP33" s="497"/>
      <c r="AQ33" s="16"/>
      <c r="AS33" s="8"/>
    </row>
    <row r="34" spans="1:45" ht="12.75" customHeight="1" thickTop="1" x14ac:dyDescent="0.2">
      <c r="A34" s="830" t="s">
        <v>192</v>
      </c>
      <c r="B34" s="89"/>
      <c r="C34" s="137" t="s">
        <v>19</v>
      </c>
      <c r="D34" s="100">
        <v>2</v>
      </c>
      <c r="E34" s="101">
        <v>0</v>
      </c>
      <c r="F34" s="102"/>
      <c r="G34" s="103"/>
      <c r="H34" s="103"/>
      <c r="I34" s="103"/>
      <c r="J34" s="104"/>
      <c r="K34" s="102">
        <v>0</v>
      </c>
      <c r="L34" s="103">
        <v>2</v>
      </c>
      <c r="M34" s="103">
        <v>0</v>
      </c>
      <c r="N34" s="103" t="s">
        <v>20</v>
      </c>
      <c r="O34" s="104">
        <v>0</v>
      </c>
      <c r="P34" s="102"/>
      <c r="Q34" s="103"/>
      <c r="R34" s="103"/>
      <c r="S34" s="103"/>
      <c r="T34" s="104"/>
      <c r="U34" s="102"/>
      <c r="V34" s="103"/>
      <c r="W34" s="103"/>
      <c r="X34" s="103"/>
      <c r="Y34" s="105"/>
      <c r="Z34" s="102"/>
      <c r="AA34" s="103"/>
      <c r="AB34" s="103"/>
      <c r="AC34" s="103"/>
      <c r="AD34" s="105"/>
      <c r="AE34" s="102"/>
      <c r="AF34" s="103"/>
      <c r="AG34" s="103"/>
      <c r="AH34" s="103"/>
      <c r="AI34" s="104"/>
      <c r="AJ34" s="102"/>
      <c r="AK34" s="103"/>
      <c r="AL34" s="103"/>
      <c r="AM34" s="103"/>
      <c r="AN34" s="104"/>
      <c r="AO34" s="98"/>
      <c r="AP34" s="497"/>
      <c r="AQ34" s="16"/>
      <c r="AS34" s="8"/>
    </row>
    <row r="35" spans="1:45" ht="12.75" customHeight="1" x14ac:dyDescent="0.2">
      <c r="A35" s="831"/>
      <c r="B35" s="91"/>
      <c r="C35" s="141" t="s">
        <v>21</v>
      </c>
      <c r="D35" s="106">
        <v>2</v>
      </c>
      <c r="E35" s="107">
        <v>0</v>
      </c>
      <c r="F35" s="95"/>
      <c r="G35" s="96"/>
      <c r="H35" s="96"/>
      <c r="I35" s="96"/>
      <c r="J35" s="94"/>
      <c r="K35" s="95"/>
      <c r="L35" s="96"/>
      <c r="M35" s="96"/>
      <c r="N35" s="96"/>
      <c r="O35" s="94"/>
      <c r="P35" s="95">
        <v>0</v>
      </c>
      <c r="Q35" s="96">
        <v>2</v>
      </c>
      <c r="R35" s="96">
        <v>0</v>
      </c>
      <c r="S35" s="96" t="s">
        <v>20</v>
      </c>
      <c r="T35" s="94">
        <v>0</v>
      </c>
      <c r="U35" s="95"/>
      <c r="V35" s="96"/>
      <c r="W35" s="96"/>
      <c r="X35" s="96"/>
      <c r="Y35" s="97"/>
      <c r="Z35" s="95"/>
      <c r="AA35" s="96"/>
      <c r="AB35" s="96"/>
      <c r="AC35" s="96"/>
      <c r="AD35" s="97"/>
      <c r="AE35" s="95"/>
      <c r="AF35" s="96"/>
      <c r="AG35" s="96"/>
      <c r="AH35" s="96"/>
      <c r="AI35" s="94"/>
      <c r="AJ35" s="95"/>
      <c r="AK35" s="96"/>
      <c r="AL35" s="96"/>
      <c r="AM35" s="96"/>
      <c r="AN35" s="94"/>
      <c r="AO35" s="98"/>
      <c r="AP35" s="497"/>
      <c r="AQ35" s="16"/>
      <c r="AS35" s="8"/>
    </row>
    <row r="36" spans="1:45" ht="15.75" x14ac:dyDescent="0.2">
      <c r="A36" s="831"/>
      <c r="B36" s="91"/>
      <c r="C36" s="179" t="s">
        <v>193</v>
      </c>
      <c r="D36" s="182">
        <v>2</v>
      </c>
      <c r="E36" s="183">
        <v>2</v>
      </c>
      <c r="F36" s="95"/>
      <c r="G36" s="96"/>
      <c r="H36" s="96"/>
      <c r="I36" s="96"/>
      <c r="J36" s="94"/>
      <c r="K36" s="95"/>
      <c r="L36" s="96"/>
      <c r="M36" s="96"/>
      <c r="N36" s="96"/>
      <c r="O36" s="94"/>
      <c r="P36" s="184">
        <v>0</v>
      </c>
      <c r="Q36" s="181">
        <v>2</v>
      </c>
      <c r="R36" s="180">
        <v>0</v>
      </c>
      <c r="S36" s="180" t="s">
        <v>76</v>
      </c>
      <c r="T36" s="189">
        <v>2</v>
      </c>
      <c r="U36" s="131" t="s">
        <v>79</v>
      </c>
      <c r="V36" s="96"/>
      <c r="W36" s="96"/>
      <c r="X36" s="96"/>
      <c r="Y36" s="97"/>
      <c r="Z36" s="95"/>
      <c r="AA36" s="96"/>
      <c r="AB36" s="96"/>
      <c r="AC36" s="96"/>
      <c r="AD36" s="97"/>
      <c r="AE36" s="95"/>
      <c r="AF36" s="96"/>
      <c r="AG36" s="96"/>
      <c r="AH36" s="96"/>
      <c r="AI36" s="94"/>
      <c r="AJ36" s="95"/>
      <c r="AK36" s="96"/>
      <c r="AL36" s="96"/>
      <c r="AM36" s="96"/>
      <c r="AN36" s="94"/>
      <c r="AO36" s="98"/>
      <c r="AP36" s="528"/>
      <c r="AQ36" s="523"/>
    </row>
    <row r="37" spans="1:45" ht="15.75" x14ac:dyDescent="0.2">
      <c r="A37" s="831"/>
      <c r="B37" s="91"/>
      <c r="C37" s="179" t="s">
        <v>194</v>
      </c>
      <c r="D37" s="182">
        <v>2</v>
      </c>
      <c r="E37" s="183">
        <v>2</v>
      </c>
      <c r="F37" s="95"/>
      <c r="G37" s="96"/>
      <c r="H37" s="96"/>
      <c r="I37" s="96"/>
      <c r="J37" s="94"/>
      <c r="K37" s="95"/>
      <c r="L37" s="96"/>
      <c r="M37" s="96"/>
      <c r="N37" s="96"/>
      <c r="O37" s="94"/>
      <c r="P37" s="184">
        <v>0</v>
      </c>
      <c r="Q37" s="181">
        <v>2</v>
      </c>
      <c r="R37" s="180">
        <v>0</v>
      </c>
      <c r="S37" s="180" t="s">
        <v>76</v>
      </c>
      <c r="T37" s="189">
        <v>2</v>
      </c>
      <c r="U37" s="131" t="s">
        <v>79</v>
      </c>
      <c r="V37" s="96"/>
      <c r="W37" s="96"/>
      <c r="X37" s="96"/>
      <c r="Y37" s="97"/>
      <c r="Z37" s="95"/>
      <c r="AA37" s="96"/>
      <c r="AB37" s="96"/>
      <c r="AC37" s="96"/>
      <c r="AD37" s="97"/>
      <c r="AE37" s="95"/>
      <c r="AF37" s="96"/>
      <c r="AG37" s="96"/>
      <c r="AH37" s="96"/>
      <c r="AI37" s="94"/>
      <c r="AJ37" s="95"/>
      <c r="AK37" s="96"/>
      <c r="AL37" s="96"/>
      <c r="AM37" s="96"/>
      <c r="AN37" s="94"/>
      <c r="AO37" s="98"/>
    </row>
    <row r="38" spans="1:45" ht="16.5" thickBot="1" x14ac:dyDescent="0.25">
      <c r="A38" s="832"/>
      <c r="B38" s="207"/>
      <c r="C38" s="206" t="s">
        <v>84</v>
      </c>
      <c r="D38" s="187" t="s">
        <v>88</v>
      </c>
      <c r="E38" s="188">
        <v>0</v>
      </c>
      <c r="F38" s="108"/>
      <c r="G38" s="109"/>
      <c r="H38" s="109"/>
      <c r="I38" s="109"/>
      <c r="J38" s="110"/>
      <c r="K38" s="108"/>
      <c r="L38" s="109"/>
      <c r="M38" s="109"/>
      <c r="N38" s="109"/>
      <c r="O38" s="110"/>
      <c r="P38" s="111"/>
      <c r="Q38" s="112"/>
      <c r="R38" s="109"/>
      <c r="S38" s="109"/>
      <c r="T38" s="110"/>
      <c r="U38" s="108"/>
      <c r="V38" s="109"/>
      <c r="W38" s="109"/>
      <c r="X38" s="109"/>
      <c r="Y38" s="113"/>
      <c r="Z38" s="108"/>
      <c r="AA38" s="109"/>
      <c r="AB38" s="109"/>
      <c r="AC38" s="109"/>
      <c r="AD38" s="113"/>
      <c r="AE38" s="833" t="s">
        <v>88</v>
      </c>
      <c r="AF38" s="834"/>
      <c r="AG38" s="834"/>
      <c r="AH38" s="834"/>
      <c r="AI38" s="835"/>
      <c r="AJ38" s="108"/>
      <c r="AK38" s="109"/>
      <c r="AL38" s="109"/>
      <c r="AM38" s="109"/>
      <c r="AN38" s="110"/>
      <c r="AO38" s="98"/>
    </row>
    <row r="40" spans="1:45" ht="18" customHeight="1" x14ac:dyDescent="0.2">
      <c r="A40" s="2"/>
      <c r="B40" s="36" t="s">
        <v>73</v>
      </c>
      <c r="C40" s="357"/>
      <c r="D40" s="357"/>
      <c r="E40" s="357"/>
      <c r="F40" s="357"/>
      <c r="G40" s="357"/>
      <c r="H40" s="357"/>
      <c r="I40" s="357"/>
      <c r="J40" s="357"/>
      <c r="K40" s="357"/>
      <c r="L40" s="12"/>
      <c r="M40" s="12"/>
      <c r="N40" s="847"/>
      <c r="O40" s="848"/>
      <c r="P40" s="848"/>
      <c r="Q40" s="12"/>
      <c r="R40" s="12"/>
      <c r="S40" s="359"/>
      <c r="T40" s="12"/>
      <c r="U40" s="12"/>
      <c r="V40" s="12"/>
      <c r="W40" s="12"/>
      <c r="X40" s="359"/>
      <c r="Y40" s="12"/>
      <c r="Z40" s="12"/>
      <c r="AA40" s="12"/>
      <c r="AB40" s="12"/>
      <c r="AC40" s="359"/>
      <c r="AD40" s="12"/>
      <c r="AE40" s="359"/>
      <c r="AF40" s="359"/>
      <c r="AG40" s="359"/>
      <c r="AH40" s="359"/>
      <c r="AI40" s="12"/>
      <c r="AJ40" s="359"/>
      <c r="AK40" s="359"/>
      <c r="AL40" s="359"/>
      <c r="AM40" s="359"/>
      <c r="AN40" s="12"/>
      <c r="AO40" s="16"/>
      <c r="AP40" s="16"/>
      <c r="AQ40" s="16"/>
      <c r="AS40" s="8"/>
    </row>
    <row r="41" spans="1:45" ht="15" customHeight="1" x14ac:dyDescent="0.2">
      <c r="A41" s="5"/>
      <c r="B41" s="36"/>
      <c r="C41" s="357"/>
      <c r="D41" s="357"/>
      <c r="E41" s="357"/>
      <c r="F41" s="357"/>
      <c r="G41" s="357"/>
      <c r="H41" s="357"/>
      <c r="I41" s="357"/>
      <c r="J41" s="357"/>
      <c r="K41" s="17"/>
      <c r="L41" s="17"/>
      <c r="M41" s="17"/>
      <c r="N41" s="17"/>
      <c r="O41" s="17"/>
      <c r="P41" s="17"/>
      <c r="Q41" s="12"/>
      <c r="R41" s="12"/>
      <c r="S41" s="359"/>
      <c r="T41" s="12"/>
      <c r="U41" s="12"/>
      <c r="V41" s="12"/>
      <c r="W41" s="12"/>
      <c r="X41" s="359"/>
      <c r="Y41" s="12"/>
      <c r="Z41" s="12"/>
      <c r="AA41" s="12"/>
      <c r="AB41" s="12"/>
      <c r="AC41" s="359"/>
      <c r="AD41" s="12"/>
      <c r="AE41" s="359"/>
      <c r="AF41" s="359"/>
      <c r="AG41" s="359"/>
      <c r="AH41" s="359"/>
      <c r="AI41" s="12"/>
      <c r="AJ41" s="359"/>
      <c r="AK41" s="359"/>
      <c r="AL41" s="359"/>
      <c r="AM41" s="359"/>
      <c r="AN41" s="12"/>
      <c r="AO41" s="16"/>
      <c r="AP41" s="16"/>
      <c r="AQ41" s="16"/>
      <c r="AS41" s="4"/>
    </row>
    <row r="42" spans="1:45" ht="15" customHeight="1" x14ac:dyDescent="0.2">
      <c r="A42" s="11"/>
      <c r="B42" s="361" t="s">
        <v>239</v>
      </c>
      <c r="C42" s="225"/>
      <c r="D42" s="225"/>
      <c r="E42" s="225"/>
      <c r="F42" s="357"/>
      <c r="G42" s="357"/>
      <c r="H42" s="357"/>
      <c r="I42" s="357"/>
      <c r="J42" s="357"/>
      <c r="K42" s="17"/>
      <c r="L42" s="17"/>
      <c r="M42" s="17"/>
      <c r="N42" s="17"/>
      <c r="O42" s="12"/>
      <c r="P42" s="12"/>
      <c r="Q42" s="12"/>
      <c r="R42" s="12"/>
      <c r="S42" s="12"/>
      <c r="T42" s="12"/>
      <c r="U42" s="12"/>
      <c r="V42" s="12"/>
      <c r="W42" s="12"/>
      <c r="X42" s="359"/>
      <c r="Y42" s="12"/>
      <c r="Z42" s="12"/>
      <c r="AA42" s="12"/>
      <c r="AB42" s="12"/>
      <c r="AC42" s="359"/>
      <c r="AD42" s="12"/>
      <c r="AE42" s="359"/>
      <c r="AF42" s="359"/>
      <c r="AG42" s="359"/>
      <c r="AH42" s="359"/>
      <c r="AI42" s="12"/>
      <c r="AJ42" s="359"/>
      <c r="AK42" s="359"/>
      <c r="AL42" s="359"/>
      <c r="AM42" s="359"/>
      <c r="AN42" s="12"/>
      <c r="AO42" s="405" t="s">
        <v>126</v>
      </c>
      <c r="AP42" s="16"/>
      <c r="AQ42" s="16"/>
      <c r="AS42" s="8"/>
    </row>
    <row r="43" spans="1:45" ht="12.75" customHeight="1" x14ac:dyDescent="0.2">
      <c r="A43" s="2"/>
      <c r="B43" s="317" t="s">
        <v>242</v>
      </c>
      <c r="C43" s="9"/>
      <c r="D43" s="3"/>
      <c r="E43" s="3"/>
      <c r="F43" s="359"/>
      <c r="G43" s="359"/>
      <c r="H43" s="359"/>
      <c r="I43" s="359"/>
      <c r="J43" s="12"/>
      <c r="K43" s="12"/>
      <c r="L43" s="12"/>
      <c r="M43" s="12"/>
      <c r="N43" s="359"/>
      <c r="O43" s="12"/>
      <c r="P43" s="12"/>
      <c r="Q43" s="12"/>
      <c r="R43" s="12"/>
      <c r="S43" s="359"/>
      <c r="T43" s="12"/>
      <c r="U43" s="12"/>
      <c r="V43" s="12"/>
      <c r="W43" s="12"/>
      <c r="X43" s="359"/>
      <c r="Y43" s="12"/>
      <c r="Z43" s="12"/>
      <c r="AA43" s="12"/>
      <c r="AB43" s="12"/>
      <c r="AC43" s="359"/>
      <c r="AD43" s="12"/>
      <c r="AE43" s="359"/>
      <c r="AF43" s="359"/>
      <c r="AG43" s="359"/>
      <c r="AH43" s="359"/>
      <c r="AI43" s="12"/>
      <c r="AJ43" s="359"/>
      <c r="AK43" s="359"/>
      <c r="AL43" s="359"/>
      <c r="AM43" s="359"/>
      <c r="AN43" s="12"/>
      <c r="AO43" s="405" t="s">
        <v>82</v>
      </c>
      <c r="AP43" s="16"/>
      <c r="AQ43" s="16"/>
    </row>
    <row r="47" spans="1:45" ht="15.75" customHeight="1" x14ac:dyDescent="0.2"/>
    <row r="48" spans="1:45" ht="12.75" customHeight="1" x14ac:dyDescent="0.2">
      <c r="AP48" s="14"/>
      <c r="AQ48" s="5"/>
    </row>
    <row r="49" spans="43:43" ht="13.5" customHeight="1" x14ac:dyDescent="0.2">
      <c r="AQ49" s="5"/>
    </row>
    <row r="50" spans="43:43" x14ac:dyDescent="0.2">
      <c r="AQ50" s="5"/>
    </row>
    <row r="51" spans="43:43" x14ac:dyDescent="0.2">
      <c r="AQ51" s="5"/>
    </row>
    <row r="52" spans="43:43" x14ac:dyDescent="0.2">
      <c r="AQ52" s="5"/>
    </row>
    <row r="53" spans="43:43" x14ac:dyDescent="0.2">
      <c r="AQ53" s="5"/>
    </row>
    <row r="54" spans="43:43" x14ac:dyDescent="0.2">
      <c r="AQ54" s="5"/>
    </row>
    <row r="55" spans="43:43" x14ac:dyDescent="0.2">
      <c r="AQ55" s="5"/>
    </row>
    <row r="56" spans="43:43" x14ac:dyDescent="0.2">
      <c r="AQ56" s="5"/>
    </row>
    <row r="57" spans="43:43" x14ac:dyDescent="0.2">
      <c r="AQ57" s="5"/>
    </row>
    <row r="58" spans="43:43" x14ac:dyDescent="0.2">
      <c r="AQ58" s="5"/>
    </row>
    <row r="60" spans="43:43" ht="15" customHeight="1" x14ac:dyDescent="0.2"/>
    <row r="61" spans="43:43" ht="15" customHeight="1" x14ac:dyDescent="0.2"/>
    <row r="81" spans="5:18" ht="15.75" x14ac:dyDescent="0.2">
      <c r="E81" s="241"/>
      <c r="F81" s="241"/>
      <c r="G81" s="241"/>
      <c r="H81" s="241"/>
      <c r="I81" s="241"/>
      <c r="J81" s="241"/>
      <c r="K81" s="241"/>
      <c r="L81" s="241"/>
      <c r="M81" s="357"/>
      <c r="N81" s="357"/>
      <c r="O81" s="357"/>
      <c r="P81" s="357"/>
      <c r="Q81" s="357"/>
      <c r="R81" s="198"/>
    </row>
  </sheetData>
  <mergeCells count="17">
    <mergeCell ref="AM1:AW1"/>
    <mergeCell ref="AM2:AW2"/>
    <mergeCell ref="A7:AQ7"/>
    <mergeCell ref="A8:A9"/>
    <mergeCell ref="B8:B9"/>
    <mergeCell ref="C8:C9"/>
    <mergeCell ref="E8:E9"/>
    <mergeCell ref="F8:AI8"/>
    <mergeCell ref="AO8:AO9"/>
    <mergeCell ref="A34:A38"/>
    <mergeCell ref="AE38:AI38"/>
    <mergeCell ref="AM3:AW3"/>
    <mergeCell ref="D5:AF5"/>
    <mergeCell ref="N40:P40"/>
    <mergeCell ref="A11:C11"/>
    <mergeCell ref="A21:C21"/>
    <mergeCell ref="A29:A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85"/>
  <sheetViews>
    <sheetView showGridLines="0" topLeftCell="G1" zoomScale="85" zoomScaleNormal="85" zoomScaleSheetLayoutView="90" workbookViewId="0">
      <selection activeCell="AP8" sqref="AP8:AP23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83.140625" style="7" customWidth="1"/>
    <col min="4" max="4" width="10" style="5" customWidth="1"/>
    <col min="5" max="5" width="8.140625" style="5" bestFit="1" customWidth="1"/>
    <col min="6" max="6" width="3.8554687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28515625" style="5" bestFit="1" customWidth="1"/>
    <col min="11" max="11" width="3.85546875" style="5" bestFit="1" customWidth="1"/>
    <col min="12" max="12" width="5.28515625" style="5" customWidth="1"/>
    <col min="13" max="13" width="3.140625" style="5" bestFit="1" customWidth="1"/>
    <col min="14" max="14" width="3.85546875" style="5" customWidth="1"/>
    <col min="15" max="15" width="4.28515625" style="5" customWidth="1"/>
    <col min="16" max="16" width="3.8554687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28515625" style="5" bestFit="1" customWidth="1"/>
    <col min="21" max="21" width="3.85546875" style="5" bestFit="1" customWidth="1"/>
    <col min="22" max="22" width="4.7109375" style="5" bestFit="1" customWidth="1"/>
    <col min="23" max="23" width="4.5703125" style="5" customWidth="1"/>
    <col min="24" max="24" width="3.140625" style="5" customWidth="1"/>
    <col min="25" max="25" width="4.28515625" style="5" bestFit="1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12.5703125" style="14" customWidth="1"/>
    <col min="44" max="45" width="9.140625" style="5" hidden="1" customWidth="1"/>
    <col min="46" max="16384" width="9.140625" style="5"/>
  </cols>
  <sheetData>
    <row r="1" spans="1:152" s="35" customFormat="1" ht="18" x14ac:dyDescent="0.2">
      <c r="A1" s="355" t="s">
        <v>83</v>
      </c>
      <c r="B1" s="47"/>
      <c r="C1" s="48"/>
      <c r="F1" s="354"/>
      <c r="G1" s="354"/>
      <c r="H1" s="354"/>
      <c r="I1" s="354"/>
      <c r="J1" s="354"/>
      <c r="K1" s="354"/>
      <c r="L1" s="35" t="s">
        <v>89</v>
      </c>
      <c r="S1" s="354"/>
      <c r="T1" s="354"/>
      <c r="U1" s="354"/>
      <c r="V1" s="354"/>
      <c r="W1" s="354"/>
      <c r="X1" s="354"/>
      <c r="Y1" s="354"/>
      <c r="Z1" s="354"/>
      <c r="AA1" s="354" t="s">
        <v>186</v>
      </c>
      <c r="AB1" s="354"/>
      <c r="AC1" s="354"/>
      <c r="AI1" s="836" t="s">
        <v>212</v>
      </c>
      <c r="AJ1" s="836"/>
      <c r="AK1" s="836"/>
      <c r="AL1" s="836"/>
      <c r="AM1" s="836"/>
      <c r="AN1" s="836"/>
      <c r="AO1" s="836"/>
      <c r="AP1" s="836"/>
      <c r="AQ1" s="836"/>
      <c r="AR1" s="836"/>
      <c r="AS1" s="836"/>
    </row>
    <row r="2" spans="1:152" s="35" customFormat="1" ht="18" x14ac:dyDescent="0.2">
      <c r="A2" s="355" t="s">
        <v>75</v>
      </c>
      <c r="B2" s="47"/>
      <c r="C2" s="48"/>
      <c r="F2" s="354"/>
      <c r="G2" s="354"/>
      <c r="H2" s="354"/>
      <c r="I2" s="354"/>
      <c r="J2" s="354"/>
      <c r="K2" s="354"/>
      <c r="L2" s="354"/>
      <c r="N2" s="354"/>
      <c r="O2" s="354" t="s">
        <v>71</v>
      </c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 t="s">
        <v>71</v>
      </c>
      <c r="AB2" s="240"/>
      <c r="AC2" s="240"/>
      <c r="AD2" s="240"/>
      <c r="AE2" s="240"/>
      <c r="AF2" s="240"/>
      <c r="AI2" s="837" t="s">
        <v>213</v>
      </c>
      <c r="AJ2" s="837"/>
      <c r="AK2" s="837"/>
      <c r="AL2" s="837"/>
      <c r="AM2" s="837"/>
      <c r="AN2" s="837"/>
      <c r="AO2" s="837"/>
      <c r="AP2" s="837"/>
      <c r="AQ2" s="837"/>
      <c r="AR2" s="837"/>
      <c r="AS2" s="837"/>
    </row>
    <row r="3" spans="1:152" s="35" customFormat="1" ht="18" x14ac:dyDescent="0.2">
      <c r="A3" s="355"/>
      <c r="B3" s="47"/>
      <c r="C3" s="48"/>
      <c r="F3" s="354"/>
      <c r="G3" s="354"/>
      <c r="H3" s="354"/>
      <c r="I3" s="354"/>
      <c r="J3" s="354"/>
      <c r="K3" s="354"/>
      <c r="L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 t="s">
        <v>131</v>
      </c>
      <c r="AB3" s="240"/>
      <c r="AC3" s="240"/>
      <c r="AD3" s="240"/>
      <c r="AE3" s="240"/>
      <c r="AF3" s="240"/>
      <c r="AI3" s="837" t="s">
        <v>127</v>
      </c>
      <c r="AJ3" s="837"/>
      <c r="AK3" s="837"/>
      <c r="AL3" s="837"/>
      <c r="AM3" s="837"/>
      <c r="AN3" s="837"/>
      <c r="AO3" s="837"/>
      <c r="AP3" s="837"/>
      <c r="AQ3" s="837"/>
      <c r="AR3" s="837"/>
      <c r="AS3" s="837"/>
    </row>
    <row r="4" spans="1:152" s="35" customFormat="1" ht="18" x14ac:dyDescent="0.2">
      <c r="A4" s="355"/>
      <c r="B4" s="47"/>
      <c r="C4" s="48"/>
      <c r="F4" s="354"/>
      <c r="G4" s="354"/>
      <c r="H4" s="354"/>
      <c r="I4" s="354"/>
      <c r="J4" s="354"/>
      <c r="K4" s="354"/>
      <c r="L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 t="s">
        <v>176</v>
      </c>
      <c r="AB4" s="240"/>
      <c r="AC4" s="240"/>
      <c r="AD4" s="240"/>
      <c r="AE4" s="240"/>
      <c r="AF4" s="240"/>
      <c r="AN4" s="240"/>
      <c r="AO4" s="240"/>
      <c r="AP4" s="240"/>
      <c r="AQ4" s="240"/>
      <c r="AR4" s="240"/>
    </row>
    <row r="5" spans="1:152" s="35" customFormat="1" ht="18.75" x14ac:dyDescent="0.2">
      <c r="A5" s="355"/>
      <c r="B5" s="47"/>
      <c r="C5" s="48"/>
      <c r="D5" s="812" t="s">
        <v>221</v>
      </c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36"/>
      <c r="AH5" s="836"/>
      <c r="AI5" s="836"/>
      <c r="AJ5" s="836"/>
      <c r="AK5" s="836"/>
      <c r="AL5" s="836"/>
      <c r="AM5" s="836"/>
      <c r="AN5" s="836"/>
      <c r="AO5" s="836"/>
      <c r="AP5" s="836"/>
      <c r="AQ5" s="836"/>
      <c r="AR5" s="5"/>
      <c r="AS5" s="5"/>
      <c r="AT5" s="5"/>
      <c r="AU5" s="5"/>
      <c r="AV5" s="5"/>
    </row>
    <row r="6" spans="1:152" ht="21.75" customHeight="1" x14ac:dyDescent="0.2">
      <c r="F6" s="354"/>
      <c r="G6" s="354"/>
      <c r="H6" s="354"/>
      <c r="I6" s="354"/>
      <c r="J6" s="354"/>
      <c r="K6" s="354"/>
      <c r="L6" s="354"/>
      <c r="N6" s="354" t="s">
        <v>160</v>
      </c>
      <c r="O6" s="354"/>
      <c r="P6" s="354"/>
      <c r="Q6" s="354"/>
      <c r="S6" s="354"/>
      <c r="T6" s="354"/>
      <c r="U6" s="354"/>
      <c r="V6" s="354"/>
      <c r="W6" s="354"/>
      <c r="X6" s="354"/>
      <c r="Y6" s="354"/>
      <c r="Z6" s="354"/>
      <c r="AA6" s="354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</row>
    <row r="7" spans="1:152" ht="25.5" customHeight="1" thickBot="1" x14ac:dyDescent="0.25">
      <c r="A7" s="798" t="s">
        <v>26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799"/>
      <c r="AB7" s="799"/>
      <c r="AC7" s="799"/>
      <c r="AD7" s="799"/>
      <c r="AE7" s="799"/>
      <c r="AF7" s="799"/>
      <c r="AG7" s="799"/>
      <c r="AH7" s="799"/>
      <c r="AI7" s="799"/>
      <c r="AJ7" s="799"/>
      <c r="AK7" s="799"/>
      <c r="AL7" s="799"/>
      <c r="AM7" s="799"/>
      <c r="AN7" s="799"/>
      <c r="AO7" s="799"/>
      <c r="AP7" s="799"/>
      <c r="AQ7" s="799"/>
    </row>
    <row r="8" spans="1:152" s="241" customFormat="1" ht="20.25" customHeight="1" x14ac:dyDescent="0.2">
      <c r="A8" s="802"/>
      <c r="B8" s="839" t="s">
        <v>23</v>
      </c>
      <c r="C8" s="806" t="s">
        <v>2</v>
      </c>
      <c r="D8" s="21" t="s">
        <v>0</v>
      </c>
      <c r="E8" s="808" t="s">
        <v>70</v>
      </c>
      <c r="F8" s="810" t="s">
        <v>1</v>
      </c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22"/>
      <c r="AK8" s="22"/>
      <c r="AL8" s="22"/>
      <c r="AM8" s="23"/>
      <c r="AN8" s="24"/>
      <c r="AO8" s="841" t="s">
        <v>161</v>
      </c>
      <c r="AP8" s="591"/>
      <c r="AQ8" s="560"/>
    </row>
    <row r="9" spans="1:152" s="241" customFormat="1" ht="20.25" customHeight="1" thickBot="1" x14ac:dyDescent="0.25">
      <c r="A9" s="838"/>
      <c r="B9" s="840"/>
      <c r="C9" s="807"/>
      <c r="D9" s="26" t="s">
        <v>3</v>
      </c>
      <c r="E9" s="809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842"/>
      <c r="AP9" s="592" t="s">
        <v>350</v>
      </c>
      <c r="AQ9" s="545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</row>
    <row r="10" spans="1:152" s="11" customFormat="1" ht="18.75" customHeight="1" x14ac:dyDescent="0.2">
      <c r="A10" s="358"/>
      <c r="B10" s="38"/>
      <c r="C10" s="133"/>
      <c r="D10" s="64"/>
      <c r="E10" s="51"/>
      <c r="F10" s="85" t="s">
        <v>10</v>
      </c>
      <c r="G10" s="86" t="s">
        <v>12</v>
      </c>
      <c r="H10" s="86" t="s">
        <v>11</v>
      </c>
      <c r="I10" s="86" t="s">
        <v>13</v>
      </c>
      <c r="J10" s="87" t="s">
        <v>14</v>
      </c>
      <c r="K10" s="85" t="s">
        <v>10</v>
      </c>
      <c r="L10" s="86" t="s">
        <v>12</v>
      </c>
      <c r="M10" s="86" t="s">
        <v>11</v>
      </c>
      <c r="N10" s="86" t="s">
        <v>13</v>
      </c>
      <c r="O10" s="87" t="s">
        <v>14</v>
      </c>
      <c r="P10" s="85" t="s">
        <v>10</v>
      </c>
      <c r="Q10" s="86" t="s">
        <v>12</v>
      </c>
      <c r="R10" s="86" t="s">
        <v>11</v>
      </c>
      <c r="S10" s="86" t="s">
        <v>13</v>
      </c>
      <c r="T10" s="87" t="s">
        <v>14</v>
      </c>
      <c r="U10" s="85" t="s">
        <v>10</v>
      </c>
      <c r="V10" s="86" t="s">
        <v>12</v>
      </c>
      <c r="W10" s="86" t="s">
        <v>11</v>
      </c>
      <c r="X10" s="86" t="s">
        <v>13</v>
      </c>
      <c r="Y10" s="87" t="s">
        <v>14</v>
      </c>
      <c r="Z10" s="85" t="s">
        <v>10</v>
      </c>
      <c r="AA10" s="86" t="s">
        <v>12</v>
      </c>
      <c r="AB10" s="86" t="s">
        <v>11</v>
      </c>
      <c r="AC10" s="86" t="s">
        <v>13</v>
      </c>
      <c r="AD10" s="87" t="s">
        <v>14</v>
      </c>
      <c r="AE10" s="85" t="s">
        <v>10</v>
      </c>
      <c r="AF10" s="86" t="s">
        <v>12</v>
      </c>
      <c r="AG10" s="86" t="s">
        <v>11</v>
      </c>
      <c r="AH10" s="86" t="s">
        <v>13</v>
      </c>
      <c r="AI10" s="87" t="s">
        <v>14</v>
      </c>
      <c r="AJ10" s="88" t="s">
        <v>10</v>
      </c>
      <c r="AK10" s="356" t="s">
        <v>12</v>
      </c>
      <c r="AL10" s="356" t="s">
        <v>11</v>
      </c>
      <c r="AM10" s="356" t="s">
        <v>13</v>
      </c>
      <c r="AN10" s="341" t="s">
        <v>14</v>
      </c>
      <c r="AO10" s="340"/>
      <c r="AP10" s="59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</row>
    <row r="11" spans="1:152" ht="15.75" customHeight="1" x14ac:dyDescent="0.2">
      <c r="A11" s="815" t="s">
        <v>94</v>
      </c>
      <c r="B11" s="816"/>
      <c r="C11" s="816"/>
      <c r="D11" s="73">
        <f t="shared" ref="D11:AN11" si="0">SUM(D12:D23)</f>
        <v>31</v>
      </c>
      <c r="E11" s="74">
        <f t="shared" si="0"/>
        <v>40</v>
      </c>
      <c r="F11" s="73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  <c r="J11" s="74">
        <f t="shared" si="0"/>
        <v>0</v>
      </c>
      <c r="K11" s="73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4">
        <f t="shared" si="0"/>
        <v>0</v>
      </c>
      <c r="P11" s="73">
        <f t="shared" si="0"/>
        <v>0</v>
      </c>
      <c r="Q11" s="75">
        <f t="shared" si="0"/>
        <v>0</v>
      </c>
      <c r="R11" s="75">
        <f t="shared" si="0"/>
        <v>0</v>
      </c>
      <c r="S11" s="75">
        <f t="shared" si="0"/>
        <v>0</v>
      </c>
      <c r="T11" s="74">
        <f t="shared" si="0"/>
        <v>0</v>
      </c>
      <c r="U11" s="73">
        <f t="shared" si="0"/>
        <v>0</v>
      </c>
      <c r="V11" s="75">
        <f t="shared" si="0"/>
        <v>0</v>
      </c>
      <c r="W11" s="75">
        <f t="shared" si="0"/>
        <v>0</v>
      </c>
      <c r="X11" s="75">
        <f t="shared" si="0"/>
        <v>0</v>
      </c>
      <c r="Y11" s="74">
        <f t="shared" si="0"/>
        <v>0</v>
      </c>
      <c r="Z11" s="73">
        <f t="shared" si="0"/>
        <v>2</v>
      </c>
      <c r="AA11" s="75">
        <f t="shared" si="0"/>
        <v>0</v>
      </c>
      <c r="AB11" s="75">
        <f t="shared" si="0"/>
        <v>0</v>
      </c>
      <c r="AC11" s="75">
        <f t="shared" si="0"/>
        <v>0</v>
      </c>
      <c r="AD11" s="74">
        <f t="shared" si="0"/>
        <v>3</v>
      </c>
      <c r="AE11" s="73">
        <f t="shared" si="0"/>
        <v>13</v>
      </c>
      <c r="AF11" s="75">
        <f t="shared" si="0"/>
        <v>4</v>
      </c>
      <c r="AG11" s="75">
        <f t="shared" si="0"/>
        <v>1</v>
      </c>
      <c r="AH11" s="75">
        <f t="shared" si="0"/>
        <v>0</v>
      </c>
      <c r="AI11" s="74">
        <f t="shared" si="0"/>
        <v>22</v>
      </c>
      <c r="AJ11" s="73">
        <f t="shared" si="0"/>
        <v>8</v>
      </c>
      <c r="AK11" s="75">
        <f t="shared" si="0"/>
        <v>3</v>
      </c>
      <c r="AL11" s="75">
        <f t="shared" si="0"/>
        <v>0</v>
      </c>
      <c r="AM11" s="75">
        <f t="shared" si="0"/>
        <v>0</v>
      </c>
      <c r="AN11" s="74">
        <f t="shared" si="0"/>
        <v>15</v>
      </c>
      <c r="AO11" s="339"/>
      <c r="AP11" s="594"/>
      <c r="AQ11" s="4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</row>
    <row r="12" spans="1:152" s="193" customFormat="1" ht="15.75" customHeight="1" x14ac:dyDescent="0.2">
      <c r="A12" s="172" t="s">
        <v>60</v>
      </c>
      <c r="B12" s="68" t="s">
        <v>282</v>
      </c>
      <c r="C12" s="203" t="s">
        <v>228</v>
      </c>
      <c r="D12" s="204">
        <f>Z12+AA12+AB12+AE12+AF12+AG12+AJ12+AK12+AL12</f>
        <v>2</v>
      </c>
      <c r="E12" s="205">
        <v>3</v>
      </c>
      <c r="F12" s="211"/>
      <c r="G12" s="212"/>
      <c r="H12" s="212"/>
      <c r="I12" s="212"/>
      <c r="J12" s="213"/>
      <c r="K12" s="211"/>
      <c r="L12" s="212"/>
      <c r="M12" s="212"/>
      <c r="N12" s="212"/>
      <c r="O12" s="214"/>
      <c r="P12" s="211"/>
      <c r="Q12" s="212"/>
      <c r="R12" s="212"/>
      <c r="S12" s="212"/>
      <c r="T12" s="214"/>
      <c r="U12" s="211"/>
      <c r="V12" s="212"/>
      <c r="W12" s="212"/>
      <c r="X12" s="212"/>
      <c r="Y12" s="214"/>
      <c r="Z12" s="211">
        <v>2</v>
      </c>
      <c r="AA12" s="212">
        <v>0</v>
      </c>
      <c r="AB12" s="212">
        <v>0</v>
      </c>
      <c r="AC12" s="212" t="s">
        <v>15</v>
      </c>
      <c r="AD12" s="214">
        <v>3</v>
      </c>
      <c r="AE12" s="122"/>
      <c r="AF12" s="123"/>
      <c r="AG12" s="158"/>
      <c r="AH12" s="123"/>
      <c r="AI12" s="346"/>
      <c r="AJ12" s="211"/>
      <c r="AK12" s="212"/>
      <c r="AL12" s="212"/>
      <c r="AM12" s="212"/>
      <c r="AN12" s="214"/>
      <c r="AO12" s="66" t="s">
        <v>247</v>
      </c>
      <c r="AP12" s="595" t="s">
        <v>361</v>
      </c>
      <c r="AQ12" s="4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</row>
    <row r="13" spans="1:152" ht="15.75" x14ac:dyDescent="0.2">
      <c r="A13" s="202" t="s">
        <v>61</v>
      </c>
      <c r="B13" s="69" t="s">
        <v>283</v>
      </c>
      <c r="C13" s="338" t="s">
        <v>229</v>
      </c>
      <c r="D13" s="204">
        <f t="shared" ref="D13:D23" si="1">Z13+AA13+AB13+AE13+AF13+AG13+AJ13+AK13+AL13</f>
        <v>3</v>
      </c>
      <c r="E13" s="205">
        <f t="shared" ref="E13:E21" si="2">AD13+AI13+AN13</f>
        <v>4</v>
      </c>
      <c r="F13" s="215"/>
      <c r="G13" s="167"/>
      <c r="H13" s="76"/>
      <c r="I13" s="78"/>
      <c r="J13" s="81"/>
      <c r="K13" s="216"/>
      <c r="L13" s="215"/>
      <c r="M13" s="76"/>
      <c r="N13" s="78"/>
      <c r="O13" s="81"/>
      <c r="P13" s="76"/>
      <c r="Q13" s="167"/>
      <c r="R13" s="76"/>
      <c r="S13" s="78"/>
      <c r="T13" s="81"/>
      <c r="U13" s="76"/>
      <c r="V13" s="167"/>
      <c r="W13" s="76"/>
      <c r="X13" s="78"/>
      <c r="Y13" s="81"/>
      <c r="Z13" s="76"/>
      <c r="AA13" s="167"/>
      <c r="AB13" s="76"/>
      <c r="AC13" s="78"/>
      <c r="AD13" s="81"/>
      <c r="AE13" s="122">
        <v>2</v>
      </c>
      <c r="AF13" s="123">
        <v>1</v>
      </c>
      <c r="AG13" s="123">
        <v>0</v>
      </c>
      <c r="AH13" s="123" t="s">
        <v>15</v>
      </c>
      <c r="AI13" s="346">
        <v>4</v>
      </c>
      <c r="AJ13" s="208"/>
      <c r="AK13" s="148"/>
      <c r="AL13" s="148"/>
      <c r="AM13" s="148"/>
      <c r="AN13" s="218"/>
      <c r="AO13" s="556"/>
      <c r="AP13" s="596" t="s">
        <v>361</v>
      </c>
      <c r="AQ13" s="4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</row>
    <row r="14" spans="1:152" ht="15.75" x14ac:dyDescent="0.2">
      <c r="A14" s="172" t="s">
        <v>62</v>
      </c>
      <c r="B14" s="69" t="s">
        <v>316</v>
      </c>
      <c r="C14" s="166" t="s">
        <v>315</v>
      </c>
      <c r="D14" s="204">
        <f t="shared" si="1"/>
        <v>3</v>
      </c>
      <c r="E14" s="419">
        <f t="shared" si="2"/>
        <v>4</v>
      </c>
      <c r="F14" s="208"/>
      <c r="G14" s="148"/>
      <c r="H14" s="148"/>
      <c r="I14" s="148"/>
      <c r="J14" s="209"/>
      <c r="K14" s="208"/>
      <c r="L14" s="148"/>
      <c r="M14" s="148"/>
      <c r="N14" s="148"/>
      <c r="O14" s="209"/>
      <c r="P14" s="208"/>
      <c r="Q14" s="148"/>
      <c r="R14" s="148"/>
      <c r="S14" s="148"/>
      <c r="T14" s="209"/>
      <c r="U14" s="208"/>
      <c r="V14" s="148"/>
      <c r="W14" s="148"/>
      <c r="X14" s="148"/>
      <c r="Y14" s="209"/>
      <c r="Z14" s="208"/>
      <c r="AA14" s="148"/>
      <c r="AB14" s="148"/>
      <c r="AC14" s="148"/>
      <c r="AD14" s="218"/>
      <c r="AE14" s="348"/>
      <c r="AF14" s="349"/>
      <c r="AG14" s="349"/>
      <c r="AH14" s="349"/>
      <c r="AI14" s="350"/>
      <c r="AJ14" s="415">
        <v>2</v>
      </c>
      <c r="AK14" s="416">
        <v>1</v>
      </c>
      <c r="AL14" s="416">
        <v>0</v>
      </c>
      <c r="AM14" s="80" t="s">
        <v>15</v>
      </c>
      <c r="AN14" s="347">
        <v>4</v>
      </c>
      <c r="AO14" s="554"/>
      <c r="AP14" s="594" t="s">
        <v>361</v>
      </c>
      <c r="AQ14" s="4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</row>
    <row r="15" spans="1:152" ht="15.75" x14ac:dyDescent="0.2">
      <c r="A15" s="202" t="s">
        <v>63</v>
      </c>
      <c r="B15" s="69" t="s">
        <v>284</v>
      </c>
      <c r="C15" s="166" t="s">
        <v>210</v>
      </c>
      <c r="D15" s="204">
        <f t="shared" si="1"/>
        <v>3</v>
      </c>
      <c r="E15" s="205">
        <f t="shared" si="2"/>
        <v>4</v>
      </c>
      <c r="F15" s="208"/>
      <c r="G15" s="148"/>
      <c r="H15" s="148"/>
      <c r="I15" s="148"/>
      <c r="J15" s="209"/>
      <c r="K15" s="208"/>
      <c r="L15" s="148"/>
      <c r="M15" s="148"/>
      <c r="N15" s="148"/>
      <c r="O15" s="219"/>
      <c r="P15" s="208"/>
      <c r="Q15" s="148"/>
      <c r="R15" s="148"/>
      <c r="S15" s="148"/>
      <c r="T15" s="219"/>
      <c r="U15" s="208"/>
      <c r="V15" s="148"/>
      <c r="W15" s="148"/>
      <c r="X15" s="148"/>
      <c r="Y15" s="219"/>
      <c r="Z15" s="208"/>
      <c r="AA15" s="148"/>
      <c r="AB15" s="148"/>
      <c r="AC15" s="148"/>
      <c r="AD15" s="218"/>
      <c r="AE15" s="122">
        <v>2</v>
      </c>
      <c r="AF15" s="123">
        <v>1</v>
      </c>
      <c r="AG15" s="158">
        <v>0</v>
      </c>
      <c r="AH15" s="123" t="s">
        <v>15</v>
      </c>
      <c r="AI15" s="346">
        <v>4</v>
      </c>
      <c r="AJ15" s="122"/>
      <c r="AK15" s="167"/>
      <c r="AL15" s="76"/>
      <c r="AM15" s="123"/>
      <c r="AN15" s="159"/>
      <c r="AO15" s="554"/>
      <c r="AP15" s="594" t="s">
        <v>364</v>
      </c>
      <c r="AQ15" s="4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</row>
    <row r="16" spans="1:152" ht="18" customHeight="1" x14ac:dyDescent="0.2">
      <c r="A16" s="172" t="s">
        <v>64</v>
      </c>
      <c r="B16" s="69" t="s">
        <v>285</v>
      </c>
      <c r="C16" s="166" t="s">
        <v>230</v>
      </c>
      <c r="D16" s="204">
        <f t="shared" si="1"/>
        <v>3</v>
      </c>
      <c r="E16" s="205">
        <f t="shared" si="2"/>
        <v>4</v>
      </c>
      <c r="F16" s="160"/>
      <c r="G16" s="77"/>
      <c r="H16" s="79"/>
      <c r="I16" s="80"/>
      <c r="J16" s="82"/>
      <c r="K16" s="161"/>
      <c r="L16" s="160"/>
      <c r="M16" s="79"/>
      <c r="N16" s="80"/>
      <c r="O16" s="82"/>
      <c r="P16" s="79"/>
      <c r="Q16" s="77"/>
      <c r="R16" s="79"/>
      <c r="S16" s="80"/>
      <c r="T16" s="82"/>
      <c r="U16" s="79"/>
      <c r="V16" s="77"/>
      <c r="W16" s="79"/>
      <c r="X16" s="80"/>
      <c r="Y16" s="82"/>
      <c r="Z16" s="122"/>
      <c r="AA16" s="158"/>
      <c r="AB16" s="158"/>
      <c r="AC16" s="123"/>
      <c r="AD16" s="159"/>
      <c r="AE16" s="122"/>
      <c r="AF16" s="123"/>
      <c r="AG16" s="123"/>
      <c r="AH16" s="123"/>
      <c r="AI16" s="346"/>
      <c r="AJ16" s="126">
        <v>2</v>
      </c>
      <c r="AK16" s="77">
        <v>1</v>
      </c>
      <c r="AL16" s="79">
        <v>0</v>
      </c>
      <c r="AM16" s="80" t="s">
        <v>15</v>
      </c>
      <c r="AN16" s="347">
        <v>4</v>
      </c>
      <c r="AO16" s="66" t="s">
        <v>284</v>
      </c>
      <c r="AP16" s="594" t="s">
        <v>364</v>
      </c>
      <c r="AQ16" s="4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</row>
    <row r="17" spans="1:153" ht="18" customHeight="1" x14ac:dyDescent="0.2">
      <c r="A17" s="202" t="s">
        <v>65</v>
      </c>
      <c r="B17" s="69" t="s">
        <v>286</v>
      </c>
      <c r="C17" s="166" t="s">
        <v>195</v>
      </c>
      <c r="D17" s="204">
        <f t="shared" si="1"/>
        <v>3</v>
      </c>
      <c r="E17" s="205">
        <f t="shared" si="2"/>
        <v>3</v>
      </c>
      <c r="F17" s="208"/>
      <c r="G17" s="148"/>
      <c r="H17" s="148"/>
      <c r="I17" s="148"/>
      <c r="J17" s="218"/>
      <c r="K17" s="208"/>
      <c r="L17" s="148"/>
      <c r="M17" s="148"/>
      <c r="N17" s="148"/>
      <c r="O17" s="218"/>
      <c r="P17" s="208"/>
      <c r="Q17" s="148"/>
      <c r="R17" s="148"/>
      <c r="S17" s="148"/>
      <c r="T17" s="218"/>
      <c r="U17" s="208"/>
      <c r="V17" s="148"/>
      <c r="W17" s="148"/>
      <c r="X17" s="148"/>
      <c r="Y17" s="218"/>
      <c r="Z17" s="208"/>
      <c r="AA17" s="148"/>
      <c r="AB17" s="148"/>
      <c r="AC17" s="148"/>
      <c r="AD17" s="218"/>
      <c r="AE17" s="122">
        <v>2</v>
      </c>
      <c r="AF17" s="123">
        <v>1</v>
      </c>
      <c r="AG17" s="123">
        <v>0</v>
      </c>
      <c r="AH17" s="123" t="s">
        <v>15</v>
      </c>
      <c r="AI17" s="346">
        <v>3</v>
      </c>
      <c r="AJ17" s="122"/>
      <c r="AK17" s="123"/>
      <c r="AL17" s="79"/>
      <c r="AM17" s="80"/>
      <c r="AN17" s="347"/>
      <c r="AO17" s="555"/>
      <c r="AP17" s="594" t="s">
        <v>355</v>
      </c>
      <c r="AQ17" s="4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</row>
    <row r="18" spans="1:153" ht="18" customHeight="1" x14ac:dyDescent="0.2">
      <c r="A18" s="172" t="s">
        <v>198</v>
      </c>
      <c r="B18" s="69" t="s">
        <v>287</v>
      </c>
      <c r="C18" s="338" t="s">
        <v>211</v>
      </c>
      <c r="D18" s="204">
        <f t="shared" si="1"/>
        <v>2</v>
      </c>
      <c r="E18" s="205">
        <f t="shared" si="2"/>
        <v>3</v>
      </c>
      <c r="F18" s="208"/>
      <c r="G18" s="148"/>
      <c r="H18" s="148"/>
      <c r="I18" s="148"/>
      <c r="J18" s="209"/>
      <c r="K18" s="208"/>
      <c r="L18" s="148"/>
      <c r="M18" s="148"/>
      <c r="N18" s="148"/>
      <c r="O18" s="218"/>
      <c r="P18" s="208"/>
      <c r="Q18" s="148"/>
      <c r="R18" s="148"/>
      <c r="S18" s="148"/>
      <c r="T18" s="218"/>
      <c r="U18" s="208"/>
      <c r="V18" s="148"/>
      <c r="W18" s="148"/>
      <c r="X18" s="148"/>
      <c r="Y18" s="218"/>
      <c r="Z18" s="208"/>
      <c r="AA18" s="148"/>
      <c r="AB18" s="148"/>
      <c r="AC18" s="148"/>
      <c r="AD18" s="218"/>
      <c r="AE18" s="122">
        <v>2</v>
      </c>
      <c r="AF18" s="123">
        <v>0</v>
      </c>
      <c r="AG18" s="123">
        <v>0</v>
      </c>
      <c r="AH18" s="123" t="s">
        <v>76</v>
      </c>
      <c r="AI18" s="346">
        <v>3</v>
      </c>
      <c r="AJ18" s="348"/>
      <c r="AK18" s="349"/>
      <c r="AL18" s="417"/>
      <c r="AM18" s="417"/>
      <c r="AN18" s="418"/>
      <c r="AO18" s="555"/>
      <c r="AP18" s="595" t="s">
        <v>355</v>
      </c>
      <c r="AQ18" s="4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</row>
    <row r="19" spans="1:153" ht="18" customHeight="1" x14ac:dyDescent="0.2">
      <c r="A19" s="202" t="s">
        <v>199</v>
      </c>
      <c r="B19" s="69" t="s">
        <v>288</v>
      </c>
      <c r="C19" s="166" t="s">
        <v>196</v>
      </c>
      <c r="D19" s="204">
        <f t="shared" si="1"/>
        <v>2</v>
      </c>
      <c r="E19" s="205">
        <f t="shared" si="2"/>
        <v>3</v>
      </c>
      <c r="F19" s="208"/>
      <c r="G19" s="148"/>
      <c r="H19" s="148"/>
      <c r="I19" s="148"/>
      <c r="J19" s="209"/>
      <c r="K19" s="208"/>
      <c r="L19" s="148"/>
      <c r="M19" s="148"/>
      <c r="N19" s="148"/>
      <c r="O19" s="218"/>
      <c r="P19" s="208"/>
      <c r="Q19" s="148"/>
      <c r="R19" s="148"/>
      <c r="S19" s="148"/>
      <c r="T19" s="218"/>
      <c r="U19" s="208"/>
      <c r="V19" s="148"/>
      <c r="W19" s="148"/>
      <c r="X19" s="148"/>
      <c r="Y19" s="218"/>
      <c r="Z19" s="208"/>
      <c r="AA19" s="148"/>
      <c r="AB19" s="148"/>
      <c r="AC19" s="148"/>
      <c r="AD19" s="218"/>
      <c r="AE19" s="342"/>
      <c r="AF19" s="343"/>
      <c r="AG19" s="343"/>
      <c r="AH19" s="343"/>
      <c r="AI19" s="344"/>
      <c r="AJ19" s="217">
        <v>2</v>
      </c>
      <c r="AK19" s="167">
        <v>0</v>
      </c>
      <c r="AL19" s="123">
        <v>0</v>
      </c>
      <c r="AM19" s="123" t="s">
        <v>15</v>
      </c>
      <c r="AN19" s="346">
        <v>3</v>
      </c>
      <c r="AO19" s="555"/>
      <c r="AP19" s="594" t="s">
        <v>355</v>
      </c>
      <c r="AQ19" s="4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</row>
    <row r="20" spans="1:153" ht="18" customHeight="1" x14ac:dyDescent="0.2">
      <c r="A20" s="172" t="s">
        <v>200</v>
      </c>
      <c r="B20" s="69" t="s">
        <v>290</v>
      </c>
      <c r="C20" s="166" t="s">
        <v>292</v>
      </c>
      <c r="D20" s="204">
        <f t="shared" si="1"/>
        <v>2</v>
      </c>
      <c r="E20" s="205">
        <f t="shared" si="2"/>
        <v>3</v>
      </c>
      <c r="F20" s="208"/>
      <c r="G20" s="148"/>
      <c r="H20" s="148"/>
      <c r="I20" s="148"/>
      <c r="J20" s="209"/>
      <c r="K20" s="208"/>
      <c r="L20" s="148"/>
      <c r="M20" s="148"/>
      <c r="N20" s="148"/>
      <c r="O20" s="218"/>
      <c r="P20" s="208"/>
      <c r="Q20" s="148"/>
      <c r="R20" s="148"/>
      <c r="S20" s="148"/>
      <c r="T20" s="218"/>
      <c r="U20" s="208"/>
      <c r="V20" s="148"/>
      <c r="W20" s="148"/>
      <c r="X20" s="148"/>
      <c r="Y20" s="218"/>
      <c r="Z20" s="208"/>
      <c r="AA20" s="148"/>
      <c r="AB20" s="148"/>
      <c r="AC20" s="148"/>
      <c r="AD20" s="218"/>
      <c r="AE20" s="122">
        <v>2</v>
      </c>
      <c r="AF20" s="123">
        <v>0</v>
      </c>
      <c r="AG20" s="123">
        <v>0</v>
      </c>
      <c r="AH20" s="123" t="s">
        <v>76</v>
      </c>
      <c r="AI20" s="346">
        <v>3</v>
      </c>
      <c r="AJ20" s="126"/>
      <c r="AK20" s="77"/>
      <c r="AL20" s="79"/>
      <c r="AM20" s="80"/>
      <c r="AN20" s="82"/>
      <c r="AO20" s="555"/>
      <c r="AP20" s="594" t="s">
        <v>355</v>
      </c>
      <c r="AQ20" s="4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</row>
    <row r="21" spans="1:153" ht="18" customHeight="1" x14ac:dyDescent="0.2">
      <c r="A21" s="202" t="s">
        <v>201</v>
      </c>
      <c r="B21" s="345" t="s">
        <v>289</v>
      </c>
      <c r="C21" s="166" t="s">
        <v>197</v>
      </c>
      <c r="D21" s="204">
        <f t="shared" si="1"/>
        <v>3</v>
      </c>
      <c r="E21" s="205">
        <f t="shared" si="2"/>
        <v>3</v>
      </c>
      <c r="F21" s="208"/>
      <c r="G21" s="148"/>
      <c r="H21" s="148"/>
      <c r="I21" s="148"/>
      <c r="J21" s="209"/>
      <c r="K21" s="208"/>
      <c r="L21" s="148"/>
      <c r="M21" s="148"/>
      <c r="N21" s="148"/>
      <c r="O21" s="218"/>
      <c r="P21" s="208"/>
      <c r="Q21" s="148"/>
      <c r="R21" s="148"/>
      <c r="S21" s="148"/>
      <c r="T21" s="218"/>
      <c r="U21" s="208"/>
      <c r="V21" s="148"/>
      <c r="W21" s="148"/>
      <c r="X21" s="148"/>
      <c r="Y21" s="218"/>
      <c r="Z21" s="208"/>
      <c r="AA21" s="148"/>
      <c r="AB21" s="148"/>
      <c r="AC21" s="148"/>
      <c r="AD21" s="218"/>
      <c r="AE21" s="122">
        <v>2</v>
      </c>
      <c r="AF21" s="123">
        <v>1</v>
      </c>
      <c r="AG21" s="123">
        <v>0</v>
      </c>
      <c r="AH21" s="123" t="s">
        <v>76</v>
      </c>
      <c r="AI21" s="346">
        <v>3</v>
      </c>
      <c r="AJ21" s="208"/>
      <c r="AK21" s="148"/>
      <c r="AL21" s="148"/>
      <c r="AM21" s="148"/>
      <c r="AN21" s="218"/>
      <c r="AO21" s="555"/>
      <c r="AP21" s="597" t="s">
        <v>355</v>
      </c>
      <c r="AQ21" s="4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</row>
    <row r="22" spans="1:153" s="185" customFormat="1" ht="15" customHeight="1" x14ac:dyDescent="0.2">
      <c r="A22" s="172" t="s">
        <v>202</v>
      </c>
      <c r="B22" s="71" t="s">
        <v>279</v>
      </c>
      <c r="C22" s="406" t="s">
        <v>181</v>
      </c>
      <c r="D22" s="204">
        <f t="shared" ref="D22" si="3">Z22+AA22+AB22+AE22+AF22+AG22+AJ22+AK22+AL22</f>
        <v>2</v>
      </c>
      <c r="E22" s="205">
        <f t="shared" ref="E22" si="4">AD22+AI22+AN22</f>
        <v>2</v>
      </c>
      <c r="F22" s="55"/>
      <c r="G22" s="56"/>
      <c r="H22" s="56"/>
      <c r="I22" s="56"/>
      <c r="J22" s="57"/>
      <c r="K22" s="55"/>
      <c r="L22" s="56"/>
      <c r="M22" s="56"/>
      <c r="N22" s="56"/>
      <c r="O22" s="57"/>
      <c r="P22" s="55"/>
      <c r="Q22" s="56"/>
      <c r="R22" s="56"/>
      <c r="S22" s="56"/>
      <c r="T22" s="57"/>
      <c r="U22" s="55"/>
      <c r="V22" s="56"/>
      <c r="W22" s="56"/>
      <c r="X22" s="56"/>
      <c r="Y22" s="57"/>
      <c r="Z22" s="55"/>
      <c r="AA22" s="56"/>
      <c r="AB22" s="56"/>
      <c r="AC22" s="56"/>
      <c r="AD22" s="57"/>
      <c r="AE22" s="55">
        <v>1</v>
      </c>
      <c r="AF22" s="56">
        <v>0</v>
      </c>
      <c r="AG22" s="56">
        <v>1</v>
      </c>
      <c r="AH22" s="56" t="s">
        <v>76</v>
      </c>
      <c r="AI22" s="178">
        <v>2</v>
      </c>
      <c r="AJ22" s="55"/>
      <c r="AK22" s="56"/>
      <c r="AL22" s="56"/>
      <c r="AM22" s="56"/>
      <c r="AN22" s="57"/>
      <c r="AO22" s="210"/>
      <c r="AP22" s="597" t="s">
        <v>355</v>
      </c>
      <c r="AQ22" s="4"/>
      <c r="AR22" s="200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</row>
    <row r="23" spans="1:153" ht="18" customHeight="1" thickBot="1" x14ac:dyDescent="0.25">
      <c r="A23" s="202" t="s">
        <v>203</v>
      </c>
      <c r="B23" s="69" t="s">
        <v>291</v>
      </c>
      <c r="C23" s="166" t="s">
        <v>175</v>
      </c>
      <c r="D23" s="204">
        <f t="shared" si="1"/>
        <v>3</v>
      </c>
      <c r="E23" s="205">
        <v>4</v>
      </c>
      <c r="F23" s="208"/>
      <c r="G23" s="148"/>
      <c r="H23" s="148"/>
      <c r="I23" s="148" t="s">
        <v>25</v>
      </c>
      <c r="J23" s="209"/>
      <c r="K23" s="208"/>
      <c r="L23" s="148"/>
      <c r="M23" s="148"/>
      <c r="N23" s="148"/>
      <c r="O23" s="218"/>
      <c r="P23" s="208"/>
      <c r="Q23" s="148"/>
      <c r="R23" s="148"/>
      <c r="S23" s="148"/>
      <c r="T23" s="218"/>
      <c r="U23" s="208"/>
      <c r="V23" s="148"/>
      <c r="W23" s="148"/>
      <c r="X23" s="148"/>
      <c r="Y23" s="218"/>
      <c r="Z23" s="208"/>
      <c r="AA23" s="148"/>
      <c r="AB23" s="148"/>
      <c r="AC23" s="148"/>
      <c r="AD23" s="218"/>
      <c r="AE23" s="208"/>
      <c r="AF23" s="148"/>
      <c r="AG23" s="148"/>
      <c r="AH23" s="148"/>
      <c r="AI23" s="218"/>
      <c r="AJ23" s="122">
        <v>2</v>
      </c>
      <c r="AK23" s="123">
        <v>1</v>
      </c>
      <c r="AL23" s="123">
        <v>0</v>
      </c>
      <c r="AM23" s="123" t="s">
        <v>76</v>
      </c>
      <c r="AN23" s="159">
        <v>4</v>
      </c>
      <c r="AO23" s="66" t="s">
        <v>287</v>
      </c>
      <c r="AP23" s="600" t="s">
        <v>358</v>
      </c>
      <c r="AQ23" s="4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11"/>
    </row>
    <row r="24" spans="1:153" s="186" customFormat="1" ht="15" customHeight="1" x14ac:dyDescent="0.2">
      <c r="A24" s="815" t="s">
        <v>78</v>
      </c>
      <c r="B24" s="816"/>
      <c r="C24" s="816"/>
      <c r="D24" s="73">
        <f t="shared" ref="D24" si="5">SUM(F24:H24,K24:M24,P24:R24,U24:W24,Z24:AB24,AE24:AG24,AJ24:AL24)</f>
        <v>10</v>
      </c>
      <c r="E24" s="74">
        <f t="shared" ref="E24" si="6">SUM(J24,O24,T24,Y24,AD24,AI24,AN24)</f>
        <v>10</v>
      </c>
      <c r="F24" s="73"/>
      <c r="G24" s="75"/>
      <c r="H24" s="75"/>
      <c r="I24" s="75"/>
      <c r="J24" s="74"/>
      <c r="K24" s="73"/>
      <c r="L24" s="75"/>
      <c r="M24" s="75"/>
      <c r="N24" s="75"/>
      <c r="O24" s="74"/>
      <c r="P24" s="73"/>
      <c r="Q24" s="75"/>
      <c r="R24" s="75"/>
      <c r="S24" s="75"/>
      <c r="T24" s="74"/>
      <c r="U24" s="73"/>
      <c r="V24" s="75"/>
      <c r="W24" s="75"/>
      <c r="X24" s="75"/>
      <c r="Y24" s="74"/>
      <c r="Z24" s="73">
        <f>SUM(Z25:Z30)</f>
        <v>0</v>
      </c>
      <c r="AA24" s="75">
        <f>SUM(AA25:AA30)</f>
        <v>2</v>
      </c>
      <c r="AB24" s="75">
        <f>SUM(AB25:AB30)</f>
        <v>0</v>
      </c>
      <c r="AC24" s="75" t="s">
        <v>76</v>
      </c>
      <c r="AD24" s="74">
        <f>SUM(AD25:AD30)</f>
        <v>2</v>
      </c>
      <c r="AE24" s="73">
        <f>SUM(AE25:AE30)</f>
        <v>0</v>
      </c>
      <c r="AF24" s="75">
        <f>SUM(AF25:AF30)</f>
        <v>8</v>
      </c>
      <c r="AG24" s="75">
        <f>SUM(AG25:AG30)</f>
        <v>0</v>
      </c>
      <c r="AH24" s="75" t="s">
        <v>76</v>
      </c>
      <c r="AI24" s="74">
        <f>SUM(AI25:AI30)</f>
        <v>8</v>
      </c>
      <c r="AJ24" s="73"/>
      <c r="AK24" s="75"/>
      <c r="AL24" s="75"/>
      <c r="AM24" s="75"/>
      <c r="AN24" s="74"/>
      <c r="AO24" s="557"/>
      <c r="AP24" s="4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</row>
    <row r="25" spans="1:153" s="186" customFormat="1" ht="15" customHeight="1" x14ac:dyDescent="0.2">
      <c r="A25" s="172" t="s">
        <v>205</v>
      </c>
      <c r="B25" s="194"/>
      <c r="C25" s="192" t="s">
        <v>231</v>
      </c>
      <c r="D25" s="204">
        <v>2</v>
      </c>
      <c r="E25" s="205">
        <v>2</v>
      </c>
      <c r="F25" s="208"/>
      <c r="G25" s="148"/>
      <c r="H25" s="148"/>
      <c r="I25" s="148"/>
      <c r="J25" s="209"/>
      <c r="K25" s="208"/>
      <c r="L25" s="148"/>
      <c r="M25" s="148"/>
      <c r="N25" s="148"/>
      <c r="O25" s="209"/>
      <c r="P25" s="208"/>
      <c r="Q25" s="148"/>
      <c r="R25" s="148"/>
      <c r="S25" s="148"/>
      <c r="T25" s="209"/>
      <c r="U25" s="208"/>
      <c r="V25" s="148"/>
      <c r="W25" s="148"/>
      <c r="X25" s="148"/>
      <c r="Y25" s="209"/>
      <c r="Z25" s="220">
        <v>0</v>
      </c>
      <c r="AA25" s="221">
        <v>2</v>
      </c>
      <c r="AB25" s="221">
        <v>0</v>
      </c>
      <c r="AC25" s="221" t="s">
        <v>76</v>
      </c>
      <c r="AD25" s="222">
        <v>2</v>
      </c>
      <c r="AE25" s="220"/>
      <c r="AF25" s="221"/>
      <c r="AG25" s="221"/>
      <c r="AH25" s="221"/>
      <c r="AI25" s="222"/>
      <c r="AJ25" s="220"/>
      <c r="AK25" s="221"/>
      <c r="AL25" s="221"/>
      <c r="AM25" s="221"/>
      <c r="AN25" s="222"/>
      <c r="AO25" s="368"/>
      <c r="AP25" s="4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</row>
    <row r="26" spans="1:153" ht="15.75" x14ac:dyDescent="0.2">
      <c r="A26" s="172">
        <v>59</v>
      </c>
      <c r="B26" s="194"/>
      <c r="C26" s="192" t="s">
        <v>232</v>
      </c>
      <c r="D26" s="204">
        <v>2</v>
      </c>
      <c r="E26" s="205">
        <v>2</v>
      </c>
      <c r="F26" s="208"/>
      <c r="G26" s="148"/>
      <c r="H26" s="148"/>
      <c r="I26" s="148"/>
      <c r="J26" s="209"/>
      <c r="K26" s="208"/>
      <c r="L26" s="148"/>
      <c r="M26" s="148"/>
      <c r="N26" s="148"/>
      <c r="O26" s="209"/>
      <c r="P26" s="208"/>
      <c r="Q26" s="148"/>
      <c r="R26" s="148"/>
      <c r="S26" s="148"/>
      <c r="T26" s="209"/>
      <c r="U26" s="208"/>
      <c r="V26" s="148"/>
      <c r="W26" s="148"/>
      <c r="X26" s="148"/>
      <c r="Y26" s="209"/>
      <c r="Z26" s="220"/>
      <c r="AA26" s="221"/>
      <c r="AB26" s="221"/>
      <c r="AC26" s="221"/>
      <c r="AD26" s="222"/>
      <c r="AE26" s="220">
        <v>0</v>
      </c>
      <c r="AF26" s="221">
        <v>2</v>
      </c>
      <c r="AG26" s="221">
        <v>0</v>
      </c>
      <c r="AH26" s="221" t="s">
        <v>76</v>
      </c>
      <c r="AI26" s="222">
        <v>2</v>
      </c>
      <c r="AJ26" s="220"/>
      <c r="AK26" s="221"/>
      <c r="AL26" s="221"/>
      <c r="AM26" s="221"/>
      <c r="AN26" s="222"/>
      <c r="AO26" s="368"/>
      <c r="AP26" s="16"/>
      <c r="AQ26" s="16"/>
      <c r="AS26" s="8"/>
    </row>
    <row r="27" spans="1:153" ht="15.75" x14ac:dyDescent="0.2">
      <c r="A27" s="172">
        <v>60</v>
      </c>
      <c r="B27" s="194"/>
      <c r="C27" s="192" t="s">
        <v>233</v>
      </c>
      <c r="D27" s="204">
        <v>2</v>
      </c>
      <c r="E27" s="205">
        <v>2</v>
      </c>
      <c r="F27" s="208"/>
      <c r="G27" s="148"/>
      <c r="H27" s="148"/>
      <c r="I27" s="148"/>
      <c r="J27" s="209"/>
      <c r="K27" s="208"/>
      <c r="L27" s="148"/>
      <c r="M27" s="148"/>
      <c r="N27" s="148"/>
      <c r="O27" s="209"/>
      <c r="P27" s="208"/>
      <c r="Q27" s="148"/>
      <c r="R27" s="148"/>
      <c r="S27" s="148"/>
      <c r="T27" s="209"/>
      <c r="U27" s="208"/>
      <c r="V27" s="148"/>
      <c r="W27" s="148"/>
      <c r="X27" s="148"/>
      <c r="Y27" s="209"/>
      <c r="Z27" s="220"/>
      <c r="AA27" s="221"/>
      <c r="AB27" s="221"/>
      <c r="AC27" s="221"/>
      <c r="AD27" s="222"/>
      <c r="AE27" s="220">
        <v>0</v>
      </c>
      <c r="AF27" s="221">
        <v>2</v>
      </c>
      <c r="AG27" s="221">
        <v>0</v>
      </c>
      <c r="AH27" s="221" t="s">
        <v>76</v>
      </c>
      <c r="AI27" s="222">
        <v>2</v>
      </c>
      <c r="AJ27" s="220"/>
      <c r="AK27" s="221"/>
      <c r="AL27" s="221"/>
      <c r="AM27" s="221"/>
      <c r="AN27" s="222"/>
      <c r="AO27" s="368"/>
      <c r="AP27" s="16"/>
      <c r="AQ27" s="16"/>
      <c r="AS27" s="4"/>
    </row>
    <row r="28" spans="1:153" ht="15.75" x14ac:dyDescent="0.2">
      <c r="A28" s="172">
        <v>61</v>
      </c>
      <c r="B28" s="194"/>
      <c r="C28" s="192" t="s">
        <v>234</v>
      </c>
      <c r="D28" s="204">
        <v>2</v>
      </c>
      <c r="E28" s="205">
        <v>2</v>
      </c>
      <c r="F28" s="208"/>
      <c r="G28" s="148"/>
      <c r="H28" s="148"/>
      <c r="I28" s="148"/>
      <c r="J28" s="209"/>
      <c r="K28" s="208"/>
      <c r="L28" s="148"/>
      <c r="M28" s="148"/>
      <c r="N28" s="148"/>
      <c r="O28" s="209"/>
      <c r="P28" s="208"/>
      <c r="Q28" s="148"/>
      <c r="R28" s="148"/>
      <c r="S28" s="148"/>
      <c r="T28" s="209"/>
      <c r="U28" s="208"/>
      <c r="V28" s="148"/>
      <c r="W28" s="148"/>
      <c r="X28" s="148"/>
      <c r="Y28" s="209"/>
      <c r="Z28" s="220"/>
      <c r="AA28" s="221"/>
      <c r="AB28" s="221"/>
      <c r="AC28" s="221"/>
      <c r="AD28" s="222"/>
      <c r="AE28" s="220">
        <v>0</v>
      </c>
      <c r="AF28" s="221">
        <v>2</v>
      </c>
      <c r="AG28" s="221">
        <v>0</v>
      </c>
      <c r="AH28" s="221" t="s">
        <v>76</v>
      </c>
      <c r="AI28" s="222">
        <v>2</v>
      </c>
      <c r="AJ28" s="220"/>
      <c r="AK28" s="221"/>
      <c r="AL28" s="221"/>
      <c r="AM28" s="221"/>
      <c r="AN28" s="504"/>
      <c r="AO28" s="368"/>
      <c r="AP28" s="16"/>
      <c r="AQ28" s="16"/>
      <c r="AS28" s="8"/>
    </row>
    <row r="29" spans="1:153" ht="16.5" thickBot="1" x14ac:dyDescent="0.25">
      <c r="A29" s="172" t="s">
        <v>209</v>
      </c>
      <c r="B29" s="369"/>
      <c r="C29" s="370" t="s">
        <v>235</v>
      </c>
      <c r="D29" s="204">
        <v>2</v>
      </c>
      <c r="E29" s="371">
        <v>2</v>
      </c>
      <c r="F29" s="220"/>
      <c r="G29" s="221"/>
      <c r="H29" s="221"/>
      <c r="I29" s="221"/>
      <c r="J29" s="372"/>
      <c r="K29" s="220"/>
      <c r="L29" s="221"/>
      <c r="M29" s="221"/>
      <c r="N29" s="221"/>
      <c r="O29" s="372"/>
      <c r="P29" s="220"/>
      <c r="Q29" s="221"/>
      <c r="R29" s="221"/>
      <c r="S29" s="221"/>
      <c r="T29" s="372"/>
      <c r="U29" s="220"/>
      <c r="V29" s="221"/>
      <c r="W29" s="221"/>
      <c r="X29" s="221"/>
      <c r="Y29" s="372"/>
      <c r="Z29" s="220"/>
      <c r="AA29" s="221"/>
      <c r="AB29" s="221"/>
      <c r="AC29" s="221"/>
      <c r="AD29" s="222"/>
      <c r="AE29" s="220">
        <v>0</v>
      </c>
      <c r="AF29" s="221">
        <v>2</v>
      </c>
      <c r="AG29" s="221">
        <v>0</v>
      </c>
      <c r="AH29" s="221" t="s">
        <v>76</v>
      </c>
      <c r="AI29" s="222">
        <v>2</v>
      </c>
      <c r="AJ29" s="220"/>
      <c r="AK29" s="221"/>
      <c r="AL29" s="221"/>
      <c r="AM29" s="221"/>
      <c r="AN29" s="222"/>
      <c r="AO29" s="368"/>
      <c r="AP29" s="16"/>
      <c r="AQ29" s="16"/>
    </row>
    <row r="30" spans="1:153" ht="16.5" thickBot="1" x14ac:dyDescent="0.25">
      <c r="A30" s="373"/>
      <c r="B30" s="374" t="s">
        <v>319</v>
      </c>
      <c r="C30" s="375" t="s">
        <v>18</v>
      </c>
      <c r="D30" s="376">
        <v>15</v>
      </c>
      <c r="E30" s="377">
        <f>SUM(J30,O30,T30:U30,Y30,AD30,AI30:AJ30,AN30)</f>
        <v>15</v>
      </c>
      <c r="F30" s="373"/>
      <c r="G30" s="378"/>
      <c r="H30" s="379"/>
      <c r="I30" s="378"/>
      <c r="J30" s="380"/>
      <c r="K30" s="373"/>
      <c r="L30" s="378"/>
      <c r="M30" s="379"/>
      <c r="N30" s="378"/>
      <c r="O30" s="380"/>
      <c r="P30" s="373"/>
      <c r="Q30" s="381"/>
      <c r="R30" s="378"/>
      <c r="S30" s="378"/>
      <c r="T30" s="380"/>
      <c r="U30" s="382"/>
      <c r="V30" s="378"/>
      <c r="W30" s="379"/>
      <c r="X30" s="378"/>
      <c r="Y30" s="380"/>
      <c r="Z30" s="382"/>
      <c r="AA30" s="378"/>
      <c r="AB30" s="379"/>
      <c r="AC30" s="378"/>
      <c r="AD30" s="380"/>
      <c r="AE30" s="382"/>
      <c r="AF30" s="378"/>
      <c r="AG30" s="379"/>
      <c r="AH30" s="378"/>
      <c r="AI30" s="380"/>
      <c r="AJ30" s="373"/>
      <c r="AK30" s="378"/>
      <c r="AL30" s="379">
        <v>15</v>
      </c>
      <c r="AM30" s="378" t="s">
        <v>188</v>
      </c>
      <c r="AN30" s="380">
        <v>15</v>
      </c>
      <c r="AO30" s="544"/>
    </row>
    <row r="31" spans="1:153" ht="16.5" thickBot="1" x14ac:dyDescent="0.25">
      <c r="A31" s="383"/>
      <c r="B31" s="384"/>
      <c r="C31" s="385" t="s">
        <v>17</v>
      </c>
      <c r="D31" s="386">
        <f>'KÖM BSc E  ALAP N'!F61+D11+D24+D30</f>
        <v>190</v>
      </c>
      <c r="E31" s="387">
        <f>'KÖM BSc E  ALAP N'!G61+E11+E24+E30</f>
        <v>210</v>
      </c>
      <c r="F31" s="391">
        <v>15</v>
      </c>
      <c r="G31" s="392">
        <v>5</v>
      </c>
      <c r="H31" s="392">
        <v>6</v>
      </c>
      <c r="I31" s="393"/>
      <c r="J31" s="114">
        <v>29</v>
      </c>
      <c r="K31" s="391">
        <v>12</v>
      </c>
      <c r="L31" s="392">
        <v>8</v>
      </c>
      <c r="M31" s="392">
        <v>5</v>
      </c>
      <c r="N31" s="393"/>
      <c r="O31" s="114">
        <v>27</v>
      </c>
      <c r="P31" s="391">
        <v>13</v>
      </c>
      <c r="Q31" s="392">
        <v>9</v>
      </c>
      <c r="R31" s="392">
        <v>5</v>
      </c>
      <c r="S31" s="393"/>
      <c r="T31" s="114">
        <v>27</v>
      </c>
      <c r="U31" s="391">
        <v>13</v>
      </c>
      <c r="V31" s="392">
        <v>6</v>
      </c>
      <c r="W31" s="392">
        <v>11</v>
      </c>
      <c r="X31" s="393"/>
      <c r="Y31" s="114">
        <v>33</v>
      </c>
      <c r="Z31" s="388">
        <f>13+Z11+Z24</f>
        <v>15</v>
      </c>
      <c r="AA31" s="471">
        <f>6+AA24+AA11</f>
        <v>8</v>
      </c>
      <c r="AB31" s="389">
        <f>5+AB11+AB24</f>
        <v>5</v>
      </c>
      <c r="AC31" s="390"/>
      <c r="AD31" s="114">
        <f>27+AD11+AD24</f>
        <v>32</v>
      </c>
      <c r="AE31" s="391">
        <f>1+AE11+AE24</f>
        <v>14</v>
      </c>
      <c r="AF31" s="472">
        <f>1+AF11+AF24</f>
        <v>13</v>
      </c>
      <c r="AG31" s="392">
        <f>AG11+AG24</f>
        <v>1</v>
      </c>
      <c r="AH31" s="393"/>
      <c r="AI31" s="114">
        <f>2+AI11+AI24</f>
        <v>32</v>
      </c>
      <c r="AJ31" s="391">
        <f>AJ11</f>
        <v>8</v>
      </c>
      <c r="AK31" s="472">
        <f>AK11</f>
        <v>3</v>
      </c>
      <c r="AL31" s="392">
        <f>AL30</f>
        <v>15</v>
      </c>
      <c r="AM31" s="393"/>
      <c r="AN31" s="505">
        <f>AN11+AN30</f>
        <v>30</v>
      </c>
      <c r="AO31" s="224"/>
    </row>
    <row r="32" spans="1:153" ht="12.75" customHeight="1" x14ac:dyDescent="0.2">
      <c r="A32" s="843" t="s">
        <v>189</v>
      </c>
      <c r="B32" s="89"/>
      <c r="C32" s="138" t="s">
        <v>24</v>
      </c>
      <c r="D32" s="394">
        <f>D31</f>
        <v>190</v>
      </c>
      <c r="E32" s="142"/>
      <c r="F32" s="115"/>
      <c r="G32" s="425">
        <f>F31+G31+H31</f>
        <v>26</v>
      </c>
      <c r="H32" s="117"/>
      <c r="I32" s="120"/>
      <c r="J32" s="119"/>
      <c r="K32" s="115"/>
      <c r="L32" s="425">
        <f>K31+L31+M31</f>
        <v>25</v>
      </c>
      <c r="M32" s="117"/>
      <c r="N32" s="120"/>
      <c r="O32" s="119"/>
      <c r="P32" s="115"/>
      <c r="Q32" s="425">
        <f>P31+Q31+R31</f>
        <v>27</v>
      </c>
      <c r="R32" s="117"/>
      <c r="S32" s="120"/>
      <c r="T32" s="119"/>
      <c r="U32" s="115"/>
      <c r="V32" s="425">
        <f>U31+V31+W31</f>
        <v>30</v>
      </c>
      <c r="W32" s="117"/>
      <c r="X32" s="120"/>
      <c r="Y32" s="119"/>
      <c r="Z32" s="115"/>
      <c r="AA32" s="116">
        <f>Z31+AA31+AB31</f>
        <v>28</v>
      </c>
      <c r="AB32" s="117"/>
      <c r="AC32" s="118"/>
      <c r="AD32" s="121"/>
      <c r="AE32" s="115"/>
      <c r="AF32" s="466">
        <f>AE31+AF31+AG31</f>
        <v>28</v>
      </c>
      <c r="AG32" s="467"/>
      <c r="AH32" s="468"/>
      <c r="AI32" s="469"/>
      <c r="AJ32" s="470"/>
      <c r="AK32" s="466">
        <f>AJ31+AK31+AL31</f>
        <v>26</v>
      </c>
      <c r="AL32" s="467"/>
      <c r="AM32" s="120"/>
      <c r="AN32" s="119"/>
      <c r="AO32" s="90"/>
      <c r="AP32" s="541"/>
      <c r="AQ32" s="506"/>
      <c r="AR32" s="507"/>
      <c r="AS32" s="508"/>
      <c r="AT32" s="507"/>
    </row>
    <row r="33" spans="1:46" ht="12.75" customHeight="1" x14ac:dyDescent="0.2">
      <c r="A33" s="844"/>
      <c r="B33" s="89"/>
      <c r="C33" s="138" t="s">
        <v>190</v>
      </c>
      <c r="D33" s="395">
        <f>'KÖM BSc E  ALAP N'!I64+'KÖM BSc E  ALAP N'!N64+'KÖM BSc E  ALAP N'!S64+'KÖM BSc E  ALAP N'!X64+AA33+AF33+AK33</f>
        <v>100</v>
      </c>
      <c r="E33" s="143"/>
      <c r="F33" s="396"/>
      <c r="G33" s="147">
        <f>G31+H31</f>
        <v>11</v>
      </c>
      <c r="H33" s="398"/>
      <c r="I33" s="401"/>
      <c r="J33" s="400"/>
      <c r="K33" s="396"/>
      <c r="L33" s="147">
        <f>L31+M31</f>
        <v>13</v>
      </c>
      <c r="M33" s="398"/>
      <c r="N33" s="401"/>
      <c r="O33" s="400"/>
      <c r="P33" s="396"/>
      <c r="Q33" s="147">
        <f>Q31+R31</f>
        <v>14</v>
      </c>
      <c r="R33" s="398"/>
      <c r="S33" s="401"/>
      <c r="T33" s="400"/>
      <c r="U33" s="396"/>
      <c r="V33" s="147">
        <f>V31+W31</f>
        <v>17</v>
      </c>
      <c r="W33" s="398"/>
      <c r="X33" s="401"/>
      <c r="Y33" s="400"/>
      <c r="Z33" s="396"/>
      <c r="AA33" s="397">
        <f>AA31+AB31</f>
        <v>13</v>
      </c>
      <c r="AB33" s="398"/>
      <c r="AC33" s="399"/>
      <c r="AD33" s="402"/>
      <c r="AE33" s="396"/>
      <c r="AF33" s="147">
        <f>AF31+AG31</f>
        <v>14</v>
      </c>
      <c r="AG33" s="398"/>
      <c r="AH33" s="401"/>
      <c r="AI33" s="400"/>
      <c r="AJ33" s="396"/>
      <c r="AK33" s="147">
        <f>AK31+AL31</f>
        <v>18</v>
      </c>
      <c r="AL33" s="398"/>
      <c r="AM33" s="401"/>
      <c r="AN33" s="400"/>
      <c r="AO33" s="90"/>
      <c r="AP33" s="514"/>
      <c r="AQ33" s="509"/>
      <c r="AR33" s="507"/>
      <c r="AS33" s="508"/>
      <c r="AT33" s="507"/>
    </row>
    <row r="34" spans="1:46" ht="12.75" customHeight="1" x14ac:dyDescent="0.2">
      <c r="A34" s="844"/>
      <c r="B34" s="89"/>
      <c r="C34" s="138" t="s">
        <v>191</v>
      </c>
      <c r="D34" s="395">
        <f>(D33/D31)*100</f>
        <v>52.631578947368418</v>
      </c>
      <c r="E34" s="403"/>
      <c r="F34" s="396"/>
      <c r="G34" s="397"/>
      <c r="H34" s="398"/>
      <c r="I34" s="399"/>
      <c r="J34" s="400"/>
      <c r="K34" s="396"/>
      <c r="L34" s="147"/>
      <c r="M34" s="398"/>
      <c r="N34" s="401"/>
      <c r="O34" s="400"/>
      <c r="P34" s="396"/>
      <c r="Q34" s="147"/>
      <c r="R34" s="398"/>
      <c r="S34" s="401"/>
      <c r="T34" s="400"/>
      <c r="U34" s="396"/>
      <c r="V34" s="147"/>
      <c r="W34" s="398"/>
      <c r="X34" s="401"/>
      <c r="Y34" s="402"/>
      <c r="Z34" s="396"/>
      <c r="AA34" s="397"/>
      <c r="AB34" s="398"/>
      <c r="AC34" s="399"/>
      <c r="AD34" s="402"/>
      <c r="AE34" s="396"/>
      <c r="AF34" s="147"/>
      <c r="AG34" s="398"/>
      <c r="AH34" s="401"/>
      <c r="AI34" s="400"/>
      <c r="AJ34" s="396"/>
      <c r="AK34" s="147"/>
      <c r="AL34" s="398"/>
      <c r="AM34" s="401"/>
      <c r="AN34" s="400"/>
      <c r="AO34" s="90"/>
      <c r="AP34" s="514"/>
      <c r="AQ34" s="509"/>
      <c r="AR34" s="507"/>
      <c r="AS34" s="508"/>
      <c r="AT34" s="507"/>
    </row>
    <row r="35" spans="1:46" ht="12.75" customHeight="1" x14ac:dyDescent="0.2">
      <c r="A35" s="844"/>
      <c r="B35" s="91"/>
      <c r="C35" s="139" t="s">
        <v>16</v>
      </c>
      <c r="D35" s="143"/>
      <c r="E35" s="144"/>
      <c r="F35" s="92"/>
      <c r="G35" s="93"/>
      <c r="H35" s="93"/>
      <c r="I35" s="147">
        <v>4</v>
      </c>
      <c r="J35" s="94"/>
      <c r="K35" s="95"/>
      <c r="L35" s="96"/>
      <c r="M35" s="96"/>
      <c r="N35" s="147">
        <v>4</v>
      </c>
      <c r="O35" s="94"/>
      <c r="P35" s="95"/>
      <c r="Q35" s="96"/>
      <c r="R35" s="96"/>
      <c r="S35" s="147">
        <v>4</v>
      </c>
      <c r="T35" s="94"/>
      <c r="U35" s="95"/>
      <c r="V35" s="96"/>
      <c r="W35" s="96"/>
      <c r="X35" s="147">
        <v>3</v>
      </c>
      <c r="Y35" s="97"/>
      <c r="Z35" s="92"/>
      <c r="AA35" s="93"/>
      <c r="AB35" s="93"/>
      <c r="AC35" s="147">
        <v>4</v>
      </c>
      <c r="AD35" s="97"/>
      <c r="AE35" s="95"/>
      <c r="AF35" s="96"/>
      <c r="AG35" s="96"/>
      <c r="AH35" s="147">
        <v>2</v>
      </c>
      <c r="AI35" s="94"/>
      <c r="AJ35" s="95"/>
      <c r="AK35" s="96"/>
      <c r="AL35" s="96"/>
      <c r="AM35" s="147">
        <v>2</v>
      </c>
      <c r="AN35" s="94"/>
      <c r="AO35" s="543"/>
      <c r="AP35" s="514"/>
      <c r="AQ35" s="510"/>
      <c r="AR35" s="511"/>
      <c r="AS35" s="512"/>
      <c r="AT35" s="511"/>
    </row>
    <row r="36" spans="1:46" ht="12.75" customHeight="1" thickBot="1" x14ac:dyDescent="0.25">
      <c r="A36" s="845"/>
      <c r="B36" s="99"/>
      <c r="C36" s="140" t="s">
        <v>77</v>
      </c>
      <c r="D36" s="145"/>
      <c r="E36" s="146"/>
      <c r="F36" s="92"/>
      <c r="G36" s="93"/>
      <c r="H36" s="93"/>
      <c r="I36" s="147">
        <v>4</v>
      </c>
      <c r="J36" s="94"/>
      <c r="K36" s="95"/>
      <c r="L36" s="96"/>
      <c r="M36" s="96"/>
      <c r="N36" s="147">
        <v>4</v>
      </c>
      <c r="O36" s="94"/>
      <c r="P36" s="95"/>
      <c r="Q36" s="96"/>
      <c r="R36" s="96"/>
      <c r="S36" s="147">
        <v>5</v>
      </c>
      <c r="T36" s="94"/>
      <c r="U36" s="95"/>
      <c r="V36" s="96"/>
      <c r="W36" s="96"/>
      <c r="X36" s="147">
        <v>6</v>
      </c>
      <c r="Y36" s="97"/>
      <c r="Z36" s="92"/>
      <c r="AA36" s="93"/>
      <c r="AB36" s="93"/>
      <c r="AC36" s="147">
        <v>6</v>
      </c>
      <c r="AD36" s="97"/>
      <c r="AE36" s="95"/>
      <c r="AF36" s="96"/>
      <c r="AG36" s="96"/>
      <c r="AH36" s="147">
        <v>8</v>
      </c>
      <c r="AI36" s="94"/>
      <c r="AJ36" s="95"/>
      <c r="AK36" s="96"/>
      <c r="AL36" s="96"/>
      <c r="AM36" s="147">
        <v>3</v>
      </c>
      <c r="AN36" s="94"/>
      <c r="AO36" s="98"/>
      <c r="AP36" s="497"/>
      <c r="AQ36" s="16"/>
      <c r="AS36" s="8"/>
    </row>
    <row r="37" spans="1:46" ht="12.75" customHeight="1" thickTop="1" x14ac:dyDescent="0.2">
      <c r="A37" s="830" t="s">
        <v>192</v>
      </c>
      <c r="B37" s="89"/>
      <c r="C37" s="137" t="s">
        <v>19</v>
      </c>
      <c r="D37" s="100">
        <v>2</v>
      </c>
      <c r="E37" s="101">
        <v>0</v>
      </c>
      <c r="F37" s="102"/>
      <c r="G37" s="103"/>
      <c r="H37" s="103"/>
      <c r="I37" s="103"/>
      <c r="J37" s="104"/>
      <c r="K37" s="102">
        <v>0</v>
      </c>
      <c r="L37" s="103">
        <v>2</v>
      </c>
      <c r="M37" s="103">
        <v>0</v>
      </c>
      <c r="N37" s="103" t="s">
        <v>20</v>
      </c>
      <c r="O37" s="104">
        <v>0</v>
      </c>
      <c r="P37" s="102"/>
      <c r="Q37" s="103"/>
      <c r="R37" s="103"/>
      <c r="S37" s="103"/>
      <c r="T37" s="104"/>
      <c r="U37" s="102"/>
      <c r="V37" s="103"/>
      <c r="W37" s="103"/>
      <c r="X37" s="103"/>
      <c r="Y37" s="105"/>
      <c r="Z37" s="102"/>
      <c r="AA37" s="103"/>
      <c r="AB37" s="103"/>
      <c r="AC37" s="103"/>
      <c r="AD37" s="105"/>
      <c r="AE37" s="102"/>
      <c r="AF37" s="103"/>
      <c r="AG37" s="103"/>
      <c r="AH37" s="103"/>
      <c r="AI37" s="104"/>
      <c r="AJ37" s="102"/>
      <c r="AK37" s="103"/>
      <c r="AL37" s="103"/>
      <c r="AM37" s="103"/>
      <c r="AN37" s="104"/>
      <c r="AO37" s="98"/>
      <c r="AP37" s="12"/>
      <c r="AQ37" s="16"/>
      <c r="AS37" s="8"/>
    </row>
    <row r="38" spans="1:46" ht="12.75" customHeight="1" x14ac:dyDescent="0.2">
      <c r="A38" s="831"/>
      <c r="B38" s="91"/>
      <c r="C38" s="141" t="s">
        <v>21</v>
      </c>
      <c r="D38" s="106">
        <v>2</v>
      </c>
      <c r="E38" s="107">
        <v>0</v>
      </c>
      <c r="F38" s="95"/>
      <c r="G38" s="96"/>
      <c r="H38" s="96"/>
      <c r="I38" s="96"/>
      <c r="J38" s="94"/>
      <c r="K38" s="95"/>
      <c r="L38" s="96"/>
      <c r="M38" s="96"/>
      <c r="N38" s="96"/>
      <c r="O38" s="94"/>
      <c r="P38" s="95">
        <v>0</v>
      </c>
      <c r="Q38" s="96">
        <v>2</v>
      </c>
      <c r="R38" s="96">
        <v>0</v>
      </c>
      <c r="S38" s="96" t="s">
        <v>20</v>
      </c>
      <c r="T38" s="94">
        <v>0</v>
      </c>
      <c r="U38" s="95"/>
      <c r="V38" s="96"/>
      <c r="W38" s="96"/>
      <c r="X38" s="96"/>
      <c r="Y38" s="97"/>
      <c r="Z38" s="95"/>
      <c r="AA38" s="96"/>
      <c r="AB38" s="96"/>
      <c r="AC38" s="96"/>
      <c r="AD38" s="97"/>
      <c r="AE38" s="95"/>
      <c r="AF38" s="96"/>
      <c r="AG38" s="96"/>
      <c r="AH38" s="96"/>
      <c r="AI38" s="94"/>
      <c r="AJ38" s="95"/>
      <c r="AK38" s="96"/>
      <c r="AL38" s="96"/>
      <c r="AM38" s="96"/>
      <c r="AN38" s="94"/>
      <c r="AO38" s="98"/>
      <c r="AP38" s="12"/>
      <c r="AQ38" s="16"/>
      <c r="AS38" s="8"/>
    </row>
    <row r="39" spans="1:46" ht="15.75" x14ac:dyDescent="0.2">
      <c r="A39" s="831"/>
      <c r="B39" s="91"/>
      <c r="C39" s="179" t="s">
        <v>193</v>
      </c>
      <c r="D39" s="182">
        <v>2</v>
      </c>
      <c r="E39" s="183">
        <v>2</v>
      </c>
      <c r="F39" s="95"/>
      <c r="G39" s="96"/>
      <c r="H39" s="96"/>
      <c r="I39" s="96"/>
      <c r="J39" s="94"/>
      <c r="K39" s="95"/>
      <c r="L39" s="96"/>
      <c r="M39" s="96"/>
      <c r="N39" s="96"/>
      <c r="O39" s="94"/>
      <c r="P39" s="184">
        <v>0</v>
      </c>
      <c r="Q39" s="181">
        <v>2</v>
      </c>
      <c r="R39" s="180">
        <v>0</v>
      </c>
      <c r="S39" s="180" t="s">
        <v>76</v>
      </c>
      <c r="T39" s="189">
        <v>2</v>
      </c>
      <c r="U39" s="131" t="s">
        <v>79</v>
      </c>
      <c r="V39" s="96"/>
      <c r="W39" s="96"/>
      <c r="X39" s="96"/>
      <c r="Y39" s="97"/>
      <c r="Z39" s="95"/>
      <c r="AA39" s="96"/>
      <c r="AB39" s="96"/>
      <c r="AC39" s="96"/>
      <c r="AD39" s="97"/>
      <c r="AE39" s="95"/>
      <c r="AF39" s="96"/>
      <c r="AG39" s="96"/>
      <c r="AH39" s="96"/>
      <c r="AI39" s="94"/>
      <c r="AJ39" s="95"/>
      <c r="AK39" s="96"/>
      <c r="AL39" s="96"/>
      <c r="AM39" s="96"/>
      <c r="AN39" s="94"/>
      <c r="AO39" s="98"/>
    </row>
    <row r="40" spans="1:46" ht="15.75" x14ac:dyDescent="0.2">
      <c r="A40" s="831"/>
      <c r="B40" s="91"/>
      <c r="C40" s="179" t="s">
        <v>194</v>
      </c>
      <c r="D40" s="182">
        <v>2</v>
      </c>
      <c r="E40" s="183">
        <v>2</v>
      </c>
      <c r="F40" s="95"/>
      <c r="G40" s="96"/>
      <c r="H40" s="96"/>
      <c r="I40" s="96"/>
      <c r="J40" s="94"/>
      <c r="K40" s="95"/>
      <c r="L40" s="96"/>
      <c r="M40" s="96"/>
      <c r="N40" s="96"/>
      <c r="O40" s="94"/>
      <c r="P40" s="184">
        <v>0</v>
      </c>
      <c r="Q40" s="181">
        <v>2</v>
      </c>
      <c r="R40" s="180">
        <v>0</v>
      </c>
      <c r="S40" s="180" t="s">
        <v>76</v>
      </c>
      <c r="T40" s="189">
        <v>2</v>
      </c>
      <c r="U40" s="131" t="s">
        <v>79</v>
      </c>
      <c r="V40" s="96"/>
      <c r="W40" s="96"/>
      <c r="X40" s="96"/>
      <c r="Y40" s="97"/>
      <c r="Z40" s="95"/>
      <c r="AA40" s="96"/>
      <c r="AB40" s="96"/>
      <c r="AC40" s="96"/>
      <c r="AD40" s="97"/>
      <c r="AE40" s="95"/>
      <c r="AF40" s="96"/>
      <c r="AG40" s="96"/>
      <c r="AH40" s="96"/>
      <c r="AI40" s="94"/>
      <c r="AJ40" s="95"/>
      <c r="AK40" s="96"/>
      <c r="AL40" s="96"/>
      <c r="AM40" s="96"/>
      <c r="AN40" s="94"/>
      <c r="AO40" s="98"/>
    </row>
    <row r="41" spans="1:46" ht="16.5" thickBot="1" x14ac:dyDescent="0.25">
      <c r="A41" s="832"/>
      <c r="B41" s="207"/>
      <c r="C41" s="206" t="s">
        <v>84</v>
      </c>
      <c r="D41" s="187" t="s">
        <v>88</v>
      </c>
      <c r="E41" s="188">
        <v>0</v>
      </c>
      <c r="F41" s="108"/>
      <c r="G41" s="109"/>
      <c r="H41" s="109"/>
      <c r="I41" s="109"/>
      <c r="J41" s="110"/>
      <c r="K41" s="108"/>
      <c r="L41" s="109"/>
      <c r="M41" s="109"/>
      <c r="N41" s="109"/>
      <c r="O41" s="110"/>
      <c r="P41" s="111"/>
      <c r="Q41" s="112"/>
      <c r="R41" s="109"/>
      <c r="S41" s="109"/>
      <c r="T41" s="110"/>
      <c r="U41" s="108"/>
      <c r="V41" s="109"/>
      <c r="W41" s="109"/>
      <c r="X41" s="109"/>
      <c r="Y41" s="113"/>
      <c r="Z41" s="108"/>
      <c r="AA41" s="109"/>
      <c r="AB41" s="109"/>
      <c r="AC41" s="109"/>
      <c r="AD41" s="113"/>
      <c r="AE41" s="833" t="s">
        <v>88</v>
      </c>
      <c r="AF41" s="834"/>
      <c r="AG41" s="834"/>
      <c r="AH41" s="834"/>
      <c r="AI41" s="835"/>
      <c r="AJ41" s="108"/>
      <c r="AK41" s="109"/>
      <c r="AL41" s="109"/>
      <c r="AM41" s="109"/>
      <c r="AN41" s="110"/>
      <c r="AO41" s="98"/>
    </row>
    <row r="43" spans="1:46" ht="18" customHeight="1" x14ac:dyDescent="0.2">
      <c r="A43" s="2"/>
      <c r="B43" s="36" t="s">
        <v>73</v>
      </c>
      <c r="C43" s="357"/>
      <c r="D43" s="357"/>
      <c r="E43" s="357"/>
      <c r="F43" s="357"/>
      <c r="G43" s="357"/>
      <c r="H43" s="357"/>
      <c r="I43" s="357"/>
      <c r="J43" s="357"/>
      <c r="K43" s="357"/>
      <c r="L43" s="12"/>
      <c r="M43" s="12"/>
      <c r="N43" s="847"/>
      <c r="O43" s="848"/>
      <c r="P43" s="848"/>
      <c r="Q43" s="12"/>
      <c r="R43" s="12"/>
      <c r="S43" s="359"/>
      <c r="T43" s="12"/>
      <c r="U43" s="12"/>
      <c r="V43" s="12"/>
      <c r="W43" s="12"/>
      <c r="X43" s="359"/>
      <c r="Y43" s="12"/>
      <c r="Z43" s="12"/>
      <c r="AA43" s="12"/>
      <c r="AB43" s="12"/>
      <c r="AC43" s="359"/>
      <c r="AD43" s="12"/>
      <c r="AE43" s="359"/>
      <c r="AF43" s="359"/>
      <c r="AG43" s="359"/>
      <c r="AH43" s="359"/>
      <c r="AI43" s="12"/>
      <c r="AJ43" s="359"/>
      <c r="AK43" s="359"/>
      <c r="AL43" s="359"/>
      <c r="AM43" s="359"/>
      <c r="AN43" s="12"/>
      <c r="AO43" s="16"/>
      <c r="AP43" s="16"/>
      <c r="AQ43" s="16"/>
      <c r="AS43" s="8"/>
    </row>
    <row r="44" spans="1:46" ht="15" customHeight="1" x14ac:dyDescent="0.2">
      <c r="A44" s="5"/>
      <c r="B44" s="36"/>
      <c r="C44" s="357"/>
      <c r="D44" s="357"/>
      <c r="E44" s="357"/>
      <c r="F44" s="357"/>
      <c r="G44" s="357"/>
      <c r="H44" s="357"/>
      <c r="I44" s="357"/>
      <c r="J44" s="357"/>
      <c r="K44" s="17"/>
      <c r="L44" s="17"/>
      <c r="M44" s="17"/>
      <c r="N44" s="17"/>
      <c r="O44" s="17"/>
      <c r="P44" s="17"/>
      <c r="Q44" s="12"/>
      <c r="R44" s="12"/>
      <c r="S44" s="359"/>
      <c r="T44" s="12"/>
      <c r="U44" s="12"/>
      <c r="V44" s="12"/>
      <c r="W44" s="12"/>
      <c r="X44" s="359"/>
      <c r="Y44" s="12"/>
      <c r="Z44" s="12"/>
      <c r="AA44" s="12"/>
      <c r="AB44" s="12"/>
      <c r="AC44" s="359"/>
      <c r="AD44" s="12"/>
      <c r="AE44" s="359"/>
      <c r="AF44" s="359"/>
      <c r="AG44" s="359"/>
      <c r="AH44" s="359"/>
      <c r="AI44" s="12"/>
      <c r="AJ44" s="359"/>
      <c r="AK44" s="359"/>
      <c r="AL44" s="359"/>
      <c r="AM44" s="359"/>
      <c r="AN44" s="12"/>
      <c r="AO44" s="16"/>
      <c r="AP44" s="16"/>
      <c r="AQ44" s="16"/>
      <c r="AS44" s="4"/>
    </row>
    <row r="45" spans="1:46" ht="15" customHeight="1" x14ac:dyDescent="0.2">
      <c r="A45" s="11"/>
      <c r="B45" s="361" t="s">
        <v>239</v>
      </c>
      <c r="C45" s="225"/>
      <c r="D45" s="225"/>
      <c r="E45" s="225"/>
      <c r="F45" s="357"/>
      <c r="G45" s="357"/>
      <c r="H45" s="357"/>
      <c r="I45" s="357"/>
      <c r="J45" s="357"/>
      <c r="K45" s="17"/>
      <c r="L45" s="17"/>
      <c r="M45" s="17"/>
      <c r="N45" s="17"/>
      <c r="O45" s="12"/>
      <c r="P45" s="12"/>
      <c r="Q45" s="12"/>
      <c r="R45" s="12"/>
      <c r="S45" s="12"/>
      <c r="T45" s="12"/>
      <c r="U45" s="12"/>
      <c r="V45" s="12"/>
      <c r="W45" s="12"/>
      <c r="X45" s="359"/>
      <c r="Y45" s="12"/>
      <c r="Z45" s="12"/>
      <c r="AA45" s="12"/>
      <c r="AB45" s="12"/>
      <c r="AC45" s="359"/>
      <c r="AD45" s="12"/>
      <c r="AE45" s="359"/>
      <c r="AF45" s="359"/>
      <c r="AG45" s="359"/>
      <c r="AH45" s="359"/>
      <c r="AI45" s="12"/>
      <c r="AJ45" s="359"/>
      <c r="AK45" s="359"/>
      <c r="AL45" s="359"/>
      <c r="AM45" s="359"/>
      <c r="AN45" s="12"/>
      <c r="AO45" s="405" t="s">
        <v>126</v>
      </c>
      <c r="AP45" s="16"/>
      <c r="AQ45" s="16"/>
      <c r="AS45" s="8"/>
    </row>
    <row r="46" spans="1:46" ht="12.75" customHeight="1" x14ac:dyDescent="0.2">
      <c r="A46" s="2"/>
      <c r="B46" s="317" t="s">
        <v>240</v>
      </c>
      <c r="C46" s="9"/>
      <c r="D46" s="3"/>
      <c r="E46" s="3"/>
      <c r="F46" s="359"/>
      <c r="G46" s="359"/>
      <c r="H46" s="359"/>
      <c r="I46" s="359"/>
      <c r="J46" s="12"/>
      <c r="K46" s="12"/>
      <c r="L46" s="12"/>
      <c r="M46" s="12"/>
      <c r="N46" s="359"/>
      <c r="O46" s="12"/>
      <c r="P46" s="12"/>
      <c r="Q46" s="12"/>
      <c r="R46" s="12"/>
      <c r="S46" s="359"/>
      <c r="T46" s="12"/>
      <c r="U46" s="12"/>
      <c r="V46" s="12"/>
      <c r="W46" s="12"/>
      <c r="X46" s="359"/>
      <c r="Y46" s="12"/>
      <c r="Z46" s="12"/>
      <c r="AA46" s="12"/>
      <c r="AB46" s="12"/>
      <c r="AC46" s="359"/>
      <c r="AD46" s="12"/>
      <c r="AE46" s="359"/>
      <c r="AF46" s="359"/>
      <c r="AG46" s="359"/>
      <c r="AH46" s="359"/>
      <c r="AI46" s="12"/>
      <c r="AJ46" s="359"/>
      <c r="AK46" s="359"/>
      <c r="AL46" s="359"/>
      <c r="AM46" s="359"/>
      <c r="AN46" s="12"/>
      <c r="AO46" s="405" t="s">
        <v>82</v>
      </c>
      <c r="AP46" s="16"/>
      <c r="AQ46" s="16"/>
    </row>
    <row r="51" spans="42:43" ht="15.75" customHeight="1" x14ac:dyDescent="0.2"/>
    <row r="52" spans="42:43" ht="12.75" customHeight="1" x14ac:dyDescent="0.2">
      <c r="AP52" s="14"/>
      <c r="AQ52" s="5"/>
    </row>
    <row r="53" spans="42:43" ht="13.5" customHeight="1" x14ac:dyDescent="0.2">
      <c r="AQ53" s="5"/>
    </row>
    <row r="54" spans="42:43" x14ac:dyDescent="0.2">
      <c r="AQ54" s="5"/>
    </row>
    <row r="55" spans="42:43" x14ac:dyDescent="0.2">
      <c r="AQ55" s="5"/>
    </row>
    <row r="56" spans="42:43" x14ac:dyDescent="0.2">
      <c r="AQ56" s="5"/>
    </row>
    <row r="57" spans="42:43" x14ac:dyDescent="0.2">
      <c r="AQ57" s="5"/>
    </row>
    <row r="58" spans="42:43" x14ac:dyDescent="0.2">
      <c r="AQ58" s="5"/>
    </row>
    <row r="59" spans="42:43" x14ac:dyDescent="0.2">
      <c r="AQ59" s="5"/>
    </row>
    <row r="60" spans="42:43" x14ac:dyDescent="0.2">
      <c r="AQ60" s="5"/>
    </row>
    <row r="61" spans="42:43" x14ac:dyDescent="0.2">
      <c r="AQ61" s="5"/>
    </row>
    <row r="62" spans="42:43" x14ac:dyDescent="0.2">
      <c r="AQ62" s="5"/>
    </row>
    <row r="64" spans="42:43" ht="15" customHeight="1" x14ac:dyDescent="0.2"/>
    <row r="65" ht="15" customHeight="1" x14ac:dyDescent="0.2"/>
    <row r="85" spans="5:18" ht="15.75" x14ac:dyDescent="0.2">
      <c r="E85" s="241"/>
      <c r="F85" s="241"/>
      <c r="G85" s="241"/>
      <c r="H85" s="241"/>
      <c r="I85" s="241"/>
      <c r="J85" s="241"/>
      <c r="K85" s="241"/>
      <c r="L85" s="241"/>
      <c r="M85" s="357"/>
      <c r="N85" s="357"/>
      <c r="O85" s="357"/>
      <c r="P85" s="357"/>
      <c r="Q85" s="357"/>
      <c r="R85" s="198"/>
    </row>
  </sheetData>
  <mergeCells count="19">
    <mergeCell ref="N43:P43"/>
    <mergeCell ref="AG5:AQ5"/>
    <mergeCell ref="AG6:AQ6"/>
    <mergeCell ref="A7:AQ7"/>
    <mergeCell ref="A8:A9"/>
    <mergeCell ref="B8:B9"/>
    <mergeCell ref="C8:C9"/>
    <mergeCell ref="E8:E9"/>
    <mergeCell ref="F8:AI8"/>
    <mergeCell ref="AO8:AO9"/>
    <mergeCell ref="A11:C11"/>
    <mergeCell ref="A24:C24"/>
    <mergeCell ref="A32:A36"/>
    <mergeCell ref="A37:A41"/>
    <mergeCell ref="AE41:AI41"/>
    <mergeCell ref="AI1:AS1"/>
    <mergeCell ref="AI2:AS2"/>
    <mergeCell ref="AI3:AS3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&amp;L&amp;D&amp;C&amp;F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90"/>
  <sheetViews>
    <sheetView showGridLines="0" tabSelected="1" topLeftCell="A10" zoomScale="80" zoomScaleNormal="80" zoomScaleSheetLayoutView="80" workbookViewId="0">
      <selection activeCell="Y40" sqref="Y40"/>
    </sheetView>
  </sheetViews>
  <sheetFormatPr defaultRowHeight="12.75" x14ac:dyDescent="0.2"/>
  <cols>
    <col min="1" max="1" width="5.28515625" customWidth="1"/>
    <col min="2" max="2" width="20.5703125" customWidth="1"/>
    <col min="3" max="3" width="47.42578125" style="601" customWidth="1"/>
    <col min="4" max="5" width="5.42578125" style="601" customWidth="1"/>
    <col min="6" max="40" width="3" customWidth="1"/>
    <col min="41" max="41" width="17.7109375" bestFit="1" customWidth="1"/>
    <col min="42" max="42" width="21" customWidth="1"/>
    <col min="43" max="50" width="3.28515625" customWidth="1"/>
    <col min="51" max="51" width="17.28515625" customWidth="1"/>
  </cols>
  <sheetData>
    <row r="2" spans="1:43" ht="18" x14ac:dyDescent="0.2">
      <c r="A2" s="797" t="s">
        <v>83</v>
      </c>
      <c r="B2" s="797"/>
      <c r="C2" s="48"/>
      <c r="D2" s="48"/>
      <c r="E2" s="48"/>
      <c r="F2" s="35"/>
      <c r="G2" s="582"/>
      <c r="H2" s="582"/>
      <c r="I2" s="582"/>
      <c r="J2" s="582"/>
      <c r="K2" s="846" t="s">
        <v>224</v>
      </c>
      <c r="L2" s="846"/>
      <c r="M2" s="846"/>
      <c r="N2" s="846"/>
      <c r="O2" s="846"/>
      <c r="P2" s="846"/>
      <c r="Q2" s="846"/>
      <c r="R2" s="846"/>
      <c r="S2" s="846"/>
      <c r="T2" s="846"/>
      <c r="U2" s="582"/>
      <c r="V2" s="582"/>
      <c r="W2" s="582"/>
      <c r="X2" s="582"/>
      <c r="Y2" s="582"/>
      <c r="Z2" s="582"/>
      <c r="AA2" s="582"/>
      <c r="AB2" s="582"/>
      <c r="AC2" s="582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240"/>
      <c r="AP2" s="35"/>
      <c r="AQ2" s="35"/>
    </row>
    <row r="3" spans="1:43" ht="18" x14ac:dyDescent="0.2">
      <c r="A3" s="35" t="s">
        <v>101</v>
      </c>
      <c r="B3" s="35"/>
      <c r="C3" s="602"/>
      <c r="D3" s="48"/>
      <c r="E3" s="48"/>
      <c r="F3" s="35"/>
      <c r="G3" s="582"/>
      <c r="H3" s="582"/>
      <c r="I3" s="582"/>
      <c r="J3" s="582"/>
      <c r="K3" s="582"/>
      <c r="L3" s="582"/>
      <c r="M3" s="582"/>
      <c r="N3" s="582"/>
      <c r="O3" s="582" t="s">
        <v>71</v>
      </c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35"/>
      <c r="AE3" s="35"/>
      <c r="AF3" s="35"/>
      <c r="AG3" s="603" t="s">
        <v>371</v>
      </c>
      <c r="AH3" s="603"/>
      <c r="AI3" s="603"/>
      <c r="AJ3" s="603"/>
      <c r="AK3" s="603"/>
      <c r="AL3" s="603"/>
      <c r="AM3" s="603"/>
      <c r="AN3" s="603"/>
      <c r="AO3" s="603"/>
      <c r="AP3" s="603"/>
      <c r="AQ3" s="603"/>
    </row>
    <row r="4" spans="1:43" ht="18" x14ac:dyDescent="0.2">
      <c r="A4" s="582"/>
      <c r="B4" s="47"/>
      <c r="C4" s="48"/>
      <c r="D4" s="48"/>
      <c r="E4" s="48"/>
      <c r="F4" s="35"/>
      <c r="G4" s="582"/>
      <c r="H4" s="582"/>
      <c r="I4" s="582"/>
      <c r="J4" s="846" t="s">
        <v>131</v>
      </c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582"/>
      <c r="W4" s="582"/>
      <c r="X4" s="582"/>
      <c r="Y4" s="582"/>
      <c r="Z4" s="582"/>
      <c r="AA4" s="582"/>
      <c r="AB4" s="582"/>
      <c r="AC4" s="582"/>
      <c r="AD4" s="35"/>
      <c r="AE4" s="35"/>
      <c r="AF4" s="35"/>
      <c r="AG4" s="199"/>
      <c r="AH4" s="603"/>
      <c r="AI4" s="603"/>
      <c r="AJ4" s="603"/>
      <c r="AK4" s="603"/>
      <c r="AL4" s="603"/>
      <c r="AM4" s="603"/>
      <c r="AN4" s="603"/>
      <c r="AO4" s="603"/>
      <c r="AP4" s="603"/>
      <c r="AQ4" s="603"/>
    </row>
    <row r="5" spans="1:43" ht="18" x14ac:dyDescent="0.2">
      <c r="A5" s="15"/>
      <c r="B5" s="6"/>
      <c r="C5" s="7"/>
      <c r="D5" s="7"/>
      <c r="E5" s="7"/>
      <c r="F5" s="5"/>
      <c r="G5" s="582"/>
      <c r="H5" s="582"/>
      <c r="I5" s="582"/>
      <c r="J5" s="582"/>
      <c r="K5" s="582"/>
      <c r="L5" s="582"/>
      <c r="M5" s="582"/>
      <c r="N5" s="582"/>
      <c r="O5" s="582" t="s">
        <v>78</v>
      </c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35"/>
      <c r="AD5" s="35"/>
      <c r="AE5" s="35"/>
      <c r="AF5" s="35"/>
      <c r="AG5" s="35"/>
      <c r="AH5" s="35"/>
      <c r="AI5" s="35"/>
      <c r="AJ5" s="5"/>
      <c r="AK5" s="5"/>
      <c r="AL5" s="5"/>
      <c r="AM5" s="5"/>
      <c r="AN5" s="5"/>
      <c r="AO5" s="5"/>
      <c r="AP5" s="5"/>
      <c r="AQ5" s="5"/>
    </row>
    <row r="6" spans="1:43" ht="18" x14ac:dyDescent="0.2">
      <c r="A6" s="15"/>
      <c r="B6" s="6"/>
      <c r="C6" s="7"/>
      <c r="D6" s="7"/>
      <c r="E6" s="7"/>
      <c r="F6" s="5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35"/>
      <c r="AD6" s="35"/>
      <c r="AE6" s="35"/>
      <c r="AF6" s="35"/>
      <c r="AG6" s="35"/>
      <c r="AH6" s="35"/>
      <c r="AI6" s="35"/>
      <c r="AJ6" s="5"/>
      <c r="AK6" s="5"/>
      <c r="AL6" s="5"/>
      <c r="AM6" s="5"/>
      <c r="AN6" s="5"/>
      <c r="AO6" s="5"/>
      <c r="AP6" s="5"/>
      <c r="AQ6" s="5"/>
    </row>
    <row r="7" spans="1:43" ht="16.5" thickBot="1" x14ac:dyDescent="0.25">
      <c r="A7" s="798" t="s">
        <v>26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49"/>
      <c r="AM7" s="849"/>
      <c r="AN7" s="849"/>
      <c r="AO7" s="849"/>
      <c r="AP7" s="5"/>
      <c r="AQ7" s="5"/>
    </row>
    <row r="8" spans="1:43" ht="15.75" customHeight="1" x14ac:dyDescent="0.2">
      <c r="A8" s="802"/>
      <c r="B8" s="839" t="s">
        <v>23</v>
      </c>
      <c r="C8" s="852" t="s">
        <v>2</v>
      </c>
      <c r="D8" s="604" t="s">
        <v>0</v>
      </c>
      <c r="E8" s="854" t="s">
        <v>70</v>
      </c>
      <c r="F8" s="810" t="s">
        <v>1</v>
      </c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22"/>
      <c r="AK8" s="22"/>
      <c r="AL8" s="22"/>
      <c r="AM8" s="23"/>
      <c r="AN8" s="24"/>
      <c r="AO8" s="856" t="s">
        <v>29</v>
      </c>
      <c r="AP8" s="591"/>
    </row>
    <row r="9" spans="1:43" ht="16.5" thickBot="1" x14ac:dyDescent="0.25">
      <c r="A9" s="850"/>
      <c r="B9" s="851"/>
      <c r="C9" s="853"/>
      <c r="D9" s="605" t="s">
        <v>3</v>
      </c>
      <c r="E9" s="855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857"/>
      <c r="AP9" s="755" t="s">
        <v>350</v>
      </c>
    </row>
    <row r="10" spans="1:43" ht="16.5" thickBot="1" x14ac:dyDescent="0.25">
      <c r="A10" s="606"/>
      <c r="B10" s="607"/>
      <c r="C10" s="22"/>
      <c r="D10" s="608"/>
      <c r="E10" s="609"/>
      <c r="F10" s="581" t="s">
        <v>10</v>
      </c>
      <c r="G10" s="610" t="s">
        <v>12</v>
      </c>
      <c r="H10" s="610" t="s">
        <v>11</v>
      </c>
      <c r="I10" s="610" t="s">
        <v>13</v>
      </c>
      <c r="J10" s="611" t="s">
        <v>14</v>
      </c>
      <c r="K10" s="612" t="s">
        <v>10</v>
      </c>
      <c r="L10" s="610" t="s">
        <v>12</v>
      </c>
      <c r="M10" s="610" t="s">
        <v>11</v>
      </c>
      <c r="N10" s="610" t="s">
        <v>13</v>
      </c>
      <c r="O10" s="611" t="s">
        <v>14</v>
      </c>
      <c r="P10" s="612" t="s">
        <v>10</v>
      </c>
      <c r="Q10" s="610" t="s">
        <v>12</v>
      </c>
      <c r="R10" s="610" t="s">
        <v>11</v>
      </c>
      <c r="S10" s="610" t="s">
        <v>13</v>
      </c>
      <c r="T10" s="611" t="s">
        <v>14</v>
      </c>
      <c r="U10" s="612" t="s">
        <v>10</v>
      </c>
      <c r="V10" s="610" t="s">
        <v>12</v>
      </c>
      <c r="W10" s="610" t="s">
        <v>11</v>
      </c>
      <c r="X10" s="610" t="s">
        <v>13</v>
      </c>
      <c r="Y10" s="611" t="s">
        <v>14</v>
      </c>
      <c r="Z10" s="612" t="s">
        <v>10</v>
      </c>
      <c r="AA10" s="610" t="s">
        <v>12</v>
      </c>
      <c r="AB10" s="610" t="s">
        <v>11</v>
      </c>
      <c r="AC10" s="610" t="s">
        <v>13</v>
      </c>
      <c r="AD10" s="611" t="s">
        <v>14</v>
      </c>
      <c r="AE10" s="612" t="s">
        <v>10</v>
      </c>
      <c r="AF10" s="610" t="s">
        <v>12</v>
      </c>
      <c r="AG10" s="610" t="s">
        <v>11</v>
      </c>
      <c r="AH10" s="610" t="s">
        <v>13</v>
      </c>
      <c r="AI10" s="611" t="s">
        <v>14</v>
      </c>
      <c r="AJ10" s="612" t="s">
        <v>10</v>
      </c>
      <c r="AK10" s="610" t="s">
        <v>12</v>
      </c>
      <c r="AL10" s="610" t="s">
        <v>11</v>
      </c>
      <c r="AM10" s="610" t="s">
        <v>13</v>
      </c>
      <c r="AN10" s="611" t="s">
        <v>14</v>
      </c>
      <c r="AO10" s="86" t="s">
        <v>23</v>
      </c>
      <c r="AP10" s="756"/>
    </row>
    <row r="11" spans="1:43" ht="16.5" thickBot="1" x14ac:dyDescent="0.25">
      <c r="A11" s="858" t="s">
        <v>78</v>
      </c>
      <c r="B11" s="859"/>
      <c r="C11" s="860"/>
      <c r="D11" s="613"/>
      <c r="E11" s="614"/>
      <c r="F11" s="615"/>
      <c r="G11" s="616"/>
      <c r="H11" s="616"/>
      <c r="I11" s="616"/>
      <c r="J11" s="617"/>
      <c r="K11" s="615"/>
      <c r="L11" s="616"/>
      <c r="M11" s="616"/>
      <c r="N11" s="616"/>
      <c r="O11" s="617"/>
      <c r="P11" s="618"/>
      <c r="Q11" s="616"/>
      <c r="R11" s="616"/>
      <c r="S11" s="616"/>
      <c r="T11" s="617"/>
      <c r="U11" s="615"/>
      <c r="V11" s="616"/>
      <c r="W11" s="616"/>
      <c r="X11" s="616"/>
      <c r="Y11" s="617"/>
      <c r="Z11" s="615"/>
      <c r="AA11" s="616"/>
      <c r="AB11" s="616"/>
      <c r="AC11" s="616"/>
      <c r="AD11" s="617"/>
      <c r="AE11" s="615"/>
      <c r="AF11" s="616"/>
      <c r="AG11" s="616"/>
      <c r="AH11" s="616"/>
      <c r="AI11" s="617"/>
      <c r="AJ11" s="619"/>
      <c r="AK11" s="616"/>
      <c r="AL11" s="616"/>
      <c r="AM11" s="616"/>
      <c r="AN11" s="620"/>
      <c r="AO11" s="770"/>
      <c r="AP11" s="757"/>
    </row>
    <row r="12" spans="1:43" ht="15.75" x14ac:dyDescent="0.2">
      <c r="A12" s="621">
        <v>1</v>
      </c>
      <c r="B12" s="905" t="s">
        <v>372</v>
      </c>
      <c r="C12" s="622" t="s">
        <v>373</v>
      </c>
      <c r="D12" s="623">
        <v>2</v>
      </c>
      <c r="E12" s="624">
        <v>2</v>
      </c>
      <c r="F12" s="625"/>
      <c r="G12" s="626"/>
      <c r="H12" s="626"/>
      <c r="I12" s="626"/>
      <c r="J12" s="627"/>
      <c r="K12" s="625"/>
      <c r="L12" s="626"/>
      <c r="M12" s="626"/>
      <c r="N12" s="626"/>
      <c r="O12" s="627"/>
      <c r="P12" s="625"/>
      <c r="Q12" s="626"/>
      <c r="R12" s="626"/>
      <c r="S12" s="626"/>
      <c r="T12" s="627"/>
      <c r="U12" s="625"/>
      <c r="V12" s="626"/>
      <c r="W12" s="626"/>
      <c r="X12" s="626"/>
      <c r="Y12" s="627"/>
      <c r="Z12" s="625">
        <v>0</v>
      </c>
      <c r="AA12" s="626">
        <v>0</v>
      </c>
      <c r="AB12" s="626">
        <v>2</v>
      </c>
      <c r="AC12" s="626" t="s">
        <v>76</v>
      </c>
      <c r="AD12" s="627">
        <v>2</v>
      </c>
      <c r="AE12" s="628" t="s">
        <v>79</v>
      </c>
      <c r="AF12" s="629"/>
      <c r="AG12" s="629"/>
      <c r="AH12" s="629"/>
      <c r="AI12" s="630"/>
      <c r="AJ12" s="631"/>
      <c r="AK12" s="632"/>
      <c r="AL12" s="632"/>
      <c r="AM12" s="632"/>
      <c r="AN12" s="758"/>
      <c r="AO12" s="771"/>
      <c r="AP12" s="767"/>
    </row>
    <row r="13" spans="1:43" ht="15.75" x14ac:dyDescent="0.2">
      <c r="A13" s="633">
        <v>2</v>
      </c>
      <c r="B13" s="678" t="s">
        <v>392</v>
      </c>
      <c r="C13" s="634" t="s">
        <v>393</v>
      </c>
      <c r="D13" s="635">
        <v>2</v>
      </c>
      <c r="E13" s="636">
        <v>2</v>
      </c>
      <c r="F13" s="637"/>
      <c r="G13" s="638"/>
      <c r="H13" s="638"/>
      <c r="I13" s="638"/>
      <c r="J13" s="639"/>
      <c r="K13" s="637"/>
      <c r="L13" s="638"/>
      <c r="M13" s="638"/>
      <c r="N13" s="638"/>
      <c r="O13" s="639"/>
      <c r="P13" s="637"/>
      <c r="Q13" s="638"/>
      <c r="R13" s="638"/>
      <c r="S13" s="638"/>
      <c r="T13" s="639"/>
      <c r="U13" s="640"/>
      <c r="V13" s="638"/>
      <c r="W13" s="638"/>
      <c r="X13" s="638"/>
      <c r="Y13" s="639"/>
      <c r="Z13" s="637">
        <v>0</v>
      </c>
      <c r="AA13" s="638">
        <v>0</v>
      </c>
      <c r="AB13" s="638">
        <v>2</v>
      </c>
      <c r="AC13" s="638" t="s">
        <v>76</v>
      </c>
      <c r="AD13" s="639">
        <v>2</v>
      </c>
      <c r="AE13" s="641" t="s">
        <v>79</v>
      </c>
      <c r="AF13" s="638"/>
      <c r="AG13" s="638"/>
      <c r="AH13" s="638"/>
      <c r="AI13" s="639"/>
      <c r="AJ13" s="637"/>
      <c r="AK13" s="638"/>
      <c r="AL13" s="638"/>
      <c r="AM13" s="638"/>
      <c r="AN13" s="759"/>
      <c r="AO13" s="772"/>
      <c r="AP13" s="767"/>
    </row>
    <row r="14" spans="1:43" ht="15.75" x14ac:dyDescent="0.2">
      <c r="A14" s="633">
        <v>3</v>
      </c>
      <c r="B14" s="678" t="s">
        <v>374</v>
      </c>
      <c r="C14" s="634" t="s">
        <v>375</v>
      </c>
      <c r="D14" s="635">
        <v>2</v>
      </c>
      <c r="E14" s="636">
        <v>2</v>
      </c>
      <c r="F14" s="637"/>
      <c r="G14" s="638"/>
      <c r="H14" s="638"/>
      <c r="I14" s="638"/>
      <c r="J14" s="639"/>
      <c r="K14" s="637"/>
      <c r="L14" s="638"/>
      <c r="M14" s="638"/>
      <c r="N14" s="638"/>
      <c r="O14" s="639"/>
      <c r="P14" s="640"/>
      <c r="Q14" s="638"/>
      <c r="R14" s="638"/>
      <c r="S14" s="638"/>
      <c r="T14" s="639"/>
      <c r="U14" s="637"/>
      <c r="V14" s="638"/>
      <c r="W14" s="638"/>
      <c r="X14" s="638"/>
      <c r="Y14" s="639"/>
      <c r="Z14" s="638">
        <v>0</v>
      </c>
      <c r="AA14" s="638">
        <v>2</v>
      </c>
      <c r="AB14" s="638">
        <v>0</v>
      </c>
      <c r="AC14" s="638" t="s">
        <v>76</v>
      </c>
      <c r="AD14" s="642">
        <v>2</v>
      </c>
      <c r="AE14" s="643" t="s">
        <v>79</v>
      </c>
      <c r="AF14" s="638"/>
      <c r="AG14" s="638"/>
      <c r="AH14" s="638"/>
      <c r="AI14" s="639"/>
      <c r="AJ14" s="640"/>
      <c r="AK14" s="638"/>
      <c r="AL14" s="638"/>
      <c r="AM14" s="638"/>
      <c r="AN14" s="759"/>
      <c r="AO14" s="772"/>
      <c r="AP14" s="767"/>
    </row>
    <row r="15" spans="1:43" ht="15.75" x14ac:dyDescent="0.2">
      <c r="A15" s="633">
        <v>4</v>
      </c>
      <c r="B15" s="678" t="s">
        <v>394</v>
      </c>
      <c r="C15" s="644" t="s">
        <v>395</v>
      </c>
      <c r="D15" s="645">
        <v>2</v>
      </c>
      <c r="E15" s="646">
        <v>2</v>
      </c>
      <c r="F15" s="647"/>
      <c r="G15" s="648"/>
      <c r="H15" s="648"/>
      <c r="I15" s="648"/>
      <c r="J15" s="649"/>
      <c r="K15" s="647"/>
      <c r="L15" s="648"/>
      <c r="M15" s="648"/>
      <c r="N15" s="648"/>
      <c r="O15" s="649"/>
      <c r="P15" s="650"/>
      <c r="Q15" s="648"/>
      <c r="R15" s="648"/>
      <c r="S15" s="648"/>
      <c r="T15" s="649"/>
      <c r="U15" s="650"/>
      <c r="V15" s="648"/>
      <c r="W15" s="648"/>
      <c r="X15" s="648"/>
      <c r="Y15" s="651"/>
      <c r="Z15" s="647">
        <v>0</v>
      </c>
      <c r="AA15" s="648">
        <v>2</v>
      </c>
      <c r="AB15" s="648">
        <v>0</v>
      </c>
      <c r="AC15" s="648" t="s">
        <v>76</v>
      </c>
      <c r="AD15" s="649">
        <v>2</v>
      </c>
      <c r="AE15" s="652" t="s">
        <v>79</v>
      </c>
      <c r="AF15" s="653"/>
      <c r="AG15" s="653"/>
      <c r="AH15" s="653"/>
      <c r="AI15" s="654"/>
      <c r="AJ15" s="655"/>
      <c r="AK15" s="656"/>
      <c r="AL15" s="656"/>
      <c r="AM15" s="656"/>
      <c r="AN15" s="760"/>
      <c r="AO15" s="772"/>
      <c r="AP15" s="767"/>
    </row>
    <row r="16" spans="1:43" ht="15.75" x14ac:dyDescent="0.2">
      <c r="A16" s="633">
        <v>5</v>
      </c>
      <c r="B16" s="678" t="s">
        <v>376</v>
      </c>
      <c r="C16" s="657" t="s">
        <v>377</v>
      </c>
      <c r="D16" s="645">
        <v>2</v>
      </c>
      <c r="E16" s="646">
        <v>2</v>
      </c>
      <c r="F16" s="647"/>
      <c r="G16" s="648"/>
      <c r="H16" s="648"/>
      <c r="I16" s="648"/>
      <c r="J16" s="658"/>
      <c r="K16" s="659"/>
      <c r="L16" s="660"/>
      <c r="M16" s="660"/>
      <c r="N16" s="648"/>
      <c r="O16" s="658"/>
      <c r="P16" s="661"/>
      <c r="Q16" s="660"/>
      <c r="R16" s="660"/>
      <c r="S16" s="648"/>
      <c r="T16" s="658"/>
      <c r="U16" s="662"/>
      <c r="V16" s="660"/>
      <c r="W16" s="660"/>
      <c r="X16" s="648"/>
      <c r="Y16" s="663"/>
      <c r="Z16" s="647">
        <v>0</v>
      </c>
      <c r="AA16" s="648">
        <v>2</v>
      </c>
      <c r="AB16" s="648">
        <v>0</v>
      </c>
      <c r="AC16" s="648" t="s">
        <v>76</v>
      </c>
      <c r="AD16" s="649">
        <v>2</v>
      </c>
      <c r="AE16" s="652" t="s">
        <v>79</v>
      </c>
      <c r="AF16" s="653"/>
      <c r="AG16" s="653"/>
      <c r="AH16" s="653"/>
      <c r="AI16" s="664"/>
      <c r="AJ16" s="655"/>
      <c r="AK16" s="656"/>
      <c r="AL16" s="656"/>
      <c r="AM16" s="656"/>
      <c r="AN16" s="761"/>
      <c r="AO16" s="772"/>
      <c r="AP16" s="767"/>
    </row>
    <row r="17" spans="1:42" ht="15.75" x14ac:dyDescent="0.2">
      <c r="A17" s="633">
        <v>6</v>
      </c>
      <c r="B17" s="678" t="s">
        <v>396</v>
      </c>
      <c r="C17" s="634" t="s">
        <v>397</v>
      </c>
      <c r="D17" s="665">
        <v>2</v>
      </c>
      <c r="E17" s="666">
        <v>2</v>
      </c>
      <c r="F17" s="667"/>
      <c r="G17" s="668"/>
      <c r="H17" s="668"/>
      <c r="I17" s="668"/>
      <c r="J17" s="669"/>
      <c r="K17" s="667"/>
      <c r="L17" s="668"/>
      <c r="M17" s="668"/>
      <c r="N17" s="668"/>
      <c r="O17" s="669"/>
      <c r="P17" s="667"/>
      <c r="Q17" s="668"/>
      <c r="R17" s="668"/>
      <c r="S17" s="668"/>
      <c r="T17" s="669"/>
      <c r="U17" s="670">
        <v>0</v>
      </c>
      <c r="V17" s="671">
        <v>2</v>
      </c>
      <c r="W17" s="671">
        <v>0</v>
      </c>
      <c r="X17" s="671" t="s">
        <v>76</v>
      </c>
      <c r="Y17" s="672">
        <v>2</v>
      </c>
      <c r="Z17" s="643" t="s">
        <v>79</v>
      </c>
      <c r="AA17" s="668"/>
      <c r="AB17" s="668"/>
      <c r="AC17" s="668"/>
      <c r="AD17" s="673"/>
      <c r="AE17" s="674"/>
      <c r="AF17" s="675"/>
      <c r="AG17" s="675"/>
      <c r="AH17" s="675"/>
      <c r="AI17" s="676"/>
      <c r="AJ17" s="637"/>
      <c r="AK17" s="638"/>
      <c r="AL17" s="638"/>
      <c r="AM17" s="638"/>
      <c r="AN17" s="759"/>
      <c r="AO17" s="772"/>
      <c r="AP17" s="767"/>
    </row>
    <row r="18" spans="1:42" ht="15.75" x14ac:dyDescent="0.2">
      <c r="A18" s="633">
        <v>8</v>
      </c>
      <c r="B18" s="678" t="s">
        <v>378</v>
      </c>
      <c r="C18" s="634" t="s">
        <v>379</v>
      </c>
      <c r="D18" s="665">
        <v>2</v>
      </c>
      <c r="E18" s="666">
        <v>2</v>
      </c>
      <c r="F18" s="667"/>
      <c r="G18" s="668"/>
      <c r="H18" s="668"/>
      <c r="I18" s="668"/>
      <c r="J18" s="669"/>
      <c r="K18" s="667"/>
      <c r="L18" s="668"/>
      <c r="M18" s="668"/>
      <c r="N18" s="668"/>
      <c r="O18" s="669"/>
      <c r="P18" s="667"/>
      <c r="Q18" s="668"/>
      <c r="R18" s="668"/>
      <c r="S18" s="668"/>
      <c r="T18" s="669"/>
      <c r="U18" s="670">
        <v>0</v>
      </c>
      <c r="V18" s="671">
        <v>2</v>
      </c>
      <c r="W18" s="671">
        <v>0</v>
      </c>
      <c r="X18" s="671" t="s">
        <v>76</v>
      </c>
      <c r="Y18" s="672">
        <v>2</v>
      </c>
      <c r="Z18" s="643" t="s">
        <v>79</v>
      </c>
      <c r="AA18" s="668"/>
      <c r="AB18" s="668"/>
      <c r="AC18" s="668"/>
      <c r="AD18" s="673"/>
      <c r="AE18" s="677"/>
      <c r="AF18" s="675"/>
      <c r="AG18" s="675"/>
      <c r="AH18" s="675"/>
      <c r="AI18" s="676"/>
      <c r="AJ18" s="637"/>
      <c r="AK18" s="638"/>
      <c r="AL18" s="638"/>
      <c r="AM18" s="638"/>
      <c r="AN18" s="759"/>
      <c r="AO18" s="772"/>
      <c r="AP18" s="767"/>
    </row>
    <row r="19" spans="1:42" ht="15.75" x14ac:dyDescent="0.2">
      <c r="A19" s="633">
        <v>9</v>
      </c>
      <c r="B19" s="678" t="s">
        <v>398</v>
      </c>
      <c r="C19" s="634" t="s">
        <v>399</v>
      </c>
      <c r="D19" s="665"/>
      <c r="E19" s="666"/>
      <c r="F19" s="667"/>
      <c r="G19" s="668"/>
      <c r="H19" s="668"/>
      <c r="I19" s="668"/>
      <c r="J19" s="669"/>
      <c r="K19" s="667"/>
      <c r="L19" s="668"/>
      <c r="M19" s="668"/>
      <c r="N19" s="668"/>
      <c r="O19" s="669"/>
      <c r="P19" s="667"/>
      <c r="Q19" s="668"/>
      <c r="R19" s="668"/>
      <c r="S19" s="668"/>
      <c r="T19" s="669"/>
      <c r="U19" s="670">
        <v>0</v>
      </c>
      <c r="V19" s="671">
        <v>2</v>
      </c>
      <c r="W19" s="671">
        <v>0</v>
      </c>
      <c r="X19" s="671" t="s">
        <v>76</v>
      </c>
      <c r="Y19" s="672">
        <v>2</v>
      </c>
      <c r="Z19" s="643" t="s">
        <v>79</v>
      </c>
      <c r="AA19" s="668"/>
      <c r="AB19" s="668"/>
      <c r="AC19" s="668"/>
      <c r="AD19" s="673"/>
      <c r="AE19" s="677"/>
      <c r="AF19" s="675"/>
      <c r="AG19" s="675"/>
      <c r="AH19" s="675"/>
      <c r="AI19" s="676"/>
      <c r="AJ19" s="637"/>
      <c r="AK19" s="638"/>
      <c r="AL19" s="638"/>
      <c r="AM19" s="638"/>
      <c r="AN19" s="759"/>
      <c r="AO19" s="772" t="s">
        <v>308</v>
      </c>
      <c r="AP19" s="767"/>
    </row>
    <row r="20" spans="1:42" ht="15.75" x14ac:dyDescent="0.2">
      <c r="A20" s="633">
        <v>10</v>
      </c>
      <c r="B20" s="678" t="s">
        <v>380</v>
      </c>
      <c r="C20" s="634" t="s">
        <v>381</v>
      </c>
      <c r="D20" s="665">
        <v>2</v>
      </c>
      <c r="E20" s="636">
        <v>2</v>
      </c>
      <c r="F20" s="667"/>
      <c r="G20" s="668"/>
      <c r="H20" s="668"/>
      <c r="I20" s="668"/>
      <c r="J20" s="669"/>
      <c r="K20" s="667"/>
      <c r="L20" s="668"/>
      <c r="M20" s="668"/>
      <c r="N20" s="668"/>
      <c r="O20" s="669"/>
      <c r="P20" s="667"/>
      <c r="Q20" s="668"/>
      <c r="R20" s="668"/>
      <c r="S20" s="668"/>
      <c r="T20" s="669"/>
      <c r="U20" s="670">
        <v>0</v>
      </c>
      <c r="V20" s="671">
        <v>0</v>
      </c>
      <c r="W20" s="671">
        <v>2</v>
      </c>
      <c r="X20" s="671" t="s">
        <v>76</v>
      </c>
      <c r="Y20" s="672">
        <v>2</v>
      </c>
      <c r="Z20" s="643" t="s">
        <v>79</v>
      </c>
      <c r="AA20" s="668"/>
      <c r="AB20" s="668"/>
      <c r="AC20" s="668"/>
      <c r="AD20" s="673"/>
      <c r="AE20" s="674"/>
      <c r="AF20" s="675"/>
      <c r="AG20" s="675"/>
      <c r="AH20" s="675"/>
      <c r="AI20" s="676"/>
      <c r="AJ20" s="637"/>
      <c r="AK20" s="638"/>
      <c r="AL20" s="638"/>
      <c r="AM20" s="638"/>
      <c r="AN20" s="759"/>
      <c r="AO20" s="772" t="s">
        <v>328</v>
      </c>
      <c r="AP20" s="767"/>
    </row>
    <row r="21" spans="1:42" ht="15.75" x14ac:dyDescent="0.2">
      <c r="A21" s="633">
        <v>11</v>
      </c>
      <c r="B21" s="678" t="s">
        <v>400</v>
      </c>
      <c r="C21" s="634" t="s">
        <v>401</v>
      </c>
      <c r="D21" s="665">
        <v>2</v>
      </c>
      <c r="E21" s="636">
        <v>2</v>
      </c>
      <c r="F21" s="667"/>
      <c r="G21" s="668"/>
      <c r="H21" s="668"/>
      <c r="I21" s="668"/>
      <c r="J21" s="669"/>
      <c r="K21" s="667"/>
      <c r="L21" s="668"/>
      <c r="M21" s="668"/>
      <c r="N21" s="668"/>
      <c r="O21" s="669"/>
      <c r="P21" s="667"/>
      <c r="Q21" s="668"/>
      <c r="R21" s="668"/>
      <c r="S21" s="668"/>
      <c r="T21" s="669"/>
      <c r="U21" s="670">
        <v>0</v>
      </c>
      <c r="V21" s="671">
        <v>0</v>
      </c>
      <c r="W21" s="671">
        <v>2</v>
      </c>
      <c r="X21" s="671" t="s">
        <v>76</v>
      </c>
      <c r="Y21" s="672">
        <v>2</v>
      </c>
      <c r="Z21" s="643" t="s">
        <v>79</v>
      </c>
      <c r="AA21" s="668"/>
      <c r="AB21" s="668"/>
      <c r="AC21" s="668"/>
      <c r="AD21" s="673"/>
      <c r="AE21" s="674"/>
      <c r="AF21" s="675"/>
      <c r="AG21" s="675"/>
      <c r="AH21" s="675"/>
      <c r="AI21" s="676"/>
      <c r="AJ21" s="637"/>
      <c r="AK21" s="638"/>
      <c r="AL21" s="638"/>
      <c r="AM21" s="638"/>
      <c r="AN21" s="759"/>
      <c r="AO21" s="772" t="s">
        <v>380</v>
      </c>
      <c r="AP21" s="767"/>
    </row>
    <row r="22" spans="1:42" ht="15.75" x14ac:dyDescent="0.2">
      <c r="A22" s="633">
        <v>12</v>
      </c>
      <c r="B22" s="678" t="s">
        <v>382</v>
      </c>
      <c r="C22" s="634" t="s">
        <v>383</v>
      </c>
      <c r="D22" s="665">
        <v>2</v>
      </c>
      <c r="E22" s="636">
        <v>2</v>
      </c>
      <c r="F22" s="667"/>
      <c r="G22" s="668"/>
      <c r="H22" s="668"/>
      <c r="I22" s="668"/>
      <c r="J22" s="669"/>
      <c r="K22" s="667"/>
      <c r="L22" s="668"/>
      <c r="M22" s="668"/>
      <c r="N22" s="668"/>
      <c r="O22" s="669"/>
      <c r="P22" s="667"/>
      <c r="Q22" s="668"/>
      <c r="R22" s="668"/>
      <c r="S22" s="668"/>
      <c r="T22" s="669"/>
      <c r="U22" s="670">
        <v>0</v>
      </c>
      <c r="V22" s="671">
        <v>0</v>
      </c>
      <c r="W22" s="671">
        <v>2</v>
      </c>
      <c r="X22" s="671" t="s">
        <v>76</v>
      </c>
      <c r="Y22" s="672">
        <v>2</v>
      </c>
      <c r="Z22" s="643" t="s">
        <v>79</v>
      </c>
      <c r="AA22" s="668"/>
      <c r="AB22" s="668"/>
      <c r="AC22" s="668"/>
      <c r="AD22" s="673"/>
      <c r="AE22" s="674"/>
      <c r="AF22" s="675"/>
      <c r="AG22" s="675"/>
      <c r="AH22" s="675"/>
      <c r="AI22" s="676"/>
      <c r="AJ22" s="637"/>
      <c r="AK22" s="638"/>
      <c r="AL22" s="638"/>
      <c r="AM22" s="638"/>
      <c r="AN22" s="759"/>
      <c r="AO22" s="772" t="s">
        <v>329</v>
      </c>
      <c r="AP22" s="767"/>
    </row>
    <row r="23" spans="1:42" ht="15.75" x14ac:dyDescent="0.2">
      <c r="A23" s="633">
        <v>13</v>
      </c>
      <c r="B23" s="678" t="s">
        <v>413</v>
      </c>
      <c r="C23" s="634" t="s">
        <v>402</v>
      </c>
      <c r="D23" s="665">
        <v>2</v>
      </c>
      <c r="E23" s="666">
        <v>2</v>
      </c>
      <c r="F23" s="679"/>
      <c r="G23" s="680"/>
      <c r="H23" s="680"/>
      <c r="I23" s="680"/>
      <c r="J23" s="681"/>
      <c r="K23" s="682"/>
      <c r="L23" s="683"/>
      <c r="M23" s="683"/>
      <c r="N23" s="671"/>
      <c r="O23" s="684"/>
      <c r="P23" s="682"/>
      <c r="Q23" s="683"/>
      <c r="R23" s="683"/>
      <c r="S23" s="671"/>
      <c r="T23" s="684"/>
      <c r="U23" s="643"/>
      <c r="V23" s="680"/>
      <c r="W23" s="680"/>
      <c r="X23" s="680"/>
      <c r="Y23" s="681"/>
      <c r="Z23" s="679"/>
      <c r="AA23" s="680"/>
      <c r="AB23" s="680"/>
      <c r="AC23" s="680"/>
      <c r="AD23" s="681"/>
      <c r="AE23" s="682">
        <v>0</v>
      </c>
      <c r="AF23" s="683">
        <v>0</v>
      </c>
      <c r="AG23" s="683">
        <v>2</v>
      </c>
      <c r="AH23" s="671" t="s">
        <v>76</v>
      </c>
      <c r="AI23" s="684">
        <v>2</v>
      </c>
      <c r="AJ23" s="643" t="s">
        <v>79</v>
      </c>
      <c r="AK23" s="680"/>
      <c r="AL23" s="680"/>
      <c r="AM23" s="680"/>
      <c r="AN23" s="762"/>
      <c r="AO23" s="772"/>
      <c r="AP23" s="767"/>
    </row>
    <row r="24" spans="1:42" ht="15.75" x14ac:dyDescent="0.2">
      <c r="A24" s="633">
        <v>14</v>
      </c>
      <c r="B24" s="678" t="s">
        <v>414</v>
      </c>
      <c r="C24" s="634" t="s">
        <v>384</v>
      </c>
      <c r="D24" s="665">
        <v>2</v>
      </c>
      <c r="E24" s="666">
        <v>2</v>
      </c>
      <c r="F24" s="679"/>
      <c r="G24" s="680"/>
      <c r="H24" s="680"/>
      <c r="I24" s="680"/>
      <c r="J24" s="681"/>
      <c r="K24" s="682"/>
      <c r="L24" s="683"/>
      <c r="M24" s="683"/>
      <c r="N24" s="671"/>
      <c r="O24" s="684"/>
      <c r="P24" s="643"/>
      <c r="Q24" s="680"/>
      <c r="R24" s="680"/>
      <c r="S24" s="680"/>
      <c r="T24" s="681"/>
      <c r="U24" s="679"/>
      <c r="V24" s="680"/>
      <c r="W24" s="680"/>
      <c r="X24" s="680"/>
      <c r="Y24" s="681"/>
      <c r="Z24" s="682">
        <v>0</v>
      </c>
      <c r="AA24" s="683">
        <v>0</v>
      </c>
      <c r="AB24" s="683">
        <v>2</v>
      </c>
      <c r="AC24" s="671" t="s">
        <v>76</v>
      </c>
      <c r="AD24" s="684">
        <v>2</v>
      </c>
      <c r="AE24" s="643" t="s">
        <v>79</v>
      </c>
      <c r="AF24" s="680"/>
      <c r="AG24" s="680"/>
      <c r="AH24" s="680"/>
      <c r="AI24" s="681"/>
      <c r="AJ24" s="679"/>
      <c r="AK24" s="680"/>
      <c r="AL24" s="680"/>
      <c r="AM24" s="680"/>
      <c r="AN24" s="762"/>
      <c r="AO24" s="772"/>
      <c r="AP24" s="768"/>
    </row>
    <row r="25" spans="1:42" ht="15.75" x14ac:dyDescent="0.2">
      <c r="A25" s="633">
        <v>15</v>
      </c>
      <c r="B25" s="904" t="s">
        <v>415</v>
      </c>
      <c r="C25" s="686" t="s">
        <v>403</v>
      </c>
      <c r="D25" s="665">
        <v>2</v>
      </c>
      <c r="E25" s="687">
        <v>2</v>
      </c>
      <c r="F25" s="670"/>
      <c r="G25" s="671"/>
      <c r="H25" s="671"/>
      <c r="I25" s="671" t="s">
        <v>25</v>
      </c>
      <c r="J25" s="684"/>
      <c r="K25" s="670"/>
      <c r="L25" s="671"/>
      <c r="M25" s="671"/>
      <c r="N25" s="671"/>
      <c r="O25" s="684"/>
      <c r="P25" s="670">
        <v>0</v>
      </c>
      <c r="Q25" s="671">
        <v>0</v>
      </c>
      <c r="R25" s="671">
        <v>2</v>
      </c>
      <c r="S25" s="671" t="s">
        <v>76</v>
      </c>
      <c r="T25" s="684">
        <v>2</v>
      </c>
      <c r="U25" s="643" t="s">
        <v>79</v>
      </c>
      <c r="V25" s="671"/>
      <c r="W25" s="671"/>
      <c r="X25" s="671"/>
      <c r="Y25" s="684"/>
      <c r="Z25" s="670"/>
      <c r="AA25" s="671"/>
      <c r="AB25" s="671"/>
      <c r="AC25" s="638"/>
      <c r="AD25" s="688"/>
      <c r="AE25" s="641"/>
      <c r="AF25" s="671"/>
      <c r="AG25" s="671"/>
      <c r="AH25" s="671"/>
      <c r="AI25" s="684"/>
      <c r="AJ25" s="689"/>
      <c r="AK25" s="690"/>
      <c r="AL25" s="690"/>
      <c r="AM25" s="690"/>
      <c r="AN25" s="763"/>
      <c r="AO25" s="772"/>
      <c r="AP25" s="768"/>
    </row>
    <row r="26" spans="1:42" ht="15.75" x14ac:dyDescent="0.2">
      <c r="A26" s="633">
        <v>16</v>
      </c>
      <c r="B26" s="904" t="s">
        <v>416</v>
      </c>
      <c r="C26" s="692" t="s">
        <v>385</v>
      </c>
      <c r="D26" s="665">
        <v>2</v>
      </c>
      <c r="E26" s="666">
        <v>2</v>
      </c>
      <c r="F26" s="679"/>
      <c r="G26" s="680"/>
      <c r="H26" s="680"/>
      <c r="I26" s="680"/>
      <c r="J26" s="681"/>
      <c r="K26" s="679"/>
      <c r="L26" s="680"/>
      <c r="M26" s="680"/>
      <c r="N26" s="680"/>
      <c r="O26" s="681"/>
      <c r="P26" s="682">
        <v>0</v>
      </c>
      <c r="Q26" s="683">
        <v>0</v>
      </c>
      <c r="R26" s="683">
        <v>2</v>
      </c>
      <c r="S26" s="671" t="s">
        <v>76</v>
      </c>
      <c r="T26" s="684">
        <v>2</v>
      </c>
      <c r="U26" s="643" t="s">
        <v>79</v>
      </c>
      <c r="V26" s="680"/>
      <c r="W26" s="680"/>
      <c r="X26" s="680"/>
      <c r="Y26" s="681"/>
      <c r="Z26" s="680"/>
      <c r="AA26" s="680"/>
      <c r="AB26" s="680"/>
      <c r="AC26" s="680"/>
      <c r="AD26" s="693"/>
      <c r="AE26" s="694"/>
      <c r="AF26" s="695"/>
      <c r="AG26" s="680"/>
      <c r="AH26" s="680"/>
      <c r="AI26" s="681"/>
      <c r="AJ26" s="679"/>
      <c r="AK26" s="680"/>
      <c r="AL26" s="680"/>
      <c r="AM26" s="680"/>
      <c r="AN26" s="762"/>
      <c r="AO26" s="772"/>
      <c r="AP26" s="768"/>
    </row>
    <row r="27" spans="1:42" ht="15.75" x14ac:dyDescent="0.2">
      <c r="A27" s="633">
        <v>17</v>
      </c>
      <c r="B27" s="678" t="s">
        <v>417</v>
      </c>
      <c r="C27" s="634" t="s">
        <v>404</v>
      </c>
      <c r="D27" s="665">
        <v>2</v>
      </c>
      <c r="E27" s="666">
        <v>2</v>
      </c>
      <c r="F27" s="667"/>
      <c r="G27" s="668"/>
      <c r="H27" s="668"/>
      <c r="I27" s="668"/>
      <c r="J27" s="673"/>
      <c r="K27" s="682">
        <v>0</v>
      </c>
      <c r="L27" s="683">
        <v>2</v>
      </c>
      <c r="M27" s="683">
        <v>0</v>
      </c>
      <c r="N27" s="671" t="s">
        <v>76</v>
      </c>
      <c r="O27" s="684">
        <v>2</v>
      </c>
      <c r="P27" s="643" t="s">
        <v>79</v>
      </c>
      <c r="Q27" s="680"/>
      <c r="R27" s="680"/>
      <c r="S27" s="680"/>
      <c r="T27" s="681"/>
      <c r="U27" s="679"/>
      <c r="V27" s="680"/>
      <c r="W27" s="680"/>
      <c r="X27" s="680"/>
      <c r="Y27" s="681"/>
      <c r="Z27" s="679"/>
      <c r="AA27" s="680"/>
      <c r="AB27" s="680"/>
      <c r="AC27" s="680"/>
      <c r="AD27" s="693"/>
      <c r="AE27" s="694"/>
      <c r="AF27" s="680"/>
      <c r="AG27" s="680"/>
      <c r="AH27" s="680"/>
      <c r="AI27" s="681"/>
      <c r="AJ27" s="694"/>
      <c r="AK27" s="680"/>
      <c r="AL27" s="680"/>
      <c r="AM27" s="680"/>
      <c r="AN27" s="762"/>
      <c r="AO27" s="772"/>
      <c r="AP27" s="768"/>
    </row>
    <row r="28" spans="1:42" ht="15.75" x14ac:dyDescent="0.2">
      <c r="A28" s="633">
        <v>18</v>
      </c>
      <c r="B28" s="678" t="s">
        <v>418</v>
      </c>
      <c r="C28" s="634" t="s">
        <v>386</v>
      </c>
      <c r="D28" s="665">
        <v>2</v>
      </c>
      <c r="E28" s="666">
        <v>2</v>
      </c>
      <c r="F28" s="667"/>
      <c r="G28" s="668"/>
      <c r="H28" s="668"/>
      <c r="I28" s="668"/>
      <c r="J28" s="673"/>
      <c r="K28" s="696"/>
      <c r="L28" s="683"/>
      <c r="M28" s="683"/>
      <c r="N28" s="671"/>
      <c r="O28" s="697"/>
      <c r="P28" s="643"/>
      <c r="Q28" s="680"/>
      <c r="R28" s="680"/>
      <c r="S28" s="680"/>
      <c r="T28" s="681"/>
      <c r="U28" s="679"/>
      <c r="V28" s="680"/>
      <c r="W28" s="680"/>
      <c r="X28" s="680"/>
      <c r="Y28" s="681"/>
      <c r="Z28" s="682">
        <v>0</v>
      </c>
      <c r="AA28" s="683">
        <v>2</v>
      </c>
      <c r="AB28" s="683">
        <v>0</v>
      </c>
      <c r="AC28" s="671" t="s">
        <v>76</v>
      </c>
      <c r="AD28" s="684">
        <v>2</v>
      </c>
      <c r="AE28" s="643" t="s">
        <v>79</v>
      </c>
      <c r="AF28" s="680"/>
      <c r="AG28" s="680"/>
      <c r="AH28" s="680"/>
      <c r="AI28" s="681"/>
      <c r="AJ28" s="694"/>
      <c r="AK28" s="680"/>
      <c r="AL28" s="680"/>
      <c r="AM28" s="680"/>
      <c r="AN28" s="762"/>
      <c r="AO28" s="772"/>
      <c r="AP28" s="768"/>
    </row>
    <row r="29" spans="1:42" ht="15.75" x14ac:dyDescent="0.2">
      <c r="A29" s="633">
        <v>19</v>
      </c>
      <c r="B29" s="678" t="s">
        <v>419</v>
      </c>
      <c r="C29" s="634" t="s">
        <v>405</v>
      </c>
      <c r="D29" s="665">
        <v>2</v>
      </c>
      <c r="E29" s="666">
        <v>2</v>
      </c>
      <c r="F29" s="637">
        <v>0</v>
      </c>
      <c r="G29" s="638">
        <v>2</v>
      </c>
      <c r="H29" s="638">
        <v>0</v>
      </c>
      <c r="I29" s="638" t="s">
        <v>76</v>
      </c>
      <c r="J29" s="639">
        <v>2</v>
      </c>
      <c r="K29" s="641" t="s">
        <v>79</v>
      </c>
      <c r="L29" s="680"/>
      <c r="M29" s="680"/>
      <c r="N29" s="680"/>
      <c r="O29" s="698"/>
      <c r="P29" s="667"/>
      <c r="Q29" s="668"/>
      <c r="R29" s="668"/>
      <c r="S29" s="668"/>
      <c r="T29" s="673"/>
      <c r="U29" s="667"/>
      <c r="V29" s="668"/>
      <c r="W29" s="668"/>
      <c r="X29" s="668"/>
      <c r="Y29" s="673"/>
      <c r="Z29" s="671"/>
      <c r="AA29" s="671"/>
      <c r="AB29" s="671"/>
      <c r="AC29" s="671"/>
      <c r="AD29" s="699"/>
      <c r="AE29" s="641"/>
      <c r="AF29" s="700"/>
      <c r="AG29" s="671"/>
      <c r="AH29" s="671"/>
      <c r="AI29" s="684"/>
      <c r="AJ29" s="701"/>
      <c r="AK29" s="675"/>
      <c r="AL29" s="675"/>
      <c r="AM29" s="675"/>
      <c r="AN29" s="764"/>
      <c r="AO29" s="772"/>
      <c r="AP29" s="768"/>
    </row>
    <row r="30" spans="1:42" ht="15.75" x14ac:dyDescent="0.2">
      <c r="A30" s="633">
        <v>20</v>
      </c>
      <c r="B30" s="678" t="s">
        <v>420</v>
      </c>
      <c r="C30" s="702" t="s">
        <v>387</v>
      </c>
      <c r="D30" s="665">
        <v>2</v>
      </c>
      <c r="E30" s="666">
        <v>2</v>
      </c>
      <c r="F30" s="703"/>
      <c r="G30" s="678"/>
      <c r="H30" s="678"/>
      <c r="I30" s="678"/>
      <c r="J30" s="704"/>
      <c r="K30" s="694"/>
      <c r="L30" s="680"/>
      <c r="M30" s="680"/>
      <c r="N30" s="680"/>
      <c r="O30" s="705"/>
      <c r="P30" s="694"/>
      <c r="Q30" s="680"/>
      <c r="R30" s="680"/>
      <c r="S30" s="680"/>
      <c r="T30" s="698"/>
      <c r="U30" s="679"/>
      <c r="V30" s="680"/>
      <c r="W30" s="680"/>
      <c r="X30" s="680"/>
      <c r="Y30" s="705"/>
      <c r="Z30" s="700"/>
      <c r="AA30" s="700"/>
      <c r="AB30" s="700"/>
      <c r="AC30" s="700"/>
      <c r="AD30" s="706"/>
      <c r="AE30" s="707">
        <v>0</v>
      </c>
      <c r="AF30" s="671">
        <v>0</v>
      </c>
      <c r="AG30" s="671">
        <v>2</v>
      </c>
      <c r="AH30" s="671" t="s">
        <v>76</v>
      </c>
      <c r="AI30" s="672">
        <v>2</v>
      </c>
      <c r="AJ30" s="641" t="s">
        <v>79</v>
      </c>
      <c r="AK30" s="671"/>
      <c r="AL30" s="671"/>
      <c r="AM30" s="671"/>
      <c r="AN30" s="697"/>
      <c r="AO30" s="772"/>
      <c r="AP30" s="768"/>
    </row>
    <row r="31" spans="1:42" ht="15.75" x14ac:dyDescent="0.2">
      <c r="A31" s="633">
        <v>21</v>
      </c>
      <c r="B31" s="904" t="s">
        <v>421</v>
      </c>
      <c r="C31" s="708" t="s">
        <v>406</v>
      </c>
      <c r="D31" s="665">
        <v>2</v>
      </c>
      <c r="E31" s="687">
        <v>2</v>
      </c>
      <c r="F31" s="670"/>
      <c r="G31" s="671"/>
      <c r="H31" s="671"/>
      <c r="I31" s="671"/>
      <c r="J31" s="684"/>
      <c r="K31" s="670"/>
      <c r="L31" s="671"/>
      <c r="M31" s="671"/>
      <c r="N31" s="671"/>
      <c r="O31" s="684"/>
      <c r="P31" s="707">
        <v>0</v>
      </c>
      <c r="Q31" s="671">
        <v>0</v>
      </c>
      <c r="R31" s="671">
        <v>2</v>
      </c>
      <c r="S31" s="671" t="s">
        <v>76</v>
      </c>
      <c r="T31" s="684">
        <v>2</v>
      </c>
      <c r="U31" s="643" t="s">
        <v>79</v>
      </c>
      <c r="V31" s="671"/>
      <c r="W31" s="671"/>
      <c r="X31" s="671"/>
      <c r="Y31" s="684"/>
      <c r="Z31" s="670"/>
      <c r="AA31" s="671"/>
      <c r="AB31" s="671"/>
      <c r="AC31" s="638"/>
      <c r="AD31" s="688"/>
      <c r="AE31" s="641"/>
      <c r="AF31" s="690"/>
      <c r="AG31" s="690"/>
      <c r="AH31" s="690"/>
      <c r="AI31" s="691"/>
      <c r="AJ31" s="709"/>
      <c r="AK31" s="671"/>
      <c r="AL31" s="671"/>
      <c r="AM31" s="671"/>
      <c r="AN31" s="697"/>
      <c r="AO31" s="772"/>
      <c r="AP31" s="768"/>
    </row>
    <row r="32" spans="1:42" ht="15.75" x14ac:dyDescent="0.2">
      <c r="A32" s="633">
        <v>22</v>
      </c>
      <c r="B32" s="904" t="s">
        <v>388</v>
      </c>
      <c r="C32" s="692" t="s">
        <v>389</v>
      </c>
      <c r="D32" s="665">
        <v>2</v>
      </c>
      <c r="E32" s="666">
        <v>2</v>
      </c>
      <c r="F32" s="710"/>
      <c r="G32" s="711"/>
      <c r="H32" s="685"/>
      <c r="I32" s="711"/>
      <c r="J32" s="712"/>
      <c r="K32" s="633"/>
      <c r="L32" s="685"/>
      <c r="M32" s="711"/>
      <c r="N32" s="685"/>
      <c r="O32" s="713"/>
      <c r="P32" s="710"/>
      <c r="Q32" s="711"/>
      <c r="R32" s="685"/>
      <c r="S32" s="711"/>
      <c r="T32" s="712"/>
      <c r="U32" s="633"/>
      <c r="V32" s="685"/>
      <c r="W32" s="711"/>
      <c r="X32" s="685"/>
      <c r="Y32" s="713"/>
      <c r="Z32" s="670">
        <v>0</v>
      </c>
      <c r="AA32" s="671">
        <v>2</v>
      </c>
      <c r="AB32" s="671">
        <v>0</v>
      </c>
      <c r="AC32" s="671" t="s">
        <v>76</v>
      </c>
      <c r="AD32" s="672">
        <v>2</v>
      </c>
      <c r="AE32" s="643" t="s">
        <v>79</v>
      </c>
      <c r="AF32" s="700"/>
      <c r="AG32" s="711"/>
      <c r="AH32" s="685"/>
      <c r="AI32" s="713"/>
      <c r="AJ32" s="710"/>
      <c r="AK32" s="711"/>
      <c r="AL32" s="685"/>
      <c r="AM32" s="711"/>
      <c r="AN32" s="765"/>
      <c r="AO32" s="772"/>
      <c r="AP32" s="768"/>
    </row>
    <row r="33" spans="1:51" ht="15.75" x14ac:dyDescent="0.2">
      <c r="A33" s="633">
        <v>23</v>
      </c>
      <c r="B33" s="904" t="s">
        <v>407</v>
      </c>
      <c r="C33" s="686" t="s">
        <v>408</v>
      </c>
      <c r="D33" s="665">
        <v>2</v>
      </c>
      <c r="E33" s="666">
        <v>2</v>
      </c>
      <c r="F33" s="679"/>
      <c r="G33" s="680"/>
      <c r="H33" s="680"/>
      <c r="I33" s="680"/>
      <c r="J33" s="681"/>
      <c r="K33" s="679"/>
      <c r="L33" s="680"/>
      <c r="M33" s="680"/>
      <c r="N33" s="680"/>
      <c r="O33" s="681"/>
      <c r="P33" s="679"/>
      <c r="Q33" s="680"/>
      <c r="R33" s="680"/>
      <c r="S33" s="680"/>
      <c r="T33" s="681"/>
      <c r="U33" s="679"/>
      <c r="V33" s="680"/>
      <c r="W33" s="680"/>
      <c r="X33" s="680"/>
      <c r="Y33" s="681"/>
      <c r="Z33" s="670">
        <v>0</v>
      </c>
      <c r="AA33" s="671">
        <v>2</v>
      </c>
      <c r="AB33" s="671">
        <v>0</v>
      </c>
      <c r="AC33" s="671" t="s">
        <v>76</v>
      </c>
      <c r="AD33" s="699">
        <v>2</v>
      </c>
      <c r="AE33" s="643" t="s">
        <v>79</v>
      </c>
      <c r="AF33" s="700"/>
      <c r="AG33" s="680"/>
      <c r="AH33" s="680"/>
      <c r="AI33" s="681"/>
      <c r="AJ33" s="679"/>
      <c r="AK33" s="680"/>
      <c r="AL33" s="680"/>
      <c r="AM33" s="680"/>
      <c r="AN33" s="762"/>
      <c r="AO33" s="772"/>
      <c r="AP33" s="768"/>
    </row>
    <row r="34" spans="1:51" ht="16.5" thickBot="1" x14ac:dyDescent="0.25">
      <c r="A34" s="714">
        <v>24</v>
      </c>
      <c r="B34" s="906" t="s">
        <v>390</v>
      </c>
      <c r="C34" s="715" t="s">
        <v>391</v>
      </c>
      <c r="D34" s="716">
        <v>2</v>
      </c>
      <c r="E34" s="717">
        <v>2</v>
      </c>
      <c r="F34" s="718"/>
      <c r="G34" s="719"/>
      <c r="H34" s="719"/>
      <c r="I34" s="719"/>
      <c r="J34" s="720"/>
      <c r="K34" s="718"/>
      <c r="L34" s="719"/>
      <c r="M34" s="719"/>
      <c r="N34" s="719"/>
      <c r="O34" s="720"/>
      <c r="P34" s="718"/>
      <c r="Q34" s="719"/>
      <c r="R34" s="719"/>
      <c r="S34" s="719"/>
      <c r="T34" s="720"/>
      <c r="U34" s="718"/>
      <c r="V34" s="719"/>
      <c r="W34" s="719"/>
      <c r="X34" s="719"/>
      <c r="Y34" s="720"/>
      <c r="Z34" s="721">
        <v>0</v>
      </c>
      <c r="AA34" s="722">
        <v>2</v>
      </c>
      <c r="AB34" s="722">
        <v>0</v>
      </c>
      <c r="AC34" s="722" t="s">
        <v>76</v>
      </c>
      <c r="AD34" s="723">
        <v>2</v>
      </c>
      <c r="AE34" s="724" t="s">
        <v>79</v>
      </c>
      <c r="AF34" s="725"/>
      <c r="AG34" s="719"/>
      <c r="AH34" s="719"/>
      <c r="AI34" s="720"/>
      <c r="AJ34" s="718"/>
      <c r="AK34" s="719"/>
      <c r="AL34" s="719"/>
      <c r="AM34" s="719"/>
      <c r="AN34" s="766"/>
      <c r="AO34" s="773"/>
      <c r="AP34" s="769"/>
    </row>
    <row r="35" spans="1:51" ht="15.75" x14ac:dyDescent="0.25">
      <c r="A35" s="242"/>
      <c r="B35" s="726" t="s">
        <v>409</v>
      </c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727"/>
    </row>
    <row r="36" spans="1:51" ht="16.5" customHeight="1" x14ac:dyDescent="0.2">
      <c r="A36" s="728"/>
      <c r="B36" s="729"/>
      <c r="C36" s="730"/>
      <c r="D36" s="731"/>
      <c r="E36" s="731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2"/>
      <c r="Z36" s="733"/>
      <c r="AA36" s="733"/>
      <c r="AB36" s="733"/>
      <c r="AC36" s="733"/>
      <c r="AD36" s="733"/>
      <c r="AE36" s="734"/>
      <c r="AF36" s="735"/>
      <c r="AG36" s="732"/>
      <c r="AH36" s="732"/>
      <c r="AI36" s="732"/>
      <c r="AJ36" s="732"/>
      <c r="AK36" s="732"/>
      <c r="AL36" s="732"/>
      <c r="AM36" s="732"/>
      <c r="AN36" s="732"/>
      <c r="AO36" s="727"/>
    </row>
    <row r="37" spans="1:51" ht="16.5" customHeight="1" x14ac:dyDescent="0.2">
      <c r="A37" s="728"/>
      <c r="B37" s="729"/>
      <c r="C37" s="5"/>
      <c r="D37" s="5"/>
      <c r="E37" s="5"/>
      <c r="F37" s="5"/>
      <c r="G37" s="5"/>
      <c r="H37" s="5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2"/>
      <c r="Z37" s="733"/>
      <c r="AA37" s="733"/>
      <c r="AB37" s="733"/>
      <c r="AC37" s="733"/>
      <c r="AD37" s="733"/>
      <c r="AE37" s="734"/>
      <c r="AF37" s="735"/>
      <c r="AG37" s="732"/>
      <c r="AH37" s="732"/>
      <c r="AI37" s="732"/>
      <c r="AJ37" s="732"/>
      <c r="AK37" s="732"/>
      <c r="AL37" s="732"/>
      <c r="AM37" s="732"/>
      <c r="AN37" s="732"/>
      <c r="AO37" s="727"/>
    </row>
    <row r="38" spans="1:51" ht="16.5" customHeight="1" x14ac:dyDescent="0.2">
      <c r="A38" s="728"/>
      <c r="B38" s="736"/>
      <c r="C38" s="5"/>
      <c r="D38" s="5"/>
      <c r="E38" s="5"/>
      <c r="F38" s="163" t="s">
        <v>129</v>
      </c>
      <c r="G38" s="5"/>
      <c r="H38" s="5"/>
      <c r="I38" s="732"/>
      <c r="J38" s="732"/>
      <c r="K38" s="732"/>
      <c r="L38" s="732"/>
      <c r="M38" s="732"/>
      <c r="N38" s="732"/>
      <c r="O38" s="732"/>
      <c r="P38" s="732"/>
      <c r="Q38" s="732"/>
      <c r="R38" s="732"/>
      <c r="S38" s="732"/>
      <c r="T38" s="732"/>
      <c r="U38" s="732"/>
      <c r="V38" s="732"/>
      <c r="W38" s="732"/>
      <c r="X38" s="732"/>
      <c r="Y38" s="732"/>
      <c r="Z38" s="733"/>
      <c r="AA38" s="733"/>
      <c r="AB38" s="733"/>
      <c r="AC38" s="733"/>
      <c r="AD38" s="733"/>
      <c r="AE38" s="734"/>
      <c r="AF38" s="735"/>
      <c r="AG38" s="732"/>
      <c r="AH38" s="732"/>
      <c r="AI38" s="732"/>
      <c r="AJ38" s="732"/>
      <c r="AK38" s="732"/>
      <c r="AL38" s="732"/>
      <c r="AM38" s="732"/>
      <c r="AN38" s="732"/>
      <c r="AO38" s="727"/>
    </row>
    <row r="39" spans="1:51" ht="16.5" customHeight="1" x14ac:dyDescent="0.2">
      <c r="A39" s="728"/>
      <c r="B39" s="736"/>
      <c r="C39" s="5"/>
      <c r="D39" s="5"/>
      <c r="E39" s="5"/>
      <c r="F39" s="163" t="s">
        <v>82</v>
      </c>
      <c r="G39" s="5"/>
      <c r="H39" s="5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732"/>
      <c r="T39" s="732"/>
      <c r="U39" s="732"/>
      <c r="V39" s="732"/>
      <c r="W39" s="732"/>
      <c r="X39" s="732"/>
      <c r="Y39" s="732"/>
      <c r="Z39" s="733"/>
      <c r="AA39" s="733"/>
      <c r="AB39" s="733"/>
      <c r="AC39" s="733"/>
      <c r="AD39" s="733"/>
      <c r="AE39" s="734"/>
      <c r="AF39" s="735"/>
      <c r="AG39" s="732"/>
      <c r="AH39" s="732"/>
      <c r="AI39" s="732"/>
      <c r="AJ39" s="732"/>
      <c r="AK39" s="732"/>
      <c r="AL39" s="732"/>
      <c r="AM39" s="732"/>
      <c r="AN39" s="732"/>
      <c r="AO39" s="198"/>
      <c r="AQ39" s="198"/>
      <c r="AR39" s="198"/>
      <c r="AS39" s="198"/>
      <c r="AT39" s="198"/>
      <c r="AU39" s="198"/>
      <c r="AV39" s="198"/>
      <c r="AW39" s="198"/>
      <c r="AX39" s="198"/>
      <c r="AY39" s="727"/>
    </row>
    <row r="40" spans="1:51" ht="16.5" customHeight="1" x14ac:dyDescent="0.2">
      <c r="A40" s="728"/>
      <c r="B40" s="736"/>
      <c r="C40" s="737"/>
      <c r="D40" s="731"/>
      <c r="E40" s="731"/>
      <c r="F40" s="732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32"/>
      <c r="R40" s="732"/>
      <c r="S40" s="732"/>
      <c r="T40" s="732"/>
      <c r="U40" s="732"/>
      <c r="V40" s="732"/>
      <c r="W40" s="732"/>
      <c r="X40" s="732"/>
      <c r="Y40" s="732"/>
      <c r="Z40" s="733"/>
      <c r="AA40" s="733"/>
      <c r="AB40" s="733"/>
      <c r="AC40" s="733"/>
      <c r="AD40" s="733"/>
      <c r="AE40" s="734"/>
      <c r="AF40" s="735"/>
      <c r="AG40" s="732"/>
      <c r="AH40" s="732"/>
      <c r="AI40" s="732"/>
      <c r="AJ40" s="732"/>
      <c r="AK40" s="732"/>
      <c r="AL40" s="732"/>
      <c r="AM40" s="732"/>
      <c r="AN40" s="732"/>
      <c r="AO40" s="198"/>
      <c r="AQ40" s="198"/>
      <c r="AR40" s="198"/>
      <c r="AS40" s="198"/>
      <c r="AT40" s="198"/>
      <c r="AU40" s="198"/>
      <c r="AV40" s="198"/>
      <c r="AW40" s="198"/>
      <c r="AX40" s="198"/>
      <c r="AY40" s="727"/>
    </row>
    <row r="41" spans="1:51" ht="16.5" customHeight="1" x14ac:dyDescent="0.2">
      <c r="A41" s="728"/>
      <c r="B41" s="736"/>
      <c r="C41" s="737"/>
      <c r="D41" s="731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3"/>
      <c r="AA41" s="733"/>
      <c r="AB41" s="733"/>
      <c r="AC41" s="733"/>
      <c r="AD41" s="733"/>
      <c r="AE41" s="734"/>
      <c r="AF41" s="735"/>
      <c r="AG41" s="732"/>
      <c r="AH41" s="732"/>
      <c r="AI41" s="732"/>
      <c r="AJ41" s="732"/>
      <c r="AK41" s="732"/>
      <c r="AL41" s="732"/>
      <c r="AM41" s="732"/>
      <c r="AN41" s="732"/>
      <c r="AO41" s="198"/>
      <c r="AQ41" s="198"/>
      <c r="AR41" s="198"/>
      <c r="AS41" s="198"/>
      <c r="AT41" s="198"/>
      <c r="AU41" s="198"/>
      <c r="AV41" s="198"/>
      <c r="AW41" s="198"/>
      <c r="AX41" s="198"/>
      <c r="AY41" s="727"/>
    </row>
    <row r="42" spans="1:51" ht="16.5" customHeight="1" x14ac:dyDescent="0.2">
      <c r="A42" s="728"/>
      <c r="B42" s="729"/>
      <c r="C42" s="730"/>
      <c r="D42" s="731"/>
      <c r="E42" s="731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3"/>
      <c r="AA42" s="733"/>
      <c r="AB42" s="733"/>
      <c r="AC42" s="733"/>
      <c r="AD42" s="733"/>
      <c r="AE42" s="734"/>
      <c r="AF42" s="735"/>
      <c r="AG42" s="732"/>
      <c r="AH42" s="732"/>
      <c r="AI42" s="732"/>
      <c r="AJ42" s="732"/>
      <c r="AK42" s="732"/>
      <c r="AL42" s="732"/>
      <c r="AM42" s="732"/>
      <c r="AN42" s="732"/>
      <c r="AO42" s="198"/>
      <c r="AQ42" s="198"/>
      <c r="AR42" s="198"/>
      <c r="AS42" s="198"/>
      <c r="AT42" s="198"/>
      <c r="AU42" s="198"/>
      <c r="AV42" s="198"/>
      <c r="AW42" s="198"/>
      <c r="AX42" s="198"/>
      <c r="AY42" s="727"/>
    </row>
    <row r="43" spans="1:51" ht="16.5" customHeight="1" x14ac:dyDescent="0.2">
      <c r="A43" s="728"/>
      <c r="B43" s="729"/>
      <c r="C43" s="730"/>
      <c r="D43" s="731"/>
      <c r="E43" s="731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3"/>
      <c r="AA43" s="733"/>
      <c r="AB43" s="733"/>
      <c r="AC43" s="733"/>
      <c r="AD43" s="733"/>
      <c r="AE43" s="734"/>
      <c r="AF43" s="735"/>
      <c r="AG43" s="732"/>
      <c r="AH43" s="732"/>
      <c r="AI43" s="732"/>
      <c r="AJ43" s="732"/>
      <c r="AK43" s="732"/>
      <c r="AL43" s="732"/>
      <c r="AM43" s="732"/>
      <c r="AN43" s="732"/>
      <c r="AO43" s="198"/>
      <c r="AQ43" s="198"/>
      <c r="AR43" s="198"/>
      <c r="AS43" s="198"/>
      <c r="AT43" s="198"/>
      <c r="AU43" s="198"/>
      <c r="AV43" s="198"/>
      <c r="AW43" s="198"/>
      <c r="AX43" s="198"/>
      <c r="AY43" s="727"/>
    </row>
    <row r="44" spans="1:51" ht="16.5" customHeight="1" x14ac:dyDescent="0.2">
      <c r="A44" s="728"/>
      <c r="B44" s="736"/>
      <c r="C44" s="738"/>
      <c r="D44" s="731"/>
      <c r="E44" s="731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3"/>
      <c r="AA44" s="733"/>
      <c r="AB44" s="733"/>
      <c r="AC44" s="733"/>
      <c r="AD44" s="733"/>
      <c r="AE44" s="734"/>
      <c r="AF44" s="735"/>
      <c r="AG44" s="732"/>
      <c r="AH44" s="732"/>
      <c r="AI44" s="732"/>
      <c r="AJ44" s="732"/>
      <c r="AK44" s="732"/>
      <c r="AL44" s="732"/>
      <c r="AM44" s="732"/>
      <c r="AN44" s="732"/>
      <c r="AO44" s="198"/>
      <c r="AQ44" s="198"/>
      <c r="AR44" s="198"/>
      <c r="AS44" s="198"/>
      <c r="AT44" s="198"/>
      <c r="AU44" s="198"/>
      <c r="AV44" s="198"/>
      <c r="AW44" s="198"/>
      <c r="AX44" s="198"/>
      <c r="AY44" s="727"/>
    </row>
    <row r="45" spans="1:51" ht="16.5" customHeight="1" x14ac:dyDescent="0.2">
      <c r="A45" s="728"/>
      <c r="B45" s="736"/>
      <c r="C45" s="738"/>
      <c r="D45" s="731"/>
      <c r="E45" s="731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3"/>
      <c r="AA45" s="733"/>
      <c r="AB45" s="733"/>
      <c r="AC45" s="733"/>
      <c r="AD45" s="733"/>
      <c r="AE45" s="734"/>
      <c r="AF45" s="735"/>
      <c r="AG45" s="732"/>
      <c r="AH45" s="732"/>
      <c r="AI45" s="732"/>
      <c r="AJ45" s="732"/>
      <c r="AK45" s="732"/>
      <c r="AL45" s="732"/>
      <c r="AM45" s="732"/>
      <c r="AN45" s="732"/>
      <c r="AO45" s="198"/>
      <c r="AQ45" s="198"/>
      <c r="AR45" s="198"/>
      <c r="AS45" s="198"/>
      <c r="AT45" s="198"/>
      <c r="AU45" s="198"/>
      <c r="AV45" s="198"/>
      <c r="AW45" s="198"/>
      <c r="AX45" s="198"/>
      <c r="AY45" s="727"/>
    </row>
    <row r="46" spans="1:51" ht="16.5" customHeight="1" x14ac:dyDescent="0.2">
      <c r="A46" s="545"/>
      <c r="B46" s="736"/>
      <c r="C46" s="738"/>
      <c r="D46" s="731"/>
      <c r="E46" s="73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545"/>
      <c r="AG46" s="739"/>
      <c r="AH46" s="739"/>
      <c r="AI46" s="739"/>
      <c r="AJ46" s="739"/>
      <c r="AK46" s="739"/>
      <c r="AL46" s="739"/>
      <c r="AM46" s="739"/>
      <c r="AN46" s="739"/>
      <c r="AO46" s="198"/>
      <c r="AQ46" s="198"/>
      <c r="AR46" s="198"/>
      <c r="AS46" s="198"/>
      <c r="AT46" s="198"/>
      <c r="AU46" s="198"/>
      <c r="AV46" s="198"/>
      <c r="AW46" s="198"/>
      <c r="AX46" s="198"/>
      <c r="AY46" s="727"/>
    </row>
    <row r="47" spans="1:51" ht="16.5" customHeight="1" x14ac:dyDescent="0.2">
      <c r="A47" s="739"/>
      <c r="B47" s="736"/>
      <c r="C47" s="738"/>
      <c r="D47" s="731"/>
      <c r="E47" s="731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39"/>
      <c r="S47" s="739"/>
      <c r="T47" s="739"/>
      <c r="U47" s="739"/>
      <c r="V47" s="739"/>
      <c r="W47" s="739"/>
      <c r="X47" s="739"/>
      <c r="Y47" s="739"/>
      <c r="Z47" s="739"/>
      <c r="AA47" s="739"/>
      <c r="AB47" s="739"/>
      <c r="AC47" s="739"/>
      <c r="AD47" s="739"/>
      <c r="AE47" s="739"/>
      <c r="AF47" s="739"/>
      <c r="AG47" s="739"/>
      <c r="AH47" s="739"/>
      <c r="AI47" s="739"/>
      <c r="AJ47" s="739"/>
      <c r="AK47" s="739"/>
      <c r="AL47" s="739"/>
      <c r="AM47" s="739"/>
      <c r="AN47" s="739"/>
      <c r="AO47" s="198"/>
      <c r="AQ47" s="198"/>
      <c r="AR47" s="198"/>
      <c r="AS47" s="198"/>
      <c r="AT47" s="198"/>
      <c r="AU47" s="198"/>
      <c r="AV47" s="198"/>
      <c r="AW47" s="198"/>
      <c r="AX47" s="198"/>
      <c r="AY47" s="727"/>
    </row>
    <row r="48" spans="1:51" ht="16.5" customHeight="1" x14ac:dyDescent="0.2">
      <c r="A48" s="739"/>
      <c r="B48" s="729"/>
      <c r="C48" s="730"/>
      <c r="D48" s="731"/>
      <c r="E48" s="731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  <c r="AL48" s="732"/>
      <c r="AM48" s="732"/>
      <c r="AN48" s="732"/>
      <c r="AO48" s="198"/>
      <c r="AQ48" s="198"/>
      <c r="AR48" s="198"/>
      <c r="AS48" s="198"/>
      <c r="AT48" s="198"/>
      <c r="AU48" s="198"/>
      <c r="AV48" s="198"/>
      <c r="AW48" s="198"/>
      <c r="AX48" s="198"/>
      <c r="AY48" s="727"/>
    </row>
    <row r="49" spans="1:51" ht="16.5" customHeight="1" x14ac:dyDescent="0.2">
      <c r="A49" s="739"/>
      <c r="B49" s="729"/>
      <c r="C49" s="730"/>
      <c r="D49" s="731"/>
      <c r="E49" s="731"/>
      <c r="F49" s="732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32"/>
      <c r="AK49" s="732"/>
      <c r="AL49" s="732"/>
      <c r="AM49" s="732"/>
      <c r="AN49" s="732"/>
      <c r="AO49" s="198"/>
      <c r="AQ49" s="198"/>
      <c r="AR49" s="198"/>
      <c r="AS49" s="198"/>
      <c r="AT49" s="198"/>
      <c r="AU49" s="198"/>
      <c r="AV49" s="198"/>
      <c r="AW49" s="198"/>
      <c r="AX49" s="198"/>
      <c r="AY49" s="727"/>
    </row>
    <row r="50" spans="1:51" ht="16.5" customHeight="1" x14ac:dyDescent="0.2">
      <c r="A50" s="739"/>
      <c r="B50" s="736"/>
      <c r="C50" s="737"/>
      <c r="D50" s="731"/>
      <c r="E50" s="731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2"/>
      <c r="AA50" s="732"/>
      <c r="AB50" s="732"/>
      <c r="AC50" s="732"/>
      <c r="AD50" s="732"/>
      <c r="AE50" s="732"/>
      <c r="AF50" s="732"/>
      <c r="AG50" s="732"/>
      <c r="AH50" s="732"/>
      <c r="AI50" s="732"/>
      <c r="AJ50" s="732"/>
      <c r="AK50" s="732"/>
      <c r="AL50" s="732"/>
      <c r="AM50" s="732"/>
      <c r="AN50" s="732"/>
      <c r="AO50" s="198"/>
      <c r="AQ50" s="198"/>
      <c r="AR50" s="198"/>
      <c r="AS50" s="198"/>
      <c r="AT50" s="198"/>
      <c r="AU50" s="198"/>
      <c r="AV50" s="198"/>
      <c r="AW50" s="198"/>
      <c r="AX50" s="198"/>
      <c r="AY50" s="727"/>
    </row>
    <row r="51" spans="1:51" ht="16.5" customHeight="1" x14ac:dyDescent="0.2">
      <c r="A51" s="739"/>
      <c r="B51" s="736"/>
      <c r="C51" s="737"/>
      <c r="D51" s="731"/>
      <c r="E51" s="731"/>
      <c r="F51" s="732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2"/>
      <c r="AA51" s="732"/>
      <c r="AB51" s="732"/>
      <c r="AC51" s="732"/>
      <c r="AD51" s="732"/>
      <c r="AE51" s="732"/>
      <c r="AF51" s="732"/>
      <c r="AG51" s="732"/>
      <c r="AH51" s="732"/>
      <c r="AI51" s="732"/>
      <c r="AJ51" s="732"/>
      <c r="AK51" s="732"/>
      <c r="AL51" s="732"/>
      <c r="AM51" s="732"/>
      <c r="AN51" s="732"/>
      <c r="AO51" s="198"/>
      <c r="AQ51" s="198"/>
      <c r="AR51" s="198"/>
      <c r="AS51" s="198"/>
      <c r="AT51" s="198"/>
      <c r="AU51" s="198"/>
      <c r="AV51" s="198"/>
      <c r="AW51" s="198"/>
      <c r="AX51" s="198"/>
      <c r="AY51" s="727"/>
    </row>
    <row r="52" spans="1:51" ht="16.5" customHeight="1" x14ac:dyDescent="0.2">
      <c r="A52" s="739"/>
      <c r="B52" s="736"/>
      <c r="C52" s="737"/>
      <c r="D52" s="731"/>
      <c r="E52" s="731"/>
      <c r="F52" s="732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2"/>
      <c r="X52" s="732"/>
      <c r="Y52" s="732"/>
      <c r="Z52" s="732"/>
      <c r="AA52" s="732"/>
      <c r="AB52" s="732"/>
      <c r="AC52" s="732"/>
      <c r="AD52" s="732"/>
      <c r="AE52" s="732"/>
      <c r="AF52" s="732"/>
      <c r="AG52" s="732"/>
      <c r="AH52" s="732"/>
      <c r="AI52" s="732"/>
      <c r="AJ52" s="732"/>
      <c r="AK52" s="732"/>
      <c r="AL52" s="732"/>
      <c r="AM52" s="732"/>
      <c r="AN52" s="732"/>
      <c r="AO52" s="198"/>
      <c r="AQ52" s="198"/>
      <c r="AR52" s="198"/>
      <c r="AS52" s="198"/>
      <c r="AT52" s="198"/>
      <c r="AU52" s="198"/>
      <c r="AV52" s="198"/>
      <c r="AW52" s="198"/>
      <c r="AX52" s="198"/>
      <c r="AY52" s="727"/>
    </row>
    <row r="53" spans="1:51" ht="16.5" customHeight="1" x14ac:dyDescent="0.2">
      <c r="A53" s="739"/>
      <c r="B53" s="736"/>
      <c r="C53" s="737"/>
      <c r="D53" s="731"/>
      <c r="E53" s="731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198"/>
      <c r="AQ53" s="198"/>
      <c r="AR53" s="198"/>
      <c r="AS53" s="198"/>
      <c r="AT53" s="198"/>
      <c r="AU53" s="198"/>
      <c r="AV53" s="198"/>
      <c r="AW53" s="198"/>
      <c r="AX53" s="198"/>
      <c r="AY53" s="727"/>
    </row>
    <row r="54" spans="1:51" ht="16.5" customHeight="1" x14ac:dyDescent="0.2">
      <c r="A54" s="739"/>
      <c r="B54" s="736"/>
      <c r="C54" s="737"/>
      <c r="D54" s="731"/>
      <c r="E54" s="731"/>
      <c r="F54" s="732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32"/>
      <c r="AA54" s="732"/>
      <c r="AB54" s="732"/>
      <c r="AC54" s="732"/>
      <c r="AD54" s="732"/>
      <c r="AE54" s="732"/>
      <c r="AF54" s="732"/>
      <c r="AG54" s="732"/>
      <c r="AH54" s="732"/>
      <c r="AI54" s="732"/>
      <c r="AJ54" s="732"/>
      <c r="AK54" s="732"/>
      <c r="AL54" s="732"/>
      <c r="AM54" s="732"/>
      <c r="AN54" s="732"/>
      <c r="AO54" s="198"/>
      <c r="AQ54" s="198"/>
      <c r="AR54" s="198"/>
      <c r="AS54" s="198"/>
      <c r="AT54" s="198"/>
      <c r="AU54" s="198"/>
      <c r="AV54" s="198"/>
      <c r="AW54" s="198"/>
      <c r="AX54" s="198"/>
      <c r="AY54" s="727"/>
    </row>
    <row r="55" spans="1:51" ht="16.5" customHeight="1" x14ac:dyDescent="0.2">
      <c r="A55" s="739"/>
      <c r="B55" s="736"/>
      <c r="C55" s="737"/>
      <c r="D55" s="731"/>
      <c r="E55" s="731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  <c r="AL55" s="732"/>
      <c r="AM55" s="732"/>
      <c r="AN55" s="732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727"/>
    </row>
    <row r="56" spans="1:51" ht="16.5" customHeight="1" x14ac:dyDescent="0.2">
      <c r="A56" s="739"/>
      <c r="B56" s="736"/>
      <c r="C56" s="737"/>
      <c r="D56" s="731"/>
      <c r="E56" s="731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  <c r="AM56" s="732"/>
      <c r="AN56" s="732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727"/>
    </row>
    <row r="57" spans="1:51" ht="16.5" customHeight="1" x14ac:dyDescent="0.2">
      <c r="A57" s="739"/>
      <c r="B57" s="736"/>
      <c r="C57" s="737"/>
      <c r="D57" s="731"/>
      <c r="E57" s="731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732"/>
      <c r="AG57" s="732"/>
      <c r="AH57" s="732"/>
      <c r="AI57" s="732"/>
      <c r="AJ57" s="732"/>
      <c r="AK57" s="732"/>
      <c r="AL57" s="732"/>
      <c r="AM57" s="732"/>
      <c r="AN57" s="732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727"/>
    </row>
    <row r="58" spans="1:51" ht="16.5" customHeight="1" x14ac:dyDescent="0.2">
      <c r="A58" s="739"/>
      <c r="B58" s="729"/>
      <c r="C58" s="730"/>
      <c r="D58" s="731"/>
      <c r="E58" s="731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727"/>
    </row>
    <row r="59" spans="1:51" ht="16.5" customHeight="1" x14ac:dyDescent="0.2">
      <c r="A59" s="739"/>
      <c r="B59" s="729"/>
      <c r="C59" s="730"/>
      <c r="D59" s="731"/>
      <c r="E59" s="731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39"/>
      <c r="T59" s="739"/>
      <c r="U59" s="739"/>
      <c r="V59" s="739"/>
      <c r="W59" s="739"/>
      <c r="X59" s="739"/>
      <c r="Y59" s="739"/>
      <c r="Z59" s="739"/>
      <c r="AA59" s="739"/>
      <c r="AB59" s="739"/>
      <c r="AC59" s="739"/>
      <c r="AD59" s="739"/>
      <c r="AE59" s="739"/>
      <c r="AF59" s="739"/>
      <c r="AG59" s="739"/>
      <c r="AH59" s="739"/>
      <c r="AI59" s="739"/>
      <c r="AJ59" s="739"/>
      <c r="AK59" s="739"/>
      <c r="AL59" s="739"/>
      <c r="AM59" s="739"/>
      <c r="AN59" s="739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727"/>
    </row>
    <row r="60" spans="1:51" ht="16.5" customHeight="1" x14ac:dyDescent="0.2">
      <c r="A60" s="739"/>
      <c r="B60" s="736"/>
      <c r="C60" s="737"/>
      <c r="D60" s="731"/>
      <c r="E60" s="731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739"/>
      <c r="AL60" s="739"/>
      <c r="AM60" s="739"/>
      <c r="AN60" s="739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727"/>
    </row>
    <row r="61" spans="1:51" ht="16.5" customHeight="1" x14ac:dyDescent="0.2">
      <c r="A61" s="739"/>
      <c r="B61" s="736"/>
      <c r="C61" s="737"/>
      <c r="D61" s="731"/>
      <c r="E61" s="731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  <c r="AA61" s="739"/>
      <c r="AB61" s="739"/>
      <c r="AC61" s="739"/>
      <c r="AD61" s="739"/>
      <c r="AE61" s="739"/>
      <c r="AF61" s="739"/>
      <c r="AG61" s="739"/>
      <c r="AH61" s="739"/>
      <c r="AI61" s="739"/>
      <c r="AJ61" s="739"/>
      <c r="AK61" s="739"/>
      <c r="AL61" s="739"/>
      <c r="AM61" s="739"/>
      <c r="AN61" s="739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727"/>
    </row>
    <row r="62" spans="1:51" ht="16.5" customHeight="1" x14ac:dyDescent="0.2">
      <c r="A62" s="739"/>
      <c r="B62" s="736"/>
      <c r="C62" s="737"/>
      <c r="D62" s="731"/>
      <c r="E62" s="731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  <c r="W62" s="739"/>
      <c r="X62" s="739"/>
      <c r="Y62" s="739"/>
      <c r="Z62" s="739"/>
      <c r="AA62" s="739"/>
      <c r="AB62" s="739"/>
      <c r="AC62" s="739"/>
      <c r="AD62" s="739"/>
      <c r="AE62" s="739"/>
      <c r="AF62" s="739"/>
      <c r="AG62" s="739"/>
      <c r="AH62" s="739"/>
      <c r="AI62" s="739"/>
      <c r="AJ62" s="739"/>
      <c r="AK62" s="739"/>
      <c r="AL62" s="739"/>
      <c r="AM62" s="739"/>
      <c r="AN62" s="739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727"/>
    </row>
    <row r="63" spans="1:51" ht="16.5" customHeight="1" x14ac:dyDescent="0.2">
      <c r="A63" s="739"/>
      <c r="B63" s="736"/>
      <c r="C63" s="737"/>
      <c r="D63" s="731"/>
      <c r="E63" s="731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  <c r="S63" s="739"/>
      <c r="T63" s="739"/>
      <c r="U63" s="739"/>
      <c r="V63" s="739"/>
      <c r="W63" s="739"/>
      <c r="X63" s="739"/>
      <c r="Y63" s="739"/>
      <c r="Z63" s="739"/>
      <c r="AA63" s="739"/>
      <c r="AB63" s="739"/>
      <c r="AC63" s="739"/>
      <c r="AD63" s="739"/>
      <c r="AE63" s="739"/>
      <c r="AF63" s="739"/>
      <c r="AG63" s="739"/>
      <c r="AH63" s="739"/>
      <c r="AI63" s="739"/>
      <c r="AJ63" s="739"/>
      <c r="AK63" s="739"/>
      <c r="AL63" s="739"/>
      <c r="AM63" s="739"/>
      <c r="AN63" s="739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727"/>
    </row>
    <row r="64" spans="1:51" ht="15" x14ac:dyDescent="0.2">
      <c r="A64" s="739"/>
      <c r="B64" s="739"/>
      <c r="C64" s="740"/>
      <c r="D64" s="740"/>
      <c r="E64" s="740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39"/>
      <c r="AL64" s="739"/>
      <c r="AM64" s="739"/>
      <c r="AN64" s="739"/>
      <c r="AO64" s="739"/>
      <c r="AP64" s="198"/>
      <c r="AQ64" s="739"/>
      <c r="AR64" s="739"/>
      <c r="AS64" s="739"/>
      <c r="AT64" s="739"/>
      <c r="AU64" s="739"/>
      <c r="AV64" s="739"/>
      <c r="AW64" s="739"/>
      <c r="AX64" s="739"/>
      <c r="AY64" s="739"/>
    </row>
    <row r="65" spans="1:51" ht="15" x14ac:dyDescent="0.2">
      <c r="A65" s="739"/>
      <c r="B65" s="739"/>
      <c r="C65" s="740"/>
      <c r="D65" s="740"/>
      <c r="E65" s="740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739"/>
      <c r="R65" s="739"/>
      <c r="S65" s="739"/>
      <c r="T65" s="739"/>
      <c r="U65" s="739"/>
      <c r="V65" s="739"/>
      <c r="W65" s="739"/>
      <c r="X65" s="739"/>
      <c r="Y65" s="739"/>
      <c r="Z65" s="739"/>
      <c r="AA65" s="739"/>
      <c r="AB65" s="739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39"/>
      <c r="AN65" s="739"/>
      <c r="AO65" s="739"/>
      <c r="AP65" s="198"/>
      <c r="AQ65" s="739"/>
      <c r="AR65" s="739"/>
      <c r="AS65" s="739"/>
      <c r="AT65" s="739"/>
      <c r="AU65" s="739"/>
      <c r="AV65" s="739"/>
      <c r="AW65" s="739"/>
      <c r="AX65" s="739"/>
      <c r="AY65" s="739"/>
    </row>
    <row r="66" spans="1:51" ht="15" x14ac:dyDescent="0.2">
      <c r="A66" s="739"/>
      <c r="B66" s="739"/>
      <c r="C66" s="740"/>
      <c r="D66" s="740"/>
      <c r="E66" s="740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739"/>
      <c r="U66" s="739"/>
      <c r="V66" s="739"/>
      <c r="W66" s="739"/>
      <c r="X66" s="739"/>
      <c r="Y66" s="739"/>
      <c r="Z66" s="739"/>
      <c r="AA66" s="739"/>
      <c r="AB66" s="739"/>
      <c r="AC66" s="739"/>
      <c r="AD66" s="739"/>
      <c r="AE66" s="739"/>
      <c r="AF66" s="739"/>
      <c r="AG66" s="739"/>
      <c r="AH66" s="739"/>
      <c r="AI66" s="739"/>
      <c r="AJ66" s="739"/>
      <c r="AK66" s="739"/>
      <c r="AL66" s="739"/>
      <c r="AM66" s="739"/>
      <c r="AN66" s="739"/>
      <c r="AO66" s="739"/>
      <c r="AP66" s="198"/>
      <c r="AQ66" s="739"/>
      <c r="AR66" s="739"/>
      <c r="AS66" s="739"/>
      <c r="AT66" s="739"/>
      <c r="AU66" s="739"/>
      <c r="AV66" s="739"/>
      <c r="AW66" s="739"/>
      <c r="AX66" s="739"/>
      <c r="AY66" s="739"/>
    </row>
    <row r="67" spans="1:51" ht="15" x14ac:dyDescent="0.2">
      <c r="A67" s="739"/>
      <c r="B67" s="739"/>
      <c r="C67" s="740"/>
      <c r="D67" s="740"/>
      <c r="E67" s="740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  <c r="V67" s="739"/>
      <c r="W67" s="739"/>
      <c r="X67" s="739"/>
      <c r="Y67" s="739"/>
      <c r="Z67" s="739"/>
      <c r="AA67" s="739"/>
      <c r="AB67" s="739"/>
      <c r="AC67" s="739"/>
      <c r="AD67" s="739"/>
      <c r="AE67" s="739"/>
      <c r="AF67" s="739"/>
      <c r="AG67" s="739"/>
      <c r="AH67" s="739"/>
      <c r="AI67" s="739"/>
      <c r="AJ67" s="739"/>
      <c r="AK67" s="739"/>
      <c r="AL67" s="739"/>
      <c r="AM67" s="739"/>
      <c r="AN67" s="739"/>
      <c r="AO67" s="739"/>
      <c r="AP67" s="198"/>
      <c r="AQ67" s="739"/>
      <c r="AR67" s="739"/>
      <c r="AS67" s="739"/>
      <c r="AT67" s="739"/>
      <c r="AU67" s="739"/>
      <c r="AV67" s="739"/>
      <c r="AW67" s="739"/>
      <c r="AX67" s="739"/>
      <c r="AY67" s="739"/>
    </row>
    <row r="68" spans="1:51" ht="15" x14ac:dyDescent="0.2">
      <c r="A68" s="739"/>
      <c r="B68" s="739"/>
      <c r="C68" s="740"/>
      <c r="D68" s="740"/>
      <c r="E68" s="740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39"/>
      <c r="AA68" s="739"/>
      <c r="AB68" s="739"/>
      <c r="AC68" s="739"/>
      <c r="AD68" s="739"/>
      <c r="AE68" s="739"/>
      <c r="AF68" s="739"/>
      <c r="AG68" s="739"/>
      <c r="AH68" s="739"/>
      <c r="AI68" s="739"/>
      <c r="AJ68" s="739"/>
      <c r="AK68" s="739"/>
      <c r="AL68" s="739"/>
      <c r="AM68" s="739"/>
      <c r="AN68" s="739"/>
      <c r="AO68" s="739"/>
      <c r="AP68" s="198"/>
      <c r="AQ68" s="739"/>
      <c r="AR68" s="739"/>
      <c r="AS68" s="739"/>
      <c r="AT68" s="739"/>
      <c r="AU68" s="739"/>
      <c r="AV68" s="739"/>
      <c r="AW68" s="739"/>
      <c r="AX68" s="739"/>
      <c r="AY68" s="739"/>
    </row>
    <row r="69" spans="1:51" ht="15.75" x14ac:dyDescent="0.2">
      <c r="A69" s="861"/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P69" s="198"/>
    </row>
    <row r="70" spans="1:51" ht="15.75" x14ac:dyDescent="0.2">
      <c r="A70" s="862"/>
      <c r="B70" s="863"/>
      <c r="C70" s="864"/>
      <c r="D70" s="741"/>
      <c r="E70" s="862"/>
      <c r="F70" s="862"/>
      <c r="G70" s="862"/>
      <c r="H70" s="862"/>
      <c r="I70" s="862"/>
      <c r="J70" s="862"/>
      <c r="K70" s="862"/>
      <c r="L70" s="862"/>
      <c r="M70" s="862"/>
      <c r="N70" s="862"/>
      <c r="O70" s="862"/>
      <c r="P70" s="862"/>
      <c r="Q70" s="545"/>
      <c r="R70" s="545"/>
      <c r="S70" s="545"/>
      <c r="T70" s="545"/>
      <c r="U70" s="545"/>
      <c r="V70" s="545"/>
      <c r="W70" s="545"/>
      <c r="X70" s="545"/>
      <c r="Y70" s="545"/>
      <c r="Z70" s="741"/>
      <c r="AA70" s="741"/>
      <c r="AB70" s="741"/>
      <c r="AC70" s="545"/>
      <c r="AD70" s="545"/>
      <c r="AE70" s="742"/>
      <c r="AF70" s="742"/>
      <c r="AP70" s="198"/>
    </row>
    <row r="71" spans="1:51" ht="15.75" x14ac:dyDescent="0.2">
      <c r="A71" s="862"/>
      <c r="B71" s="863"/>
      <c r="C71" s="864"/>
      <c r="D71" s="741"/>
      <c r="E71" s="862"/>
      <c r="F71" s="862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742"/>
      <c r="R71" s="742"/>
      <c r="S71" s="742"/>
      <c r="T71" s="742"/>
      <c r="U71" s="742"/>
      <c r="V71" s="742"/>
      <c r="W71" s="742"/>
      <c r="X71" s="742"/>
      <c r="Y71" s="742"/>
      <c r="Z71" s="742"/>
      <c r="AA71" s="742"/>
      <c r="AB71" s="742"/>
      <c r="AC71" s="742"/>
      <c r="AD71" s="742"/>
      <c r="AE71" s="742"/>
      <c r="AF71" s="742"/>
      <c r="AP71" s="198"/>
    </row>
    <row r="72" spans="1:51" ht="15.75" x14ac:dyDescent="0.2">
      <c r="A72" s="545"/>
      <c r="B72" s="361"/>
      <c r="C72" s="741"/>
      <c r="D72" s="862"/>
      <c r="E72" s="862"/>
      <c r="F72" s="862"/>
      <c r="G72" s="545"/>
      <c r="H72" s="545"/>
      <c r="I72" s="545"/>
      <c r="J72" s="545"/>
      <c r="K72" s="743"/>
      <c r="L72" s="545"/>
      <c r="M72" s="545"/>
      <c r="N72" s="545"/>
      <c r="O72" s="545"/>
      <c r="P72" s="74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742"/>
      <c r="AB72" s="223"/>
      <c r="AC72" s="223"/>
      <c r="AD72" s="223"/>
      <c r="AE72" s="223"/>
      <c r="AF72" s="223"/>
      <c r="AP72" s="198"/>
    </row>
    <row r="73" spans="1:51" ht="15.75" x14ac:dyDescent="0.2">
      <c r="A73" s="865"/>
      <c r="B73" s="865"/>
      <c r="C73" s="865"/>
      <c r="D73" s="744"/>
      <c r="E73" s="745"/>
      <c r="F73" s="746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742"/>
      <c r="AB73" s="223"/>
      <c r="AC73" s="223"/>
      <c r="AD73" s="223"/>
      <c r="AE73" s="223"/>
      <c r="AF73" s="223"/>
      <c r="AP73" s="198"/>
    </row>
    <row r="74" spans="1:51" ht="15.75" x14ac:dyDescent="0.2">
      <c r="A74" s="545"/>
      <c r="B74" s="736"/>
      <c r="C74" s="737"/>
      <c r="D74" s="731"/>
      <c r="E74" s="748"/>
      <c r="F74" s="749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742"/>
      <c r="AB74" s="223"/>
      <c r="AC74" s="223"/>
      <c r="AD74" s="223"/>
      <c r="AE74" s="223"/>
      <c r="AF74" s="223"/>
      <c r="AP74" s="198"/>
    </row>
    <row r="75" spans="1:51" ht="15.75" x14ac:dyDescent="0.2">
      <c r="A75" s="545"/>
      <c r="B75" s="736"/>
      <c r="C75" s="737"/>
      <c r="D75" s="731"/>
      <c r="E75" s="748"/>
      <c r="F75" s="749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742"/>
      <c r="AB75" s="223"/>
      <c r="AC75" s="223"/>
      <c r="AD75" s="223"/>
      <c r="AE75" s="223"/>
      <c r="AF75" s="223"/>
      <c r="AP75" s="198"/>
    </row>
    <row r="76" spans="1:51" ht="15.75" x14ac:dyDescent="0.25">
      <c r="A76" s="545"/>
      <c r="B76" s="736"/>
      <c r="C76" s="750"/>
      <c r="D76" s="731"/>
      <c r="E76" s="748"/>
      <c r="F76" s="749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742"/>
      <c r="AB76" s="223"/>
      <c r="AC76" s="223"/>
      <c r="AD76" s="223"/>
      <c r="AE76" s="223"/>
      <c r="AF76" s="223"/>
      <c r="AP76" s="198"/>
    </row>
    <row r="77" spans="1:51" ht="15.75" x14ac:dyDescent="0.25">
      <c r="A77" s="545"/>
      <c r="B77" s="736"/>
      <c r="C77" s="750"/>
      <c r="D77" s="731"/>
      <c r="E77" s="748"/>
      <c r="F77" s="749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742"/>
      <c r="AB77" s="223"/>
      <c r="AC77" s="223"/>
      <c r="AD77" s="223"/>
      <c r="AE77" s="223"/>
      <c r="AF77" s="223"/>
      <c r="AP77" s="198"/>
    </row>
    <row r="78" spans="1:51" ht="15.75" x14ac:dyDescent="0.2">
      <c r="A78" s="545"/>
      <c r="B78" s="736"/>
      <c r="C78" s="737"/>
      <c r="D78" s="731"/>
      <c r="E78" s="748"/>
      <c r="F78" s="749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742"/>
      <c r="AB78" s="223"/>
      <c r="AC78" s="223"/>
      <c r="AD78" s="223"/>
      <c r="AE78" s="223"/>
      <c r="AF78" s="223"/>
      <c r="AP78" s="198"/>
    </row>
    <row r="79" spans="1:51" ht="15.75" x14ac:dyDescent="0.2">
      <c r="A79" s="545"/>
      <c r="B79" s="736"/>
      <c r="C79" s="737"/>
      <c r="D79" s="731"/>
      <c r="E79" s="748"/>
      <c r="F79" s="749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742"/>
      <c r="AB79" s="223"/>
      <c r="AC79" s="223"/>
      <c r="AD79" s="223"/>
      <c r="AE79" s="223"/>
      <c r="AF79" s="223"/>
      <c r="AP79" s="198"/>
    </row>
    <row r="80" spans="1:51" ht="15.75" x14ac:dyDescent="0.2">
      <c r="A80" s="865"/>
      <c r="B80" s="865"/>
      <c r="C80" s="865"/>
      <c r="D80" s="744"/>
      <c r="E80" s="745"/>
      <c r="F80" s="746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742"/>
      <c r="AB80" s="223"/>
      <c r="AC80" s="223"/>
      <c r="AD80" s="223"/>
      <c r="AE80" s="223"/>
      <c r="AF80" s="223"/>
      <c r="AP80" s="739"/>
    </row>
    <row r="81" spans="1:42" ht="15.75" x14ac:dyDescent="0.2">
      <c r="A81" s="865"/>
      <c r="B81" s="865"/>
      <c r="C81" s="865"/>
      <c r="D81" s="744"/>
      <c r="E81" s="744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223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751"/>
      <c r="AP81" s="739"/>
    </row>
    <row r="82" spans="1:42" ht="15.75" x14ac:dyDescent="0.2">
      <c r="A82" s="545"/>
      <c r="B82" s="736"/>
      <c r="C82" s="737"/>
      <c r="D82" s="731"/>
      <c r="E82" s="731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223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751"/>
      <c r="AP82" s="739"/>
    </row>
    <row r="83" spans="1:42" ht="15.75" x14ac:dyDescent="0.2">
      <c r="A83" s="545"/>
      <c r="B83" s="736"/>
      <c r="C83" s="737"/>
      <c r="D83" s="731"/>
      <c r="E83" s="731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223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751"/>
      <c r="AP83" s="739"/>
    </row>
    <row r="84" spans="1:42" ht="15.75" x14ac:dyDescent="0.2">
      <c r="A84" s="545"/>
      <c r="B84" s="736"/>
      <c r="C84" s="738"/>
      <c r="D84" s="731"/>
      <c r="E84" s="731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223"/>
      <c r="R84" s="580"/>
      <c r="S84" s="580"/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751"/>
      <c r="AP84" s="739"/>
    </row>
    <row r="85" spans="1:42" ht="15.75" x14ac:dyDescent="0.2">
      <c r="A85" s="545"/>
      <c r="B85" s="736"/>
      <c r="C85" s="738"/>
      <c r="D85" s="731"/>
      <c r="E85" s="731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223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736"/>
    </row>
    <row r="86" spans="1:42" ht="15.75" x14ac:dyDescent="0.2">
      <c r="A86" s="545"/>
      <c r="B86" s="736"/>
      <c r="C86" s="738"/>
      <c r="D86" s="731"/>
      <c r="E86" s="731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223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736"/>
    </row>
    <row r="87" spans="1:42" ht="15.75" x14ac:dyDescent="0.2">
      <c r="A87" s="545"/>
      <c r="B87" s="736"/>
      <c r="C87" s="738"/>
      <c r="D87" s="731"/>
      <c r="E87" s="731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</row>
    <row r="88" spans="1:42" ht="15.75" x14ac:dyDescent="0.2">
      <c r="A88" s="865"/>
      <c r="B88" s="865"/>
      <c r="C88" s="865"/>
      <c r="D88" s="744"/>
      <c r="E88" s="744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</row>
    <row r="89" spans="1:42" x14ac:dyDescent="0.2">
      <c r="A89" s="752"/>
      <c r="B89" s="753"/>
      <c r="C89" s="754"/>
      <c r="D89" s="754"/>
      <c r="E89" s="754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</row>
    <row r="90" spans="1:42" x14ac:dyDescent="0.2">
      <c r="A90" s="752"/>
      <c r="B90" s="753"/>
      <c r="C90" s="754"/>
      <c r="D90" s="754"/>
      <c r="E90" s="754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</row>
  </sheetData>
  <mergeCells count="22">
    <mergeCell ref="D72:F72"/>
    <mergeCell ref="A73:C73"/>
    <mergeCell ref="A80:C80"/>
    <mergeCell ref="A81:C81"/>
    <mergeCell ref="A88:C88"/>
    <mergeCell ref="A11:C11"/>
    <mergeCell ref="A69:AF69"/>
    <mergeCell ref="A70:A71"/>
    <mergeCell ref="B70:B71"/>
    <mergeCell ref="C70:C71"/>
    <mergeCell ref="E70:F71"/>
    <mergeCell ref="G70:P70"/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showGridLines="0" topLeftCell="A7" zoomScale="80" zoomScaleNormal="80" workbookViewId="0">
      <selection activeCell="C39" sqref="C39"/>
    </sheetView>
  </sheetViews>
  <sheetFormatPr defaultRowHeight="12.75" x14ac:dyDescent="0.2"/>
  <cols>
    <col min="2" max="2" width="16.28515625" customWidth="1"/>
    <col min="3" max="3" width="54.42578125" customWidth="1"/>
    <col min="4" max="4" width="7.28515625" customWidth="1"/>
    <col min="5" max="5" width="7.5703125" customWidth="1"/>
    <col min="6" max="6" width="5.140625" customWidth="1"/>
    <col min="7" max="7" width="4.5703125" customWidth="1"/>
    <col min="8" max="8" width="5.42578125" customWidth="1"/>
    <col min="9" max="9" width="4.28515625" customWidth="1"/>
    <col min="10" max="10" width="4.85546875" customWidth="1"/>
    <col min="11" max="11" width="5.140625" customWidth="1"/>
    <col min="12" max="12" width="4.85546875" customWidth="1"/>
    <col min="13" max="13" width="3.7109375" customWidth="1"/>
    <col min="14" max="14" width="4.5703125" customWidth="1"/>
    <col min="15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5703125" customWidth="1"/>
    <col min="25" max="25" width="3" customWidth="1"/>
    <col min="26" max="26" width="4.42578125" customWidth="1"/>
    <col min="27" max="27" width="3.5703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5703125" customWidth="1"/>
    <col min="36" max="36" width="4.140625" customWidth="1"/>
    <col min="37" max="37" width="4.28515625" customWidth="1"/>
    <col min="38" max="38" width="3.7109375" customWidth="1"/>
    <col min="39" max="39" width="4" customWidth="1"/>
    <col min="40" max="40" width="3.5703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5703125" customWidth="1"/>
    <col min="262" max="262" width="5.140625" customWidth="1"/>
    <col min="263" max="263" width="4.5703125" customWidth="1"/>
    <col min="264" max="264" width="5.42578125" customWidth="1"/>
    <col min="265" max="265" width="4.28515625" customWidth="1"/>
    <col min="266" max="266" width="4.85546875" customWidth="1"/>
    <col min="267" max="267" width="5.140625" customWidth="1"/>
    <col min="268" max="268" width="4.85546875" customWidth="1"/>
    <col min="269" max="269" width="3.7109375" customWidth="1"/>
    <col min="270" max="270" width="4.5703125" customWidth="1"/>
    <col min="271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5703125" customWidth="1"/>
    <col min="281" max="281" width="3" customWidth="1"/>
    <col min="282" max="282" width="4.42578125" customWidth="1"/>
    <col min="283" max="283" width="3.5703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5703125" customWidth="1"/>
    <col min="292" max="292" width="4.140625" customWidth="1"/>
    <col min="293" max="293" width="4.28515625" customWidth="1"/>
    <col min="294" max="294" width="3.7109375" customWidth="1"/>
    <col min="295" max="295" width="4" customWidth="1"/>
    <col min="296" max="296" width="3.5703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5703125" customWidth="1"/>
    <col min="518" max="518" width="5.140625" customWidth="1"/>
    <col min="519" max="519" width="4.5703125" customWidth="1"/>
    <col min="520" max="520" width="5.42578125" customWidth="1"/>
    <col min="521" max="521" width="4.28515625" customWidth="1"/>
    <col min="522" max="522" width="4.85546875" customWidth="1"/>
    <col min="523" max="523" width="5.140625" customWidth="1"/>
    <col min="524" max="524" width="4.85546875" customWidth="1"/>
    <col min="525" max="525" width="3.7109375" customWidth="1"/>
    <col min="526" max="526" width="4.5703125" customWidth="1"/>
    <col min="527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5703125" customWidth="1"/>
    <col min="537" max="537" width="3" customWidth="1"/>
    <col min="538" max="538" width="4.42578125" customWidth="1"/>
    <col min="539" max="539" width="3.5703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5703125" customWidth="1"/>
    <col min="548" max="548" width="4.140625" customWidth="1"/>
    <col min="549" max="549" width="4.28515625" customWidth="1"/>
    <col min="550" max="550" width="3.7109375" customWidth="1"/>
    <col min="551" max="551" width="4" customWidth="1"/>
    <col min="552" max="552" width="3.5703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5703125" customWidth="1"/>
    <col min="774" max="774" width="5.140625" customWidth="1"/>
    <col min="775" max="775" width="4.5703125" customWidth="1"/>
    <col min="776" max="776" width="5.42578125" customWidth="1"/>
    <col min="777" max="777" width="4.28515625" customWidth="1"/>
    <col min="778" max="778" width="4.85546875" customWidth="1"/>
    <col min="779" max="779" width="5.140625" customWidth="1"/>
    <col min="780" max="780" width="4.85546875" customWidth="1"/>
    <col min="781" max="781" width="3.7109375" customWidth="1"/>
    <col min="782" max="782" width="4.5703125" customWidth="1"/>
    <col min="783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5703125" customWidth="1"/>
    <col min="793" max="793" width="3" customWidth="1"/>
    <col min="794" max="794" width="4.42578125" customWidth="1"/>
    <col min="795" max="795" width="3.5703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5703125" customWidth="1"/>
    <col min="804" max="804" width="4.140625" customWidth="1"/>
    <col min="805" max="805" width="4.28515625" customWidth="1"/>
    <col min="806" max="806" width="3.7109375" customWidth="1"/>
    <col min="807" max="807" width="4" customWidth="1"/>
    <col min="808" max="808" width="3.5703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5703125" customWidth="1"/>
    <col min="1030" max="1030" width="5.140625" customWidth="1"/>
    <col min="1031" max="1031" width="4.5703125" customWidth="1"/>
    <col min="1032" max="1032" width="5.42578125" customWidth="1"/>
    <col min="1033" max="1033" width="4.28515625" customWidth="1"/>
    <col min="1034" max="1034" width="4.85546875" customWidth="1"/>
    <col min="1035" max="1035" width="5.140625" customWidth="1"/>
    <col min="1036" max="1036" width="4.85546875" customWidth="1"/>
    <col min="1037" max="1037" width="3.7109375" customWidth="1"/>
    <col min="1038" max="1038" width="4.5703125" customWidth="1"/>
    <col min="1039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5703125" customWidth="1"/>
    <col min="1049" max="1049" width="3" customWidth="1"/>
    <col min="1050" max="1050" width="4.42578125" customWidth="1"/>
    <col min="1051" max="1051" width="3.5703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5703125" customWidth="1"/>
    <col min="1060" max="1060" width="4.140625" customWidth="1"/>
    <col min="1061" max="1061" width="4.28515625" customWidth="1"/>
    <col min="1062" max="1062" width="3.7109375" customWidth="1"/>
    <col min="1063" max="1063" width="4" customWidth="1"/>
    <col min="1064" max="1064" width="3.5703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5703125" customWidth="1"/>
    <col min="1286" max="1286" width="5.140625" customWidth="1"/>
    <col min="1287" max="1287" width="4.5703125" customWidth="1"/>
    <col min="1288" max="1288" width="5.42578125" customWidth="1"/>
    <col min="1289" max="1289" width="4.28515625" customWidth="1"/>
    <col min="1290" max="1290" width="4.85546875" customWidth="1"/>
    <col min="1291" max="1291" width="5.140625" customWidth="1"/>
    <col min="1292" max="1292" width="4.85546875" customWidth="1"/>
    <col min="1293" max="1293" width="3.7109375" customWidth="1"/>
    <col min="1294" max="1294" width="4.5703125" customWidth="1"/>
    <col min="1295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5703125" customWidth="1"/>
    <col min="1305" max="1305" width="3" customWidth="1"/>
    <col min="1306" max="1306" width="4.42578125" customWidth="1"/>
    <col min="1307" max="1307" width="3.5703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5703125" customWidth="1"/>
    <col min="1316" max="1316" width="4.140625" customWidth="1"/>
    <col min="1317" max="1317" width="4.28515625" customWidth="1"/>
    <col min="1318" max="1318" width="3.7109375" customWidth="1"/>
    <col min="1319" max="1319" width="4" customWidth="1"/>
    <col min="1320" max="1320" width="3.5703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5703125" customWidth="1"/>
    <col min="1542" max="1542" width="5.140625" customWidth="1"/>
    <col min="1543" max="1543" width="4.5703125" customWidth="1"/>
    <col min="1544" max="1544" width="5.42578125" customWidth="1"/>
    <col min="1545" max="1545" width="4.28515625" customWidth="1"/>
    <col min="1546" max="1546" width="4.85546875" customWidth="1"/>
    <col min="1547" max="1547" width="5.140625" customWidth="1"/>
    <col min="1548" max="1548" width="4.85546875" customWidth="1"/>
    <col min="1549" max="1549" width="3.7109375" customWidth="1"/>
    <col min="1550" max="1550" width="4.5703125" customWidth="1"/>
    <col min="1551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5703125" customWidth="1"/>
    <col min="1561" max="1561" width="3" customWidth="1"/>
    <col min="1562" max="1562" width="4.42578125" customWidth="1"/>
    <col min="1563" max="1563" width="3.5703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5703125" customWidth="1"/>
    <col min="1572" max="1572" width="4.140625" customWidth="1"/>
    <col min="1573" max="1573" width="4.28515625" customWidth="1"/>
    <col min="1574" max="1574" width="3.7109375" customWidth="1"/>
    <col min="1575" max="1575" width="4" customWidth="1"/>
    <col min="1576" max="1576" width="3.5703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5703125" customWidth="1"/>
    <col min="1798" max="1798" width="5.140625" customWidth="1"/>
    <col min="1799" max="1799" width="4.5703125" customWidth="1"/>
    <col min="1800" max="1800" width="5.42578125" customWidth="1"/>
    <col min="1801" max="1801" width="4.28515625" customWidth="1"/>
    <col min="1802" max="1802" width="4.85546875" customWidth="1"/>
    <col min="1803" max="1803" width="5.140625" customWidth="1"/>
    <col min="1804" max="1804" width="4.85546875" customWidth="1"/>
    <col min="1805" max="1805" width="3.7109375" customWidth="1"/>
    <col min="1806" max="1806" width="4.5703125" customWidth="1"/>
    <col min="1807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5703125" customWidth="1"/>
    <col min="1817" max="1817" width="3" customWidth="1"/>
    <col min="1818" max="1818" width="4.42578125" customWidth="1"/>
    <col min="1819" max="1819" width="3.5703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5703125" customWidth="1"/>
    <col min="1828" max="1828" width="4.140625" customWidth="1"/>
    <col min="1829" max="1829" width="4.28515625" customWidth="1"/>
    <col min="1830" max="1830" width="3.7109375" customWidth="1"/>
    <col min="1831" max="1831" width="4" customWidth="1"/>
    <col min="1832" max="1832" width="3.5703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5703125" customWidth="1"/>
    <col min="2054" max="2054" width="5.140625" customWidth="1"/>
    <col min="2055" max="2055" width="4.5703125" customWidth="1"/>
    <col min="2056" max="2056" width="5.42578125" customWidth="1"/>
    <col min="2057" max="2057" width="4.28515625" customWidth="1"/>
    <col min="2058" max="2058" width="4.85546875" customWidth="1"/>
    <col min="2059" max="2059" width="5.140625" customWidth="1"/>
    <col min="2060" max="2060" width="4.85546875" customWidth="1"/>
    <col min="2061" max="2061" width="3.7109375" customWidth="1"/>
    <col min="2062" max="2062" width="4.5703125" customWidth="1"/>
    <col min="2063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5703125" customWidth="1"/>
    <col min="2073" max="2073" width="3" customWidth="1"/>
    <col min="2074" max="2074" width="4.42578125" customWidth="1"/>
    <col min="2075" max="2075" width="3.5703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5703125" customWidth="1"/>
    <col min="2084" max="2084" width="4.140625" customWidth="1"/>
    <col min="2085" max="2085" width="4.28515625" customWidth="1"/>
    <col min="2086" max="2086" width="3.7109375" customWidth="1"/>
    <col min="2087" max="2087" width="4" customWidth="1"/>
    <col min="2088" max="2088" width="3.5703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5703125" customWidth="1"/>
    <col min="2310" max="2310" width="5.140625" customWidth="1"/>
    <col min="2311" max="2311" width="4.5703125" customWidth="1"/>
    <col min="2312" max="2312" width="5.42578125" customWidth="1"/>
    <col min="2313" max="2313" width="4.28515625" customWidth="1"/>
    <col min="2314" max="2314" width="4.85546875" customWidth="1"/>
    <col min="2315" max="2315" width="5.140625" customWidth="1"/>
    <col min="2316" max="2316" width="4.85546875" customWidth="1"/>
    <col min="2317" max="2317" width="3.7109375" customWidth="1"/>
    <col min="2318" max="2318" width="4.5703125" customWidth="1"/>
    <col min="2319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5703125" customWidth="1"/>
    <col min="2329" max="2329" width="3" customWidth="1"/>
    <col min="2330" max="2330" width="4.42578125" customWidth="1"/>
    <col min="2331" max="2331" width="3.5703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5703125" customWidth="1"/>
    <col min="2340" max="2340" width="4.140625" customWidth="1"/>
    <col min="2341" max="2341" width="4.28515625" customWidth="1"/>
    <col min="2342" max="2342" width="3.7109375" customWidth="1"/>
    <col min="2343" max="2343" width="4" customWidth="1"/>
    <col min="2344" max="2344" width="3.5703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5703125" customWidth="1"/>
    <col min="2566" max="2566" width="5.140625" customWidth="1"/>
    <col min="2567" max="2567" width="4.5703125" customWidth="1"/>
    <col min="2568" max="2568" width="5.42578125" customWidth="1"/>
    <col min="2569" max="2569" width="4.28515625" customWidth="1"/>
    <col min="2570" max="2570" width="4.85546875" customWidth="1"/>
    <col min="2571" max="2571" width="5.140625" customWidth="1"/>
    <col min="2572" max="2572" width="4.85546875" customWidth="1"/>
    <col min="2573" max="2573" width="3.7109375" customWidth="1"/>
    <col min="2574" max="2574" width="4.5703125" customWidth="1"/>
    <col min="2575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5703125" customWidth="1"/>
    <col min="2585" max="2585" width="3" customWidth="1"/>
    <col min="2586" max="2586" width="4.42578125" customWidth="1"/>
    <col min="2587" max="2587" width="3.5703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5703125" customWidth="1"/>
    <col min="2596" max="2596" width="4.140625" customWidth="1"/>
    <col min="2597" max="2597" width="4.28515625" customWidth="1"/>
    <col min="2598" max="2598" width="3.7109375" customWidth="1"/>
    <col min="2599" max="2599" width="4" customWidth="1"/>
    <col min="2600" max="2600" width="3.5703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5703125" customWidth="1"/>
    <col min="2822" max="2822" width="5.140625" customWidth="1"/>
    <col min="2823" max="2823" width="4.5703125" customWidth="1"/>
    <col min="2824" max="2824" width="5.42578125" customWidth="1"/>
    <col min="2825" max="2825" width="4.28515625" customWidth="1"/>
    <col min="2826" max="2826" width="4.85546875" customWidth="1"/>
    <col min="2827" max="2827" width="5.140625" customWidth="1"/>
    <col min="2828" max="2828" width="4.85546875" customWidth="1"/>
    <col min="2829" max="2829" width="3.7109375" customWidth="1"/>
    <col min="2830" max="2830" width="4.5703125" customWidth="1"/>
    <col min="2831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5703125" customWidth="1"/>
    <col min="2841" max="2841" width="3" customWidth="1"/>
    <col min="2842" max="2842" width="4.42578125" customWidth="1"/>
    <col min="2843" max="2843" width="3.5703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5703125" customWidth="1"/>
    <col min="2852" max="2852" width="4.140625" customWidth="1"/>
    <col min="2853" max="2853" width="4.28515625" customWidth="1"/>
    <col min="2854" max="2854" width="3.7109375" customWidth="1"/>
    <col min="2855" max="2855" width="4" customWidth="1"/>
    <col min="2856" max="2856" width="3.5703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5703125" customWidth="1"/>
    <col min="3078" max="3078" width="5.140625" customWidth="1"/>
    <col min="3079" max="3079" width="4.5703125" customWidth="1"/>
    <col min="3080" max="3080" width="5.42578125" customWidth="1"/>
    <col min="3081" max="3081" width="4.28515625" customWidth="1"/>
    <col min="3082" max="3082" width="4.85546875" customWidth="1"/>
    <col min="3083" max="3083" width="5.140625" customWidth="1"/>
    <col min="3084" max="3084" width="4.85546875" customWidth="1"/>
    <col min="3085" max="3085" width="3.7109375" customWidth="1"/>
    <col min="3086" max="3086" width="4.5703125" customWidth="1"/>
    <col min="3087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5703125" customWidth="1"/>
    <col min="3097" max="3097" width="3" customWidth="1"/>
    <col min="3098" max="3098" width="4.42578125" customWidth="1"/>
    <col min="3099" max="3099" width="3.5703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5703125" customWidth="1"/>
    <col min="3108" max="3108" width="4.140625" customWidth="1"/>
    <col min="3109" max="3109" width="4.28515625" customWidth="1"/>
    <col min="3110" max="3110" width="3.7109375" customWidth="1"/>
    <col min="3111" max="3111" width="4" customWidth="1"/>
    <col min="3112" max="3112" width="3.5703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5703125" customWidth="1"/>
    <col min="3334" max="3334" width="5.140625" customWidth="1"/>
    <col min="3335" max="3335" width="4.5703125" customWidth="1"/>
    <col min="3336" max="3336" width="5.42578125" customWidth="1"/>
    <col min="3337" max="3337" width="4.28515625" customWidth="1"/>
    <col min="3338" max="3338" width="4.85546875" customWidth="1"/>
    <col min="3339" max="3339" width="5.140625" customWidth="1"/>
    <col min="3340" max="3340" width="4.85546875" customWidth="1"/>
    <col min="3341" max="3341" width="3.7109375" customWidth="1"/>
    <col min="3342" max="3342" width="4.5703125" customWidth="1"/>
    <col min="3343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5703125" customWidth="1"/>
    <col min="3353" max="3353" width="3" customWidth="1"/>
    <col min="3354" max="3354" width="4.42578125" customWidth="1"/>
    <col min="3355" max="3355" width="3.5703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5703125" customWidth="1"/>
    <col min="3364" max="3364" width="4.140625" customWidth="1"/>
    <col min="3365" max="3365" width="4.28515625" customWidth="1"/>
    <col min="3366" max="3366" width="3.7109375" customWidth="1"/>
    <col min="3367" max="3367" width="4" customWidth="1"/>
    <col min="3368" max="3368" width="3.5703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5703125" customWidth="1"/>
    <col min="3590" max="3590" width="5.140625" customWidth="1"/>
    <col min="3591" max="3591" width="4.5703125" customWidth="1"/>
    <col min="3592" max="3592" width="5.42578125" customWidth="1"/>
    <col min="3593" max="3593" width="4.28515625" customWidth="1"/>
    <col min="3594" max="3594" width="4.85546875" customWidth="1"/>
    <col min="3595" max="3595" width="5.140625" customWidth="1"/>
    <col min="3596" max="3596" width="4.85546875" customWidth="1"/>
    <col min="3597" max="3597" width="3.7109375" customWidth="1"/>
    <col min="3598" max="3598" width="4.5703125" customWidth="1"/>
    <col min="3599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5703125" customWidth="1"/>
    <col min="3609" max="3609" width="3" customWidth="1"/>
    <col min="3610" max="3610" width="4.42578125" customWidth="1"/>
    <col min="3611" max="3611" width="3.5703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5703125" customWidth="1"/>
    <col min="3620" max="3620" width="4.140625" customWidth="1"/>
    <col min="3621" max="3621" width="4.28515625" customWidth="1"/>
    <col min="3622" max="3622" width="3.7109375" customWidth="1"/>
    <col min="3623" max="3623" width="4" customWidth="1"/>
    <col min="3624" max="3624" width="3.5703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5703125" customWidth="1"/>
    <col min="3846" max="3846" width="5.140625" customWidth="1"/>
    <col min="3847" max="3847" width="4.5703125" customWidth="1"/>
    <col min="3848" max="3848" width="5.42578125" customWidth="1"/>
    <col min="3849" max="3849" width="4.28515625" customWidth="1"/>
    <col min="3850" max="3850" width="4.85546875" customWidth="1"/>
    <col min="3851" max="3851" width="5.140625" customWidth="1"/>
    <col min="3852" max="3852" width="4.85546875" customWidth="1"/>
    <col min="3853" max="3853" width="3.7109375" customWidth="1"/>
    <col min="3854" max="3854" width="4.5703125" customWidth="1"/>
    <col min="3855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5703125" customWidth="1"/>
    <col min="3865" max="3865" width="3" customWidth="1"/>
    <col min="3866" max="3866" width="4.42578125" customWidth="1"/>
    <col min="3867" max="3867" width="3.5703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5703125" customWidth="1"/>
    <col min="3876" max="3876" width="4.140625" customWidth="1"/>
    <col min="3877" max="3877" width="4.28515625" customWidth="1"/>
    <col min="3878" max="3878" width="3.7109375" customWidth="1"/>
    <col min="3879" max="3879" width="4" customWidth="1"/>
    <col min="3880" max="3880" width="3.5703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5703125" customWidth="1"/>
    <col min="4102" max="4102" width="5.140625" customWidth="1"/>
    <col min="4103" max="4103" width="4.5703125" customWidth="1"/>
    <col min="4104" max="4104" width="5.42578125" customWidth="1"/>
    <col min="4105" max="4105" width="4.28515625" customWidth="1"/>
    <col min="4106" max="4106" width="4.85546875" customWidth="1"/>
    <col min="4107" max="4107" width="5.140625" customWidth="1"/>
    <col min="4108" max="4108" width="4.85546875" customWidth="1"/>
    <col min="4109" max="4109" width="3.7109375" customWidth="1"/>
    <col min="4110" max="4110" width="4.5703125" customWidth="1"/>
    <col min="4111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5703125" customWidth="1"/>
    <col min="4121" max="4121" width="3" customWidth="1"/>
    <col min="4122" max="4122" width="4.42578125" customWidth="1"/>
    <col min="4123" max="4123" width="3.5703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5703125" customWidth="1"/>
    <col min="4132" max="4132" width="4.140625" customWidth="1"/>
    <col min="4133" max="4133" width="4.28515625" customWidth="1"/>
    <col min="4134" max="4134" width="3.7109375" customWidth="1"/>
    <col min="4135" max="4135" width="4" customWidth="1"/>
    <col min="4136" max="4136" width="3.5703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5703125" customWidth="1"/>
    <col min="4358" max="4358" width="5.140625" customWidth="1"/>
    <col min="4359" max="4359" width="4.5703125" customWidth="1"/>
    <col min="4360" max="4360" width="5.42578125" customWidth="1"/>
    <col min="4361" max="4361" width="4.28515625" customWidth="1"/>
    <col min="4362" max="4362" width="4.85546875" customWidth="1"/>
    <col min="4363" max="4363" width="5.140625" customWidth="1"/>
    <col min="4364" max="4364" width="4.85546875" customWidth="1"/>
    <col min="4365" max="4365" width="3.7109375" customWidth="1"/>
    <col min="4366" max="4366" width="4.5703125" customWidth="1"/>
    <col min="4367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5703125" customWidth="1"/>
    <col min="4377" max="4377" width="3" customWidth="1"/>
    <col min="4378" max="4378" width="4.42578125" customWidth="1"/>
    <col min="4379" max="4379" width="3.5703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5703125" customWidth="1"/>
    <col min="4388" max="4388" width="4.140625" customWidth="1"/>
    <col min="4389" max="4389" width="4.28515625" customWidth="1"/>
    <col min="4390" max="4390" width="3.7109375" customWidth="1"/>
    <col min="4391" max="4391" width="4" customWidth="1"/>
    <col min="4392" max="4392" width="3.5703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5703125" customWidth="1"/>
    <col min="4614" max="4614" width="5.140625" customWidth="1"/>
    <col min="4615" max="4615" width="4.5703125" customWidth="1"/>
    <col min="4616" max="4616" width="5.42578125" customWidth="1"/>
    <col min="4617" max="4617" width="4.28515625" customWidth="1"/>
    <col min="4618" max="4618" width="4.85546875" customWidth="1"/>
    <col min="4619" max="4619" width="5.140625" customWidth="1"/>
    <col min="4620" max="4620" width="4.85546875" customWidth="1"/>
    <col min="4621" max="4621" width="3.7109375" customWidth="1"/>
    <col min="4622" max="4622" width="4.5703125" customWidth="1"/>
    <col min="4623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5703125" customWidth="1"/>
    <col min="4633" max="4633" width="3" customWidth="1"/>
    <col min="4634" max="4634" width="4.42578125" customWidth="1"/>
    <col min="4635" max="4635" width="3.5703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5703125" customWidth="1"/>
    <col min="4644" max="4644" width="4.140625" customWidth="1"/>
    <col min="4645" max="4645" width="4.28515625" customWidth="1"/>
    <col min="4646" max="4646" width="3.7109375" customWidth="1"/>
    <col min="4647" max="4647" width="4" customWidth="1"/>
    <col min="4648" max="4648" width="3.5703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5703125" customWidth="1"/>
    <col min="4870" max="4870" width="5.140625" customWidth="1"/>
    <col min="4871" max="4871" width="4.5703125" customWidth="1"/>
    <col min="4872" max="4872" width="5.42578125" customWidth="1"/>
    <col min="4873" max="4873" width="4.28515625" customWidth="1"/>
    <col min="4874" max="4874" width="4.85546875" customWidth="1"/>
    <col min="4875" max="4875" width="5.140625" customWidth="1"/>
    <col min="4876" max="4876" width="4.85546875" customWidth="1"/>
    <col min="4877" max="4877" width="3.7109375" customWidth="1"/>
    <col min="4878" max="4878" width="4.5703125" customWidth="1"/>
    <col min="4879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5703125" customWidth="1"/>
    <col min="4889" max="4889" width="3" customWidth="1"/>
    <col min="4890" max="4890" width="4.42578125" customWidth="1"/>
    <col min="4891" max="4891" width="3.5703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5703125" customWidth="1"/>
    <col min="4900" max="4900" width="4.140625" customWidth="1"/>
    <col min="4901" max="4901" width="4.28515625" customWidth="1"/>
    <col min="4902" max="4902" width="3.7109375" customWidth="1"/>
    <col min="4903" max="4903" width="4" customWidth="1"/>
    <col min="4904" max="4904" width="3.5703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5703125" customWidth="1"/>
    <col min="5126" max="5126" width="5.140625" customWidth="1"/>
    <col min="5127" max="5127" width="4.5703125" customWidth="1"/>
    <col min="5128" max="5128" width="5.42578125" customWidth="1"/>
    <col min="5129" max="5129" width="4.28515625" customWidth="1"/>
    <col min="5130" max="5130" width="4.85546875" customWidth="1"/>
    <col min="5131" max="5131" width="5.140625" customWidth="1"/>
    <col min="5132" max="5132" width="4.85546875" customWidth="1"/>
    <col min="5133" max="5133" width="3.7109375" customWidth="1"/>
    <col min="5134" max="5134" width="4.5703125" customWidth="1"/>
    <col min="5135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5703125" customWidth="1"/>
    <col min="5145" max="5145" width="3" customWidth="1"/>
    <col min="5146" max="5146" width="4.42578125" customWidth="1"/>
    <col min="5147" max="5147" width="3.5703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5703125" customWidth="1"/>
    <col min="5156" max="5156" width="4.140625" customWidth="1"/>
    <col min="5157" max="5157" width="4.28515625" customWidth="1"/>
    <col min="5158" max="5158" width="3.7109375" customWidth="1"/>
    <col min="5159" max="5159" width="4" customWidth="1"/>
    <col min="5160" max="5160" width="3.5703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5703125" customWidth="1"/>
    <col min="5382" max="5382" width="5.140625" customWidth="1"/>
    <col min="5383" max="5383" width="4.5703125" customWidth="1"/>
    <col min="5384" max="5384" width="5.42578125" customWidth="1"/>
    <col min="5385" max="5385" width="4.28515625" customWidth="1"/>
    <col min="5386" max="5386" width="4.85546875" customWidth="1"/>
    <col min="5387" max="5387" width="5.140625" customWidth="1"/>
    <col min="5388" max="5388" width="4.85546875" customWidth="1"/>
    <col min="5389" max="5389" width="3.7109375" customWidth="1"/>
    <col min="5390" max="5390" width="4.5703125" customWidth="1"/>
    <col min="5391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5703125" customWidth="1"/>
    <col min="5401" max="5401" width="3" customWidth="1"/>
    <col min="5402" max="5402" width="4.42578125" customWidth="1"/>
    <col min="5403" max="5403" width="3.5703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5703125" customWidth="1"/>
    <col min="5412" max="5412" width="4.140625" customWidth="1"/>
    <col min="5413" max="5413" width="4.28515625" customWidth="1"/>
    <col min="5414" max="5414" width="3.7109375" customWidth="1"/>
    <col min="5415" max="5415" width="4" customWidth="1"/>
    <col min="5416" max="5416" width="3.5703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5703125" customWidth="1"/>
    <col min="5638" max="5638" width="5.140625" customWidth="1"/>
    <col min="5639" max="5639" width="4.5703125" customWidth="1"/>
    <col min="5640" max="5640" width="5.42578125" customWidth="1"/>
    <col min="5641" max="5641" width="4.28515625" customWidth="1"/>
    <col min="5642" max="5642" width="4.85546875" customWidth="1"/>
    <col min="5643" max="5643" width="5.140625" customWidth="1"/>
    <col min="5644" max="5644" width="4.85546875" customWidth="1"/>
    <col min="5645" max="5645" width="3.7109375" customWidth="1"/>
    <col min="5646" max="5646" width="4.5703125" customWidth="1"/>
    <col min="5647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5703125" customWidth="1"/>
    <col min="5657" max="5657" width="3" customWidth="1"/>
    <col min="5658" max="5658" width="4.42578125" customWidth="1"/>
    <col min="5659" max="5659" width="3.5703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5703125" customWidth="1"/>
    <col min="5668" max="5668" width="4.140625" customWidth="1"/>
    <col min="5669" max="5669" width="4.28515625" customWidth="1"/>
    <col min="5670" max="5670" width="3.7109375" customWidth="1"/>
    <col min="5671" max="5671" width="4" customWidth="1"/>
    <col min="5672" max="5672" width="3.5703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5703125" customWidth="1"/>
    <col min="5894" max="5894" width="5.140625" customWidth="1"/>
    <col min="5895" max="5895" width="4.5703125" customWidth="1"/>
    <col min="5896" max="5896" width="5.42578125" customWidth="1"/>
    <col min="5897" max="5897" width="4.28515625" customWidth="1"/>
    <col min="5898" max="5898" width="4.85546875" customWidth="1"/>
    <col min="5899" max="5899" width="5.140625" customWidth="1"/>
    <col min="5900" max="5900" width="4.85546875" customWidth="1"/>
    <col min="5901" max="5901" width="3.7109375" customWidth="1"/>
    <col min="5902" max="5902" width="4.5703125" customWidth="1"/>
    <col min="5903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5703125" customWidth="1"/>
    <col min="5913" max="5913" width="3" customWidth="1"/>
    <col min="5914" max="5914" width="4.42578125" customWidth="1"/>
    <col min="5915" max="5915" width="3.5703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5703125" customWidth="1"/>
    <col min="5924" max="5924" width="4.140625" customWidth="1"/>
    <col min="5925" max="5925" width="4.28515625" customWidth="1"/>
    <col min="5926" max="5926" width="3.7109375" customWidth="1"/>
    <col min="5927" max="5927" width="4" customWidth="1"/>
    <col min="5928" max="5928" width="3.5703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5703125" customWidth="1"/>
    <col min="6150" max="6150" width="5.140625" customWidth="1"/>
    <col min="6151" max="6151" width="4.5703125" customWidth="1"/>
    <col min="6152" max="6152" width="5.42578125" customWidth="1"/>
    <col min="6153" max="6153" width="4.28515625" customWidth="1"/>
    <col min="6154" max="6154" width="4.85546875" customWidth="1"/>
    <col min="6155" max="6155" width="5.140625" customWidth="1"/>
    <col min="6156" max="6156" width="4.85546875" customWidth="1"/>
    <col min="6157" max="6157" width="3.7109375" customWidth="1"/>
    <col min="6158" max="6158" width="4.5703125" customWidth="1"/>
    <col min="6159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5703125" customWidth="1"/>
    <col min="6169" max="6169" width="3" customWidth="1"/>
    <col min="6170" max="6170" width="4.42578125" customWidth="1"/>
    <col min="6171" max="6171" width="3.5703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5703125" customWidth="1"/>
    <col min="6180" max="6180" width="4.140625" customWidth="1"/>
    <col min="6181" max="6181" width="4.28515625" customWidth="1"/>
    <col min="6182" max="6182" width="3.7109375" customWidth="1"/>
    <col min="6183" max="6183" width="4" customWidth="1"/>
    <col min="6184" max="6184" width="3.5703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5703125" customWidth="1"/>
    <col min="6406" max="6406" width="5.140625" customWidth="1"/>
    <col min="6407" max="6407" width="4.5703125" customWidth="1"/>
    <col min="6408" max="6408" width="5.42578125" customWidth="1"/>
    <col min="6409" max="6409" width="4.28515625" customWidth="1"/>
    <col min="6410" max="6410" width="4.85546875" customWidth="1"/>
    <col min="6411" max="6411" width="5.140625" customWidth="1"/>
    <col min="6412" max="6412" width="4.85546875" customWidth="1"/>
    <col min="6413" max="6413" width="3.7109375" customWidth="1"/>
    <col min="6414" max="6414" width="4.5703125" customWidth="1"/>
    <col min="6415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5703125" customWidth="1"/>
    <col min="6425" max="6425" width="3" customWidth="1"/>
    <col min="6426" max="6426" width="4.42578125" customWidth="1"/>
    <col min="6427" max="6427" width="3.5703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5703125" customWidth="1"/>
    <col min="6436" max="6436" width="4.140625" customWidth="1"/>
    <col min="6437" max="6437" width="4.28515625" customWidth="1"/>
    <col min="6438" max="6438" width="3.7109375" customWidth="1"/>
    <col min="6439" max="6439" width="4" customWidth="1"/>
    <col min="6440" max="6440" width="3.5703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5703125" customWidth="1"/>
    <col min="6662" max="6662" width="5.140625" customWidth="1"/>
    <col min="6663" max="6663" width="4.5703125" customWidth="1"/>
    <col min="6664" max="6664" width="5.42578125" customWidth="1"/>
    <col min="6665" max="6665" width="4.28515625" customWidth="1"/>
    <col min="6666" max="6666" width="4.85546875" customWidth="1"/>
    <col min="6667" max="6667" width="5.140625" customWidth="1"/>
    <col min="6668" max="6668" width="4.85546875" customWidth="1"/>
    <col min="6669" max="6669" width="3.7109375" customWidth="1"/>
    <col min="6670" max="6670" width="4.5703125" customWidth="1"/>
    <col min="6671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5703125" customWidth="1"/>
    <col min="6681" max="6681" width="3" customWidth="1"/>
    <col min="6682" max="6682" width="4.42578125" customWidth="1"/>
    <col min="6683" max="6683" width="3.5703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5703125" customWidth="1"/>
    <col min="6692" max="6692" width="4.140625" customWidth="1"/>
    <col min="6693" max="6693" width="4.28515625" customWidth="1"/>
    <col min="6694" max="6694" width="3.7109375" customWidth="1"/>
    <col min="6695" max="6695" width="4" customWidth="1"/>
    <col min="6696" max="6696" width="3.5703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5703125" customWidth="1"/>
    <col min="6918" max="6918" width="5.140625" customWidth="1"/>
    <col min="6919" max="6919" width="4.5703125" customWidth="1"/>
    <col min="6920" max="6920" width="5.42578125" customWidth="1"/>
    <col min="6921" max="6921" width="4.28515625" customWidth="1"/>
    <col min="6922" max="6922" width="4.85546875" customWidth="1"/>
    <col min="6923" max="6923" width="5.140625" customWidth="1"/>
    <col min="6924" max="6924" width="4.85546875" customWidth="1"/>
    <col min="6925" max="6925" width="3.7109375" customWidth="1"/>
    <col min="6926" max="6926" width="4.5703125" customWidth="1"/>
    <col min="6927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5703125" customWidth="1"/>
    <col min="6937" max="6937" width="3" customWidth="1"/>
    <col min="6938" max="6938" width="4.42578125" customWidth="1"/>
    <col min="6939" max="6939" width="3.5703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5703125" customWidth="1"/>
    <col min="6948" max="6948" width="4.140625" customWidth="1"/>
    <col min="6949" max="6949" width="4.28515625" customWidth="1"/>
    <col min="6950" max="6950" width="3.7109375" customWidth="1"/>
    <col min="6951" max="6951" width="4" customWidth="1"/>
    <col min="6952" max="6952" width="3.5703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5703125" customWidth="1"/>
    <col min="7174" max="7174" width="5.140625" customWidth="1"/>
    <col min="7175" max="7175" width="4.5703125" customWidth="1"/>
    <col min="7176" max="7176" width="5.42578125" customWidth="1"/>
    <col min="7177" max="7177" width="4.28515625" customWidth="1"/>
    <col min="7178" max="7178" width="4.85546875" customWidth="1"/>
    <col min="7179" max="7179" width="5.140625" customWidth="1"/>
    <col min="7180" max="7180" width="4.85546875" customWidth="1"/>
    <col min="7181" max="7181" width="3.7109375" customWidth="1"/>
    <col min="7182" max="7182" width="4.5703125" customWidth="1"/>
    <col min="7183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5703125" customWidth="1"/>
    <col min="7193" max="7193" width="3" customWidth="1"/>
    <col min="7194" max="7194" width="4.42578125" customWidth="1"/>
    <col min="7195" max="7195" width="3.5703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5703125" customWidth="1"/>
    <col min="7204" max="7204" width="4.140625" customWidth="1"/>
    <col min="7205" max="7205" width="4.28515625" customWidth="1"/>
    <col min="7206" max="7206" width="3.7109375" customWidth="1"/>
    <col min="7207" max="7207" width="4" customWidth="1"/>
    <col min="7208" max="7208" width="3.5703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5703125" customWidth="1"/>
    <col min="7430" max="7430" width="5.140625" customWidth="1"/>
    <col min="7431" max="7431" width="4.5703125" customWidth="1"/>
    <col min="7432" max="7432" width="5.42578125" customWidth="1"/>
    <col min="7433" max="7433" width="4.28515625" customWidth="1"/>
    <col min="7434" max="7434" width="4.85546875" customWidth="1"/>
    <col min="7435" max="7435" width="5.140625" customWidth="1"/>
    <col min="7436" max="7436" width="4.85546875" customWidth="1"/>
    <col min="7437" max="7437" width="3.7109375" customWidth="1"/>
    <col min="7438" max="7438" width="4.5703125" customWidth="1"/>
    <col min="7439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5703125" customWidth="1"/>
    <col min="7449" max="7449" width="3" customWidth="1"/>
    <col min="7450" max="7450" width="4.42578125" customWidth="1"/>
    <col min="7451" max="7451" width="3.5703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5703125" customWidth="1"/>
    <col min="7460" max="7460" width="4.140625" customWidth="1"/>
    <col min="7461" max="7461" width="4.28515625" customWidth="1"/>
    <col min="7462" max="7462" width="3.7109375" customWidth="1"/>
    <col min="7463" max="7463" width="4" customWidth="1"/>
    <col min="7464" max="7464" width="3.5703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5703125" customWidth="1"/>
    <col min="7686" max="7686" width="5.140625" customWidth="1"/>
    <col min="7687" max="7687" width="4.5703125" customWidth="1"/>
    <col min="7688" max="7688" width="5.42578125" customWidth="1"/>
    <col min="7689" max="7689" width="4.28515625" customWidth="1"/>
    <col min="7690" max="7690" width="4.85546875" customWidth="1"/>
    <col min="7691" max="7691" width="5.140625" customWidth="1"/>
    <col min="7692" max="7692" width="4.85546875" customWidth="1"/>
    <col min="7693" max="7693" width="3.7109375" customWidth="1"/>
    <col min="7694" max="7694" width="4.5703125" customWidth="1"/>
    <col min="7695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5703125" customWidth="1"/>
    <col min="7705" max="7705" width="3" customWidth="1"/>
    <col min="7706" max="7706" width="4.42578125" customWidth="1"/>
    <col min="7707" max="7707" width="3.5703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5703125" customWidth="1"/>
    <col min="7716" max="7716" width="4.140625" customWidth="1"/>
    <col min="7717" max="7717" width="4.28515625" customWidth="1"/>
    <col min="7718" max="7718" width="3.7109375" customWidth="1"/>
    <col min="7719" max="7719" width="4" customWidth="1"/>
    <col min="7720" max="7720" width="3.5703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5703125" customWidth="1"/>
    <col min="7942" max="7942" width="5.140625" customWidth="1"/>
    <col min="7943" max="7943" width="4.5703125" customWidth="1"/>
    <col min="7944" max="7944" width="5.42578125" customWidth="1"/>
    <col min="7945" max="7945" width="4.28515625" customWidth="1"/>
    <col min="7946" max="7946" width="4.85546875" customWidth="1"/>
    <col min="7947" max="7947" width="5.140625" customWidth="1"/>
    <col min="7948" max="7948" width="4.85546875" customWidth="1"/>
    <col min="7949" max="7949" width="3.7109375" customWidth="1"/>
    <col min="7950" max="7950" width="4.5703125" customWidth="1"/>
    <col min="7951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5703125" customWidth="1"/>
    <col min="7961" max="7961" width="3" customWidth="1"/>
    <col min="7962" max="7962" width="4.42578125" customWidth="1"/>
    <col min="7963" max="7963" width="3.5703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5703125" customWidth="1"/>
    <col min="7972" max="7972" width="4.140625" customWidth="1"/>
    <col min="7973" max="7973" width="4.28515625" customWidth="1"/>
    <col min="7974" max="7974" width="3.7109375" customWidth="1"/>
    <col min="7975" max="7975" width="4" customWidth="1"/>
    <col min="7976" max="7976" width="3.5703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5703125" customWidth="1"/>
    <col min="8198" max="8198" width="5.140625" customWidth="1"/>
    <col min="8199" max="8199" width="4.5703125" customWidth="1"/>
    <col min="8200" max="8200" width="5.42578125" customWidth="1"/>
    <col min="8201" max="8201" width="4.28515625" customWidth="1"/>
    <col min="8202" max="8202" width="4.85546875" customWidth="1"/>
    <col min="8203" max="8203" width="5.140625" customWidth="1"/>
    <col min="8204" max="8204" width="4.85546875" customWidth="1"/>
    <col min="8205" max="8205" width="3.7109375" customWidth="1"/>
    <col min="8206" max="8206" width="4.5703125" customWidth="1"/>
    <col min="8207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5703125" customWidth="1"/>
    <col min="8217" max="8217" width="3" customWidth="1"/>
    <col min="8218" max="8218" width="4.42578125" customWidth="1"/>
    <col min="8219" max="8219" width="3.5703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5703125" customWidth="1"/>
    <col min="8228" max="8228" width="4.140625" customWidth="1"/>
    <col min="8229" max="8229" width="4.28515625" customWidth="1"/>
    <col min="8230" max="8230" width="3.7109375" customWidth="1"/>
    <col min="8231" max="8231" width="4" customWidth="1"/>
    <col min="8232" max="8232" width="3.5703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5703125" customWidth="1"/>
    <col min="8454" max="8454" width="5.140625" customWidth="1"/>
    <col min="8455" max="8455" width="4.5703125" customWidth="1"/>
    <col min="8456" max="8456" width="5.42578125" customWidth="1"/>
    <col min="8457" max="8457" width="4.28515625" customWidth="1"/>
    <col min="8458" max="8458" width="4.85546875" customWidth="1"/>
    <col min="8459" max="8459" width="5.140625" customWidth="1"/>
    <col min="8460" max="8460" width="4.85546875" customWidth="1"/>
    <col min="8461" max="8461" width="3.7109375" customWidth="1"/>
    <col min="8462" max="8462" width="4.5703125" customWidth="1"/>
    <col min="8463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5703125" customWidth="1"/>
    <col min="8473" max="8473" width="3" customWidth="1"/>
    <col min="8474" max="8474" width="4.42578125" customWidth="1"/>
    <col min="8475" max="8475" width="3.5703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5703125" customWidth="1"/>
    <col min="8484" max="8484" width="4.140625" customWidth="1"/>
    <col min="8485" max="8485" width="4.28515625" customWidth="1"/>
    <col min="8486" max="8486" width="3.7109375" customWidth="1"/>
    <col min="8487" max="8487" width="4" customWidth="1"/>
    <col min="8488" max="8488" width="3.5703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5703125" customWidth="1"/>
    <col min="8710" max="8710" width="5.140625" customWidth="1"/>
    <col min="8711" max="8711" width="4.5703125" customWidth="1"/>
    <col min="8712" max="8712" width="5.42578125" customWidth="1"/>
    <col min="8713" max="8713" width="4.28515625" customWidth="1"/>
    <col min="8714" max="8714" width="4.85546875" customWidth="1"/>
    <col min="8715" max="8715" width="5.140625" customWidth="1"/>
    <col min="8716" max="8716" width="4.85546875" customWidth="1"/>
    <col min="8717" max="8717" width="3.7109375" customWidth="1"/>
    <col min="8718" max="8718" width="4.5703125" customWidth="1"/>
    <col min="8719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5703125" customWidth="1"/>
    <col min="8729" max="8729" width="3" customWidth="1"/>
    <col min="8730" max="8730" width="4.42578125" customWidth="1"/>
    <col min="8731" max="8731" width="3.5703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5703125" customWidth="1"/>
    <col min="8740" max="8740" width="4.140625" customWidth="1"/>
    <col min="8741" max="8741" width="4.28515625" customWidth="1"/>
    <col min="8742" max="8742" width="3.7109375" customWidth="1"/>
    <col min="8743" max="8743" width="4" customWidth="1"/>
    <col min="8744" max="8744" width="3.5703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5703125" customWidth="1"/>
    <col min="8966" max="8966" width="5.140625" customWidth="1"/>
    <col min="8967" max="8967" width="4.5703125" customWidth="1"/>
    <col min="8968" max="8968" width="5.42578125" customWidth="1"/>
    <col min="8969" max="8969" width="4.28515625" customWidth="1"/>
    <col min="8970" max="8970" width="4.85546875" customWidth="1"/>
    <col min="8971" max="8971" width="5.140625" customWidth="1"/>
    <col min="8972" max="8972" width="4.85546875" customWidth="1"/>
    <col min="8973" max="8973" width="3.7109375" customWidth="1"/>
    <col min="8974" max="8974" width="4.5703125" customWidth="1"/>
    <col min="8975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5703125" customWidth="1"/>
    <col min="8985" max="8985" width="3" customWidth="1"/>
    <col min="8986" max="8986" width="4.42578125" customWidth="1"/>
    <col min="8987" max="8987" width="3.5703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5703125" customWidth="1"/>
    <col min="8996" max="8996" width="4.140625" customWidth="1"/>
    <col min="8997" max="8997" width="4.28515625" customWidth="1"/>
    <col min="8998" max="8998" width="3.7109375" customWidth="1"/>
    <col min="8999" max="8999" width="4" customWidth="1"/>
    <col min="9000" max="9000" width="3.5703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5703125" customWidth="1"/>
    <col min="9222" max="9222" width="5.140625" customWidth="1"/>
    <col min="9223" max="9223" width="4.5703125" customWidth="1"/>
    <col min="9224" max="9224" width="5.42578125" customWidth="1"/>
    <col min="9225" max="9225" width="4.28515625" customWidth="1"/>
    <col min="9226" max="9226" width="4.85546875" customWidth="1"/>
    <col min="9227" max="9227" width="5.140625" customWidth="1"/>
    <col min="9228" max="9228" width="4.85546875" customWidth="1"/>
    <col min="9229" max="9229" width="3.7109375" customWidth="1"/>
    <col min="9230" max="9230" width="4.5703125" customWidth="1"/>
    <col min="9231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5703125" customWidth="1"/>
    <col min="9241" max="9241" width="3" customWidth="1"/>
    <col min="9242" max="9242" width="4.42578125" customWidth="1"/>
    <col min="9243" max="9243" width="3.5703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5703125" customWidth="1"/>
    <col min="9252" max="9252" width="4.140625" customWidth="1"/>
    <col min="9253" max="9253" width="4.28515625" customWidth="1"/>
    <col min="9254" max="9254" width="3.7109375" customWidth="1"/>
    <col min="9255" max="9255" width="4" customWidth="1"/>
    <col min="9256" max="9256" width="3.5703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5703125" customWidth="1"/>
    <col min="9478" max="9478" width="5.140625" customWidth="1"/>
    <col min="9479" max="9479" width="4.5703125" customWidth="1"/>
    <col min="9480" max="9480" width="5.42578125" customWidth="1"/>
    <col min="9481" max="9481" width="4.28515625" customWidth="1"/>
    <col min="9482" max="9482" width="4.85546875" customWidth="1"/>
    <col min="9483" max="9483" width="5.140625" customWidth="1"/>
    <col min="9484" max="9484" width="4.85546875" customWidth="1"/>
    <col min="9485" max="9485" width="3.7109375" customWidth="1"/>
    <col min="9486" max="9486" width="4.5703125" customWidth="1"/>
    <col min="9487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5703125" customWidth="1"/>
    <col min="9497" max="9497" width="3" customWidth="1"/>
    <col min="9498" max="9498" width="4.42578125" customWidth="1"/>
    <col min="9499" max="9499" width="3.5703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5703125" customWidth="1"/>
    <col min="9508" max="9508" width="4.140625" customWidth="1"/>
    <col min="9509" max="9509" width="4.28515625" customWidth="1"/>
    <col min="9510" max="9510" width="3.7109375" customWidth="1"/>
    <col min="9511" max="9511" width="4" customWidth="1"/>
    <col min="9512" max="9512" width="3.5703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5703125" customWidth="1"/>
    <col min="9734" max="9734" width="5.140625" customWidth="1"/>
    <col min="9735" max="9735" width="4.5703125" customWidth="1"/>
    <col min="9736" max="9736" width="5.42578125" customWidth="1"/>
    <col min="9737" max="9737" width="4.28515625" customWidth="1"/>
    <col min="9738" max="9738" width="4.85546875" customWidth="1"/>
    <col min="9739" max="9739" width="5.140625" customWidth="1"/>
    <col min="9740" max="9740" width="4.85546875" customWidth="1"/>
    <col min="9741" max="9741" width="3.7109375" customWidth="1"/>
    <col min="9742" max="9742" width="4.5703125" customWidth="1"/>
    <col min="9743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5703125" customWidth="1"/>
    <col min="9753" max="9753" width="3" customWidth="1"/>
    <col min="9754" max="9754" width="4.42578125" customWidth="1"/>
    <col min="9755" max="9755" width="3.5703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5703125" customWidth="1"/>
    <col min="9764" max="9764" width="4.140625" customWidth="1"/>
    <col min="9765" max="9765" width="4.28515625" customWidth="1"/>
    <col min="9766" max="9766" width="3.7109375" customWidth="1"/>
    <col min="9767" max="9767" width="4" customWidth="1"/>
    <col min="9768" max="9768" width="3.5703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5703125" customWidth="1"/>
    <col min="9990" max="9990" width="5.140625" customWidth="1"/>
    <col min="9991" max="9991" width="4.5703125" customWidth="1"/>
    <col min="9992" max="9992" width="5.42578125" customWidth="1"/>
    <col min="9993" max="9993" width="4.28515625" customWidth="1"/>
    <col min="9994" max="9994" width="4.85546875" customWidth="1"/>
    <col min="9995" max="9995" width="5.140625" customWidth="1"/>
    <col min="9996" max="9996" width="4.85546875" customWidth="1"/>
    <col min="9997" max="9997" width="3.7109375" customWidth="1"/>
    <col min="9998" max="9998" width="4.5703125" customWidth="1"/>
    <col min="9999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5703125" customWidth="1"/>
    <col min="10009" max="10009" width="3" customWidth="1"/>
    <col min="10010" max="10010" width="4.42578125" customWidth="1"/>
    <col min="10011" max="10011" width="3.5703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5703125" customWidth="1"/>
    <col min="10020" max="10020" width="4.140625" customWidth="1"/>
    <col min="10021" max="10021" width="4.28515625" customWidth="1"/>
    <col min="10022" max="10022" width="3.7109375" customWidth="1"/>
    <col min="10023" max="10023" width="4" customWidth="1"/>
    <col min="10024" max="10024" width="3.5703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5703125" customWidth="1"/>
    <col min="10246" max="10246" width="5.140625" customWidth="1"/>
    <col min="10247" max="10247" width="4.5703125" customWidth="1"/>
    <col min="10248" max="10248" width="5.42578125" customWidth="1"/>
    <col min="10249" max="10249" width="4.28515625" customWidth="1"/>
    <col min="10250" max="10250" width="4.85546875" customWidth="1"/>
    <col min="10251" max="10251" width="5.140625" customWidth="1"/>
    <col min="10252" max="10252" width="4.85546875" customWidth="1"/>
    <col min="10253" max="10253" width="3.7109375" customWidth="1"/>
    <col min="10254" max="10254" width="4.5703125" customWidth="1"/>
    <col min="10255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5703125" customWidth="1"/>
    <col min="10265" max="10265" width="3" customWidth="1"/>
    <col min="10266" max="10266" width="4.42578125" customWidth="1"/>
    <col min="10267" max="10267" width="3.5703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5703125" customWidth="1"/>
    <col min="10276" max="10276" width="4.140625" customWidth="1"/>
    <col min="10277" max="10277" width="4.28515625" customWidth="1"/>
    <col min="10278" max="10278" width="3.7109375" customWidth="1"/>
    <col min="10279" max="10279" width="4" customWidth="1"/>
    <col min="10280" max="10280" width="3.5703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5703125" customWidth="1"/>
    <col min="10502" max="10502" width="5.140625" customWidth="1"/>
    <col min="10503" max="10503" width="4.5703125" customWidth="1"/>
    <col min="10504" max="10504" width="5.42578125" customWidth="1"/>
    <col min="10505" max="10505" width="4.28515625" customWidth="1"/>
    <col min="10506" max="10506" width="4.85546875" customWidth="1"/>
    <col min="10507" max="10507" width="5.140625" customWidth="1"/>
    <col min="10508" max="10508" width="4.85546875" customWidth="1"/>
    <col min="10509" max="10509" width="3.7109375" customWidth="1"/>
    <col min="10510" max="10510" width="4.5703125" customWidth="1"/>
    <col min="10511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5703125" customWidth="1"/>
    <col min="10521" max="10521" width="3" customWidth="1"/>
    <col min="10522" max="10522" width="4.42578125" customWidth="1"/>
    <col min="10523" max="10523" width="3.5703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5703125" customWidth="1"/>
    <col min="10532" max="10532" width="4.140625" customWidth="1"/>
    <col min="10533" max="10533" width="4.28515625" customWidth="1"/>
    <col min="10534" max="10534" width="3.7109375" customWidth="1"/>
    <col min="10535" max="10535" width="4" customWidth="1"/>
    <col min="10536" max="10536" width="3.5703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5703125" customWidth="1"/>
    <col min="10758" max="10758" width="5.140625" customWidth="1"/>
    <col min="10759" max="10759" width="4.5703125" customWidth="1"/>
    <col min="10760" max="10760" width="5.42578125" customWidth="1"/>
    <col min="10761" max="10761" width="4.28515625" customWidth="1"/>
    <col min="10762" max="10762" width="4.85546875" customWidth="1"/>
    <col min="10763" max="10763" width="5.140625" customWidth="1"/>
    <col min="10764" max="10764" width="4.85546875" customWidth="1"/>
    <col min="10765" max="10765" width="3.7109375" customWidth="1"/>
    <col min="10766" max="10766" width="4.5703125" customWidth="1"/>
    <col min="10767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5703125" customWidth="1"/>
    <col min="10777" max="10777" width="3" customWidth="1"/>
    <col min="10778" max="10778" width="4.42578125" customWidth="1"/>
    <col min="10779" max="10779" width="3.5703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5703125" customWidth="1"/>
    <col min="10788" max="10788" width="4.140625" customWidth="1"/>
    <col min="10789" max="10789" width="4.28515625" customWidth="1"/>
    <col min="10790" max="10790" width="3.7109375" customWidth="1"/>
    <col min="10791" max="10791" width="4" customWidth="1"/>
    <col min="10792" max="10792" width="3.5703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5703125" customWidth="1"/>
    <col min="11014" max="11014" width="5.140625" customWidth="1"/>
    <col min="11015" max="11015" width="4.5703125" customWidth="1"/>
    <col min="11016" max="11016" width="5.42578125" customWidth="1"/>
    <col min="11017" max="11017" width="4.28515625" customWidth="1"/>
    <col min="11018" max="11018" width="4.85546875" customWidth="1"/>
    <col min="11019" max="11019" width="5.140625" customWidth="1"/>
    <col min="11020" max="11020" width="4.85546875" customWidth="1"/>
    <col min="11021" max="11021" width="3.7109375" customWidth="1"/>
    <col min="11022" max="11022" width="4.5703125" customWidth="1"/>
    <col min="11023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5703125" customWidth="1"/>
    <col min="11033" max="11033" width="3" customWidth="1"/>
    <col min="11034" max="11034" width="4.42578125" customWidth="1"/>
    <col min="11035" max="11035" width="3.5703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5703125" customWidth="1"/>
    <col min="11044" max="11044" width="4.140625" customWidth="1"/>
    <col min="11045" max="11045" width="4.28515625" customWidth="1"/>
    <col min="11046" max="11046" width="3.7109375" customWidth="1"/>
    <col min="11047" max="11047" width="4" customWidth="1"/>
    <col min="11048" max="11048" width="3.5703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5703125" customWidth="1"/>
    <col min="11270" max="11270" width="5.140625" customWidth="1"/>
    <col min="11271" max="11271" width="4.5703125" customWidth="1"/>
    <col min="11272" max="11272" width="5.42578125" customWidth="1"/>
    <col min="11273" max="11273" width="4.28515625" customWidth="1"/>
    <col min="11274" max="11274" width="4.85546875" customWidth="1"/>
    <col min="11275" max="11275" width="5.140625" customWidth="1"/>
    <col min="11276" max="11276" width="4.85546875" customWidth="1"/>
    <col min="11277" max="11277" width="3.7109375" customWidth="1"/>
    <col min="11278" max="11278" width="4.5703125" customWidth="1"/>
    <col min="11279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5703125" customWidth="1"/>
    <col min="11289" max="11289" width="3" customWidth="1"/>
    <col min="11290" max="11290" width="4.42578125" customWidth="1"/>
    <col min="11291" max="11291" width="3.5703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5703125" customWidth="1"/>
    <col min="11300" max="11300" width="4.140625" customWidth="1"/>
    <col min="11301" max="11301" width="4.28515625" customWidth="1"/>
    <col min="11302" max="11302" width="3.7109375" customWidth="1"/>
    <col min="11303" max="11303" width="4" customWidth="1"/>
    <col min="11304" max="11304" width="3.5703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5703125" customWidth="1"/>
    <col min="11526" max="11526" width="5.140625" customWidth="1"/>
    <col min="11527" max="11527" width="4.5703125" customWidth="1"/>
    <col min="11528" max="11528" width="5.42578125" customWidth="1"/>
    <col min="11529" max="11529" width="4.28515625" customWidth="1"/>
    <col min="11530" max="11530" width="4.85546875" customWidth="1"/>
    <col min="11531" max="11531" width="5.140625" customWidth="1"/>
    <col min="11532" max="11532" width="4.85546875" customWidth="1"/>
    <col min="11533" max="11533" width="3.7109375" customWidth="1"/>
    <col min="11534" max="11534" width="4.5703125" customWidth="1"/>
    <col min="11535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5703125" customWidth="1"/>
    <col min="11545" max="11545" width="3" customWidth="1"/>
    <col min="11546" max="11546" width="4.42578125" customWidth="1"/>
    <col min="11547" max="11547" width="3.5703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5703125" customWidth="1"/>
    <col min="11556" max="11556" width="4.140625" customWidth="1"/>
    <col min="11557" max="11557" width="4.28515625" customWidth="1"/>
    <col min="11558" max="11558" width="3.7109375" customWidth="1"/>
    <col min="11559" max="11559" width="4" customWidth="1"/>
    <col min="11560" max="11560" width="3.5703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5703125" customWidth="1"/>
    <col min="11782" max="11782" width="5.140625" customWidth="1"/>
    <col min="11783" max="11783" width="4.5703125" customWidth="1"/>
    <col min="11784" max="11784" width="5.42578125" customWidth="1"/>
    <col min="11785" max="11785" width="4.28515625" customWidth="1"/>
    <col min="11786" max="11786" width="4.85546875" customWidth="1"/>
    <col min="11787" max="11787" width="5.140625" customWidth="1"/>
    <col min="11788" max="11788" width="4.85546875" customWidth="1"/>
    <col min="11789" max="11789" width="3.7109375" customWidth="1"/>
    <col min="11790" max="11790" width="4.5703125" customWidth="1"/>
    <col min="11791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5703125" customWidth="1"/>
    <col min="11801" max="11801" width="3" customWidth="1"/>
    <col min="11802" max="11802" width="4.42578125" customWidth="1"/>
    <col min="11803" max="11803" width="3.5703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5703125" customWidth="1"/>
    <col min="11812" max="11812" width="4.140625" customWidth="1"/>
    <col min="11813" max="11813" width="4.28515625" customWidth="1"/>
    <col min="11814" max="11814" width="3.7109375" customWidth="1"/>
    <col min="11815" max="11815" width="4" customWidth="1"/>
    <col min="11816" max="11816" width="3.5703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5703125" customWidth="1"/>
    <col min="12038" max="12038" width="5.140625" customWidth="1"/>
    <col min="12039" max="12039" width="4.5703125" customWidth="1"/>
    <col min="12040" max="12040" width="5.42578125" customWidth="1"/>
    <col min="12041" max="12041" width="4.28515625" customWidth="1"/>
    <col min="12042" max="12042" width="4.85546875" customWidth="1"/>
    <col min="12043" max="12043" width="5.140625" customWidth="1"/>
    <col min="12044" max="12044" width="4.85546875" customWidth="1"/>
    <col min="12045" max="12045" width="3.7109375" customWidth="1"/>
    <col min="12046" max="12046" width="4.5703125" customWidth="1"/>
    <col min="12047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5703125" customWidth="1"/>
    <col min="12057" max="12057" width="3" customWidth="1"/>
    <col min="12058" max="12058" width="4.42578125" customWidth="1"/>
    <col min="12059" max="12059" width="3.5703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5703125" customWidth="1"/>
    <col min="12068" max="12068" width="4.140625" customWidth="1"/>
    <col min="12069" max="12069" width="4.28515625" customWidth="1"/>
    <col min="12070" max="12070" width="3.7109375" customWidth="1"/>
    <col min="12071" max="12071" width="4" customWidth="1"/>
    <col min="12072" max="12072" width="3.5703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5703125" customWidth="1"/>
    <col min="12294" max="12294" width="5.140625" customWidth="1"/>
    <col min="12295" max="12295" width="4.5703125" customWidth="1"/>
    <col min="12296" max="12296" width="5.42578125" customWidth="1"/>
    <col min="12297" max="12297" width="4.28515625" customWidth="1"/>
    <col min="12298" max="12298" width="4.85546875" customWidth="1"/>
    <col min="12299" max="12299" width="5.140625" customWidth="1"/>
    <col min="12300" max="12300" width="4.85546875" customWidth="1"/>
    <col min="12301" max="12301" width="3.7109375" customWidth="1"/>
    <col min="12302" max="12302" width="4.5703125" customWidth="1"/>
    <col min="12303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5703125" customWidth="1"/>
    <col min="12313" max="12313" width="3" customWidth="1"/>
    <col min="12314" max="12314" width="4.42578125" customWidth="1"/>
    <col min="12315" max="12315" width="3.5703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5703125" customWidth="1"/>
    <col min="12324" max="12324" width="4.140625" customWidth="1"/>
    <col min="12325" max="12325" width="4.28515625" customWidth="1"/>
    <col min="12326" max="12326" width="3.7109375" customWidth="1"/>
    <col min="12327" max="12327" width="4" customWidth="1"/>
    <col min="12328" max="12328" width="3.5703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5703125" customWidth="1"/>
    <col min="12550" max="12550" width="5.140625" customWidth="1"/>
    <col min="12551" max="12551" width="4.5703125" customWidth="1"/>
    <col min="12552" max="12552" width="5.42578125" customWidth="1"/>
    <col min="12553" max="12553" width="4.28515625" customWidth="1"/>
    <col min="12554" max="12554" width="4.85546875" customWidth="1"/>
    <col min="12555" max="12555" width="5.140625" customWidth="1"/>
    <col min="12556" max="12556" width="4.85546875" customWidth="1"/>
    <col min="12557" max="12557" width="3.7109375" customWidth="1"/>
    <col min="12558" max="12558" width="4.5703125" customWidth="1"/>
    <col min="12559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5703125" customWidth="1"/>
    <col min="12569" max="12569" width="3" customWidth="1"/>
    <col min="12570" max="12570" width="4.42578125" customWidth="1"/>
    <col min="12571" max="12571" width="3.5703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5703125" customWidth="1"/>
    <col min="12580" max="12580" width="4.140625" customWidth="1"/>
    <col min="12581" max="12581" width="4.28515625" customWidth="1"/>
    <col min="12582" max="12582" width="3.7109375" customWidth="1"/>
    <col min="12583" max="12583" width="4" customWidth="1"/>
    <col min="12584" max="12584" width="3.5703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5703125" customWidth="1"/>
    <col min="12806" max="12806" width="5.140625" customWidth="1"/>
    <col min="12807" max="12807" width="4.5703125" customWidth="1"/>
    <col min="12808" max="12808" width="5.42578125" customWidth="1"/>
    <col min="12809" max="12809" width="4.28515625" customWidth="1"/>
    <col min="12810" max="12810" width="4.85546875" customWidth="1"/>
    <col min="12811" max="12811" width="5.140625" customWidth="1"/>
    <col min="12812" max="12812" width="4.85546875" customWidth="1"/>
    <col min="12813" max="12813" width="3.7109375" customWidth="1"/>
    <col min="12814" max="12814" width="4.5703125" customWidth="1"/>
    <col min="12815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5703125" customWidth="1"/>
    <col min="12825" max="12825" width="3" customWidth="1"/>
    <col min="12826" max="12826" width="4.42578125" customWidth="1"/>
    <col min="12827" max="12827" width="3.5703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5703125" customWidth="1"/>
    <col min="12836" max="12836" width="4.140625" customWidth="1"/>
    <col min="12837" max="12837" width="4.28515625" customWidth="1"/>
    <col min="12838" max="12838" width="3.7109375" customWidth="1"/>
    <col min="12839" max="12839" width="4" customWidth="1"/>
    <col min="12840" max="12840" width="3.5703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5703125" customWidth="1"/>
    <col min="13062" max="13062" width="5.140625" customWidth="1"/>
    <col min="13063" max="13063" width="4.5703125" customWidth="1"/>
    <col min="13064" max="13064" width="5.42578125" customWidth="1"/>
    <col min="13065" max="13065" width="4.28515625" customWidth="1"/>
    <col min="13066" max="13066" width="4.85546875" customWidth="1"/>
    <col min="13067" max="13067" width="5.140625" customWidth="1"/>
    <col min="13068" max="13068" width="4.85546875" customWidth="1"/>
    <col min="13069" max="13069" width="3.7109375" customWidth="1"/>
    <col min="13070" max="13070" width="4.5703125" customWidth="1"/>
    <col min="13071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5703125" customWidth="1"/>
    <col min="13081" max="13081" width="3" customWidth="1"/>
    <col min="13082" max="13082" width="4.42578125" customWidth="1"/>
    <col min="13083" max="13083" width="3.5703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5703125" customWidth="1"/>
    <col min="13092" max="13092" width="4.140625" customWidth="1"/>
    <col min="13093" max="13093" width="4.28515625" customWidth="1"/>
    <col min="13094" max="13094" width="3.7109375" customWidth="1"/>
    <col min="13095" max="13095" width="4" customWidth="1"/>
    <col min="13096" max="13096" width="3.5703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5703125" customWidth="1"/>
    <col min="13318" max="13318" width="5.140625" customWidth="1"/>
    <col min="13319" max="13319" width="4.5703125" customWidth="1"/>
    <col min="13320" max="13320" width="5.42578125" customWidth="1"/>
    <col min="13321" max="13321" width="4.28515625" customWidth="1"/>
    <col min="13322" max="13322" width="4.85546875" customWidth="1"/>
    <col min="13323" max="13323" width="5.140625" customWidth="1"/>
    <col min="13324" max="13324" width="4.85546875" customWidth="1"/>
    <col min="13325" max="13325" width="3.7109375" customWidth="1"/>
    <col min="13326" max="13326" width="4.5703125" customWidth="1"/>
    <col min="13327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5703125" customWidth="1"/>
    <col min="13337" max="13337" width="3" customWidth="1"/>
    <col min="13338" max="13338" width="4.42578125" customWidth="1"/>
    <col min="13339" max="13339" width="3.5703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5703125" customWidth="1"/>
    <col min="13348" max="13348" width="4.140625" customWidth="1"/>
    <col min="13349" max="13349" width="4.28515625" customWidth="1"/>
    <col min="13350" max="13350" width="3.7109375" customWidth="1"/>
    <col min="13351" max="13351" width="4" customWidth="1"/>
    <col min="13352" max="13352" width="3.5703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5703125" customWidth="1"/>
    <col min="13574" max="13574" width="5.140625" customWidth="1"/>
    <col min="13575" max="13575" width="4.5703125" customWidth="1"/>
    <col min="13576" max="13576" width="5.42578125" customWidth="1"/>
    <col min="13577" max="13577" width="4.28515625" customWidth="1"/>
    <col min="13578" max="13578" width="4.85546875" customWidth="1"/>
    <col min="13579" max="13579" width="5.140625" customWidth="1"/>
    <col min="13580" max="13580" width="4.85546875" customWidth="1"/>
    <col min="13581" max="13581" width="3.7109375" customWidth="1"/>
    <col min="13582" max="13582" width="4.5703125" customWidth="1"/>
    <col min="13583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5703125" customWidth="1"/>
    <col min="13593" max="13593" width="3" customWidth="1"/>
    <col min="13594" max="13594" width="4.42578125" customWidth="1"/>
    <col min="13595" max="13595" width="3.5703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5703125" customWidth="1"/>
    <col min="13604" max="13604" width="4.140625" customWidth="1"/>
    <col min="13605" max="13605" width="4.28515625" customWidth="1"/>
    <col min="13606" max="13606" width="3.7109375" customWidth="1"/>
    <col min="13607" max="13607" width="4" customWidth="1"/>
    <col min="13608" max="13608" width="3.5703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5703125" customWidth="1"/>
    <col min="13830" max="13830" width="5.140625" customWidth="1"/>
    <col min="13831" max="13831" width="4.5703125" customWidth="1"/>
    <col min="13832" max="13832" width="5.42578125" customWidth="1"/>
    <col min="13833" max="13833" width="4.28515625" customWidth="1"/>
    <col min="13834" max="13834" width="4.85546875" customWidth="1"/>
    <col min="13835" max="13835" width="5.140625" customWidth="1"/>
    <col min="13836" max="13836" width="4.85546875" customWidth="1"/>
    <col min="13837" max="13837" width="3.7109375" customWidth="1"/>
    <col min="13838" max="13838" width="4.5703125" customWidth="1"/>
    <col min="13839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5703125" customWidth="1"/>
    <col min="13849" max="13849" width="3" customWidth="1"/>
    <col min="13850" max="13850" width="4.42578125" customWidth="1"/>
    <col min="13851" max="13851" width="3.5703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5703125" customWidth="1"/>
    <col min="13860" max="13860" width="4.140625" customWidth="1"/>
    <col min="13861" max="13861" width="4.28515625" customWidth="1"/>
    <col min="13862" max="13862" width="3.7109375" customWidth="1"/>
    <col min="13863" max="13863" width="4" customWidth="1"/>
    <col min="13864" max="13864" width="3.5703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5703125" customWidth="1"/>
    <col min="14086" max="14086" width="5.140625" customWidth="1"/>
    <col min="14087" max="14087" width="4.5703125" customWidth="1"/>
    <col min="14088" max="14088" width="5.42578125" customWidth="1"/>
    <col min="14089" max="14089" width="4.28515625" customWidth="1"/>
    <col min="14090" max="14090" width="4.85546875" customWidth="1"/>
    <col min="14091" max="14091" width="5.140625" customWidth="1"/>
    <col min="14092" max="14092" width="4.85546875" customWidth="1"/>
    <col min="14093" max="14093" width="3.7109375" customWidth="1"/>
    <col min="14094" max="14094" width="4.5703125" customWidth="1"/>
    <col min="14095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5703125" customWidth="1"/>
    <col min="14105" max="14105" width="3" customWidth="1"/>
    <col min="14106" max="14106" width="4.42578125" customWidth="1"/>
    <col min="14107" max="14107" width="3.5703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5703125" customWidth="1"/>
    <col min="14116" max="14116" width="4.140625" customWidth="1"/>
    <col min="14117" max="14117" width="4.28515625" customWidth="1"/>
    <col min="14118" max="14118" width="3.7109375" customWidth="1"/>
    <col min="14119" max="14119" width="4" customWidth="1"/>
    <col min="14120" max="14120" width="3.5703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5703125" customWidth="1"/>
    <col min="14342" max="14342" width="5.140625" customWidth="1"/>
    <col min="14343" max="14343" width="4.5703125" customWidth="1"/>
    <col min="14344" max="14344" width="5.42578125" customWidth="1"/>
    <col min="14345" max="14345" width="4.28515625" customWidth="1"/>
    <col min="14346" max="14346" width="4.85546875" customWidth="1"/>
    <col min="14347" max="14347" width="5.140625" customWidth="1"/>
    <col min="14348" max="14348" width="4.85546875" customWidth="1"/>
    <col min="14349" max="14349" width="3.7109375" customWidth="1"/>
    <col min="14350" max="14350" width="4.5703125" customWidth="1"/>
    <col min="14351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5703125" customWidth="1"/>
    <col min="14361" max="14361" width="3" customWidth="1"/>
    <col min="14362" max="14362" width="4.42578125" customWidth="1"/>
    <col min="14363" max="14363" width="3.5703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5703125" customWidth="1"/>
    <col min="14372" max="14372" width="4.140625" customWidth="1"/>
    <col min="14373" max="14373" width="4.28515625" customWidth="1"/>
    <col min="14374" max="14374" width="3.7109375" customWidth="1"/>
    <col min="14375" max="14375" width="4" customWidth="1"/>
    <col min="14376" max="14376" width="3.5703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5703125" customWidth="1"/>
    <col min="14598" max="14598" width="5.140625" customWidth="1"/>
    <col min="14599" max="14599" width="4.5703125" customWidth="1"/>
    <col min="14600" max="14600" width="5.42578125" customWidth="1"/>
    <col min="14601" max="14601" width="4.28515625" customWidth="1"/>
    <col min="14602" max="14602" width="4.85546875" customWidth="1"/>
    <col min="14603" max="14603" width="5.140625" customWidth="1"/>
    <col min="14604" max="14604" width="4.85546875" customWidth="1"/>
    <col min="14605" max="14605" width="3.7109375" customWidth="1"/>
    <col min="14606" max="14606" width="4.5703125" customWidth="1"/>
    <col min="14607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5703125" customWidth="1"/>
    <col min="14617" max="14617" width="3" customWidth="1"/>
    <col min="14618" max="14618" width="4.42578125" customWidth="1"/>
    <col min="14619" max="14619" width="3.5703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5703125" customWidth="1"/>
    <col min="14628" max="14628" width="4.140625" customWidth="1"/>
    <col min="14629" max="14629" width="4.28515625" customWidth="1"/>
    <col min="14630" max="14630" width="3.7109375" customWidth="1"/>
    <col min="14631" max="14631" width="4" customWidth="1"/>
    <col min="14632" max="14632" width="3.5703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5703125" customWidth="1"/>
    <col min="14854" max="14854" width="5.140625" customWidth="1"/>
    <col min="14855" max="14855" width="4.5703125" customWidth="1"/>
    <col min="14856" max="14856" width="5.42578125" customWidth="1"/>
    <col min="14857" max="14857" width="4.28515625" customWidth="1"/>
    <col min="14858" max="14858" width="4.85546875" customWidth="1"/>
    <col min="14859" max="14859" width="5.140625" customWidth="1"/>
    <col min="14860" max="14860" width="4.85546875" customWidth="1"/>
    <col min="14861" max="14861" width="3.7109375" customWidth="1"/>
    <col min="14862" max="14862" width="4.5703125" customWidth="1"/>
    <col min="14863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5703125" customWidth="1"/>
    <col min="14873" max="14873" width="3" customWidth="1"/>
    <col min="14874" max="14874" width="4.42578125" customWidth="1"/>
    <col min="14875" max="14875" width="3.5703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5703125" customWidth="1"/>
    <col min="14884" max="14884" width="4.140625" customWidth="1"/>
    <col min="14885" max="14885" width="4.28515625" customWidth="1"/>
    <col min="14886" max="14886" width="3.7109375" customWidth="1"/>
    <col min="14887" max="14887" width="4" customWidth="1"/>
    <col min="14888" max="14888" width="3.5703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5703125" customWidth="1"/>
    <col min="15110" max="15110" width="5.140625" customWidth="1"/>
    <col min="15111" max="15111" width="4.5703125" customWidth="1"/>
    <col min="15112" max="15112" width="5.42578125" customWidth="1"/>
    <col min="15113" max="15113" width="4.28515625" customWidth="1"/>
    <col min="15114" max="15114" width="4.85546875" customWidth="1"/>
    <col min="15115" max="15115" width="5.140625" customWidth="1"/>
    <col min="15116" max="15116" width="4.85546875" customWidth="1"/>
    <col min="15117" max="15117" width="3.7109375" customWidth="1"/>
    <col min="15118" max="15118" width="4.5703125" customWidth="1"/>
    <col min="15119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5703125" customWidth="1"/>
    <col min="15129" max="15129" width="3" customWidth="1"/>
    <col min="15130" max="15130" width="4.42578125" customWidth="1"/>
    <col min="15131" max="15131" width="3.5703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5703125" customWidth="1"/>
    <col min="15140" max="15140" width="4.140625" customWidth="1"/>
    <col min="15141" max="15141" width="4.28515625" customWidth="1"/>
    <col min="15142" max="15142" width="3.7109375" customWidth="1"/>
    <col min="15143" max="15143" width="4" customWidth="1"/>
    <col min="15144" max="15144" width="3.5703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5703125" customWidth="1"/>
    <col min="15366" max="15366" width="5.140625" customWidth="1"/>
    <col min="15367" max="15367" width="4.5703125" customWidth="1"/>
    <col min="15368" max="15368" width="5.42578125" customWidth="1"/>
    <col min="15369" max="15369" width="4.28515625" customWidth="1"/>
    <col min="15370" max="15370" width="4.85546875" customWidth="1"/>
    <col min="15371" max="15371" width="5.140625" customWidth="1"/>
    <col min="15372" max="15372" width="4.85546875" customWidth="1"/>
    <col min="15373" max="15373" width="3.7109375" customWidth="1"/>
    <col min="15374" max="15374" width="4.5703125" customWidth="1"/>
    <col min="15375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5703125" customWidth="1"/>
    <col min="15385" max="15385" width="3" customWidth="1"/>
    <col min="15386" max="15386" width="4.42578125" customWidth="1"/>
    <col min="15387" max="15387" width="3.5703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5703125" customWidth="1"/>
    <col min="15396" max="15396" width="4.140625" customWidth="1"/>
    <col min="15397" max="15397" width="4.28515625" customWidth="1"/>
    <col min="15398" max="15398" width="3.7109375" customWidth="1"/>
    <col min="15399" max="15399" width="4" customWidth="1"/>
    <col min="15400" max="15400" width="3.5703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5703125" customWidth="1"/>
    <col min="15622" max="15622" width="5.140625" customWidth="1"/>
    <col min="15623" max="15623" width="4.5703125" customWidth="1"/>
    <col min="15624" max="15624" width="5.42578125" customWidth="1"/>
    <col min="15625" max="15625" width="4.28515625" customWidth="1"/>
    <col min="15626" max="15626" width="4.85546875" customWidth="1"/>
    <col min="15627" max="15627" width="5.140625" customWidth="1"/>
    <col min="15628" max="15628" width="4.85546875" customWidth="1"/>
    <col min="15629" max="15629" width="3.7109375" customWidth="1"/>
    <col min="15630" max="15630" width="4.5703125" customWidth="1"/>
    <col min="15631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5703125" customWidth="1"/>
    <col min="15641" max="15641" width="3" customWidth="1"/>
    <col min="15642" max="15642" width="4.42578125" customWidth="1"/>
    <col min="15643" max="15643" width="3.5703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5703125" customWidth="1"/>
    <col min="15652" max="15652" width="4.140625" customWidth="1"/>
    <col min="15653" max="15653" width="4.28515625" customWidth="1"/>
    <col min="15654" max="15654" width="3.7109375" customWidth="1"/>
    <col min="15655" max="15655" width="4" customWidth="1"/>
    <col min="15656" max="15656" width="3.5703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5703125" customWidth="1"/>
    <col min="15878" max="15878" width="5.140625" customWidth="1"/>
    <col min="15879" max="15879" width="4.5703125" customWidth="1"/>
    <col min="15880" max="15880" width="5.42578125" customWidth="1"/>
    <col min="15881" max="15881" width="4.28515625" customWidth="1"/>
    <col min="15882" max="15882" width="4.85546875" customWidth="1"/>
    <col min="15883" max="15883" width="5.140625" customWidth="1"/>
    <col min="15884" max="15884" width="4.85546875" customWidth="1"/>
    <col min="15885" max="15885" width="3.7109375" customWidth="1"/>
    <col min="15886" max="15886" width="4.5703125" customWidth="1"/>
    <col min="15887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5703125" customWidth="1"/>
    <col min="15897" max="15897" width="3" customWidth="1"/>
    <col min="15898" max="15898" width="4.42578125" customWidth="1"/>
    <col min="15899" max="15899" width="3.5703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5703125" customWidth="1"/>
    <col min="15908" max="15908" width="4.140625" customWidth="1"/>
    <col min="15909" max="15909" width="4.28515625" customWidth="1"/>
    <col min="15910" max="15910" width="3.7109375" customWidth="1"/>
    <col min="15911" max="15911" width="4" customWidth="1"/>
    <col min="15912" max="15912" width="3.5703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5703125" customWidth="1"/>
    <col min="16134" max="16134" width="5.140625" customWidth="1"/>
    <col min="16135" max="16135" width="4.5703125" customWidth="1"/>
    <col min="16136" max="16136" width="5.42578125" customWidth="1"/>
    <col min="16137" max="16137" width="4.28515625" customWidth="1"/>
    <col min="16138" max="16138" width="4.85546875" customWidth="1"/>
    <col min="16139" max="16139" width="5.140625" customWidth="1"/>
    <col min="16140" max="16140" width="4.85546875" customWidth="1"/>
    <col min="16141" max="16141" width="3.7109375" customWidth="1"/>
    <col min="16142" max="16142" width="4.5703125" customWidth="1"/>
    <col min="16143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5703125" customWidth="1"/>
    <col min="16153" max="16153" width="3" customWidth="1"/>
    <col min="16154" max="16154" width="4.42578125" customWidth="1"/>
    <col min="16155" max="16155" width="3.5703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5703125" customWidth="1"/>
    <col min="16164" max="16164" width="4.140625" customWidth="1"/>
    <col min="16165" max="16165" width="4.28515625" customWidth="1"/>
    <col min="16166" max="16166" width="3.7109375" customWidth="1"/>
    <col min="16167" max="16167" width="4" customWidth="1"/>
    <col min="16168" max="16168" width="3.5703125" customWidth="1"/>
    <col min="16169" max="16169" width="16.42578125" bestFit="1" customWidth="1"/>
  </cols>
  <sheetData>
    <row r="1" spans="1:41" ht="18" x14ac:dyDescent="0.2">
      <c r="A1" s="435" t="s">
        <v>83</v>
      </c>
      <c r="B1" s="47"/>
      <c r="C1" s="48"/>
      <c r="D1" s="35"/>
      <c r="E1" s="35"/>
      <c r="F1" s="35"/>
      <c r="G1" s="436"/>
      <c r="H1" s="436"/>
      <c r="I1" s="436"/>
      <c r="J1" s="436"/>
      <c r="K1" s="436"/>
      <c r="L1" s="846" t="s">
        <v>224</v>
      </c>
      <c r="M1" s="846"/>
      <c r="N1" s="846"/>
      <c r="O1" s="846"/>
      <c r="P1" s="846"/>
      <c r="Q1" s="84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240"/>
    </row>
    <row r="2" spans="1:41" ht="18" x14ac:dyDescent="0.2">
      <c r="A2" s="435" t="s">
        <v>101</v>
      </c>
      <c r="B2" s="47"/>
      <c r="C2" s="48"/>
      <c r="D2" s="35"/>
      <c r="E2" s="35"/>
      <c r="F2" s="35"/>
      <c r="G2" s="436"/>
      <c r="H2" s="436"/>
      <c r="I2" s="436"/>
      <c r="J2" s="436"/>
      <c r="K2" s="436"/>
      <c r="L2" s="436"/>
      <c r="M2" s="436"/>
      <c r="N2" s="436"/>
      <c r="O2" s="436" t="s">
        <v>71</v>
      </c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240"/>
      <c r="AD2" s="240"/>
      <c r="AE2" s="240"/>
      <c r="AF2" s="240"/>
      <c r="AG2" s="240"/>
      <c r="AH2" s="35"/>
      <c r="AI2" s="35"/>
      <c r="AJ2" s="35"/>
      <c r="AK2" s="35"/>
      <c r="AL2" s="35"/>
      <c r="AM2" s="35"/>
      <c r="AN2" s="35"/>
      <c r="AO2" s="35"/>
    </row>
    <row r="3" spans="1:41" ht="18" x14ac:dyDescent="0.2">
      <c r="A3" s="435"/>
      <c r="B3" s="47"/>
      <c r="C3" s="48"/>
      <c r="D3" s="35"/>
      <c r="E3" s="35"/>
      <c r="F3" s="35"/>
      <c r="G3" s="436"/>
      <c r="H3" s="436"/>
      <c r="I3" s="436"/>
      <c r="J3" s="436"/>
      <c r="K3" s="436"/>
      <c r="L3" s="436"/>
      <c r="M3" s="436"/>
      <c r="N3" s="436"/>
      <c r="O3" s="436" t="s">
        <v>131</v>
      </c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240"/>
      <c r="AD3" s="240"/>
      <c r="AE3" s="240"/>
      <c r="AF3" s="240"/>
      <c r="AG3" s="240"/>
      <c r="AH3" s="35" t="s">
        <v>124</v>
      </c>
      <c r="AI3" s="35"/>
      <c r="AJ3" s="35"/>
      <c r="AK3" s="35"/>
      <c r="AL3" s="35" t="s">
        <v>130</v>
      </c>
      <c r="AM3" s="35"/>
      <c r="AN3" s="35"/>
      <c r="AO3" s="35"/>
    </row>
    <row r="4" spans="1:41" ht="18" x14ac:dyDescent="0.2">
      <c r="A4" s="15"/>
      <c r="B4" s="6"/>
      <c r="C4" s="7"/>
      <c r="D4" s="5"/>
      <c r="E4" s="5"/>
      <c r="F4" s="5"/>
      <c r="G4" s="5"/>
      <c r="H4" s="5"/>
      <c r="I4" s="5"/>
      <c r="J4" s="5"/>
      <c r="K4" s="5"/>
      <c r="L4" s="436"/>
      <c r="M4" s="436"/>
      <c r="N4" s="436"/>
      <c r="O4" s="436" t="s">
        <v>125</v>
      </c>
      <c r="P4" s="436"/>
      <c r="Q4" s="436"/>
      <c r="R4" s="436"/>
      <c r="S4" s="5"/>
      <c r="T4" s="436"/>
      <c r="U4" s="436"/>
      <c r="V4" s="436"/>
      <c r="W4" s="436"/>
      <c r="X4" s="436"/>
      <c r="Y4" s="436"/>
      <c r="Z4" s="436"/>
      <c r="AA4" s="436"/>
      <c r="AB4" s="43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 x14ac:dyDescent="0.2">
      <c r="A5" s="15"/>
      <c r="B5" s="6"/>
      <c r="C5" s="7"/>
      <c r="D5" s="5"/>
      <c r="E5" s="435"/>
      <c r="F5" s="47"/>
      <c r="G5" s="48"/>
      <c r="H5" s="35"/>
      <c r="I5" s="35"/>
      <c r="J5" s="35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240"/>
      <c r="AH5" s="240"/>
      <c r="AI5" s="240"/>
      <c r="AJ5" s="240"/>
      <c r="AK5" s="240"/>
      <c r="AL5" s="35"/>
      <c r="AM5" s="35"/>
      <c r="AN5" s="35"/>
      <c r="AO5" s="35"/>
    </row>
    <row r="6" spans="1:41" x14ac:dyDescent="0.2">
      <c r="A6" s="15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"/>
    </row>
    <row r="7" spans="1:41" ht="16.5" thickBot="1" x14ac:dyDescent="0.25">
      <c r="A7" s="866" t="s">
        <v>26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</row>
    <row r="8" spans="1:41" ht="15.75" x14ac:dyDescent="0.2">
      <c r="A8" s="802"/>
      <c r="B8" s="839" t="s">
        <v>23</v>
      </c>
      <c r="C8" s="852" t="s">
        <v>2</v>
      </c>
      <c r="D8" s="21" t="s">
        <v>0</v>
      </c>
      <c r="E8" s="808" t="s">
        <v>70</v>
      </c>
      <c r="F8" s="810" t="s">
        <v>1</v>
      </c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22"/>
      <c r="AK8" s="22"/>
      <c r="AL8" s="22"/>
      <c r="AM8" s="23"/>
      <c r="AN8" s="24"/>
      <c r="AO8" s="856" t="s">
        <v>29</v>
      </c>
    </row>
    <row r="9" spans="1:41" ht="16.5" thickBot="1" x14ac:dyDescent="0.25">
      <c r="A9" s="870"/>
      <c r="B9" s="851"/>
      <c r="C9" s="853"/>
      <c r="D9" s="561" t="s">
        <v>3</v>
      </c>
      <c r="E9" s="871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857"/>
    </row>
    <row r="10" spans="1:41" ht="15.75" x14ac:dyDescent="0.2">
      <c r="A10" s="547"/>
      <c r="B10" s="38"/>
      <c r="C10" s="39"/>
      <c r="D10" s="64"/>
      <c r="E10" s="51"/>
      <c r="F10" s="85" t="s">
        <v>10</v>
      </c>
      <c r="G10" s="86" t="s">
        <v>12</v>
      </c>
      <c r="H10" s="86" t="s">
        <v>11</v>
      </c>
      <c r="I10" s="86" t="s">
        <v>13</v>
      </c>
      <c r="J10" s="87" t="s">
        <v>14</v>
      </c>
      <c r="K10" s="85" t="s">
        <v>10</v>
      </c>
      <c r="L10" s="86" t="s">
        <v>12</v>
      </c>
      <c r="M10" s="86" t="s">
        <v>11</v>
      </c>
      <c r="N10" s="86" t="s">
        <v>13</v>
      </c>
      <c r="O10" s="87" t="s">
        <v>14</v>
      </c>
      <c r="P10" s="85" t="s">
        <v>10</v>
      </c>
      <c r="Q10" s="86" t="s">
        <v>12</v>
      </c>
      <c r="R10" s="86" t="s">
        <v>11</v>
      </c>
      <c r="S10" s="86" t="s">
        <v>13</v>
      </c>
      <c r="T10" s="87" t="s">
        <v>14</v>
      </c>
      <c r="U10" s="85" t="s">
        <v>10</v>
      </c>
      <c r="V10" s="86" t="s">
        <v>12</v>
      </c>
      <c r="W10" s="86" t="s">
        <v>11</v>
      </c>
      <c r="X10" s="86" t="s">
        <v>13</v>
      </c>
      <c r="Y10" s="87" t="s">
        <v>14</v>
      </c>
      <c r="Z10" s="85" t="s">
        <v>10</v>
      </c>
      <c r="AA10" s="86" t="s">
        <v>12</v>
      </c>
      <c r="AB10" s="86" t="s">
        <v>11</v>
      </c>
      <c r="AC10" s="86" t="s">
        <v>13</v>
      </c>
      <c r="AD10" s="87" t="s">
        <v>14</v>
      </c>
      <c r="AE10" s="85" t="s">
        <v>10</v>
      </c>
      <c r="AF10" s="86" t="s">
        <v>12</v>
      </c>
      <c r="AG10" s="86" t="s">
        <v>11</v>
      </c>
      <c r="AH10" s="86" t="s">
        <v>13</v>
      </c>
      <c r="AI10" s="87" t="s">
        <v>14</v>
      </c>
      <c r="AJ10" s="88" t="s">
        <v>10</v>
      </c>
      <c r="AK10" s="546" t="s">
        <v>12</v>
      </c>
      <c r="AL10" s="546" t="s">
        <v>11</v>
      </c>
      <c r="AM10" s="546" t="s">
        <v>13</v>
      </c>
      <c r="AN10" s="87" t="s">
        <v>14</v>
      </c>
      <c r="AO10" s="562" t="s">
        <v>23</v>
      </c>
    </row>
    <row r="11" spans="1:41" ht="16.5" thickBot="1" x14ac:dyDescent="0.25">
      <c r="A11" s="867" t="s">
        <v>102</v>
      </c>
      <c r="B11" s="868"/>
      <c r="C11" s="869"/>
      <c r="D11" s="73"/>
      <c r="E11" s="74"/>
      <c r="F11" s="73"/>
      <c r="G11" s="75"/>
      <c r="H11" s="75"/>
      <c r="I11" s="75"/>
      <c r="J11" s="74"/>
      <c r="K11" s="73"/>
      <c r="L11" s="75"/>
      <c r="M11" s="75"/>
      <c r="N11" s="75"/>
      <c r="O11" s="74"/>
      <c r="P11" s="244"/>
      <c r="Q11" s="75"/>
      <c r="R11" s="75"/>
      <c r="S11" s="75"/>
      <c r="T11" s="74"/>
      <c r="U11" s="73"/>
      <c r="V11" s="75"/>
      <c r="W11" s="75"/>
      <c r="X11" s="75"/>
      <c r="Y11" s="74"/>
      <c r="Z11" s="73"/>
      <c r="AA11" s="75"/>
      <c r="AB11" s="75"/>
      <c r="AC11" s="75"/>
      <c r="AD11" s="74"/>
      <c r="AE11" s="73"/>
      <c r="AF11" s="75"/>
      <c r="AG11" s="75"/>
      <c r="AH11" s="75"/>
      <c r="AI11" s="74"/>
      <c r="AJ11" s="73"/>
      <c r="AK11" s="75"/>
      <c r="AL11" s="75"/>
      <c r="AM11" s="75"/>
      <c r="AN11" s="74"/>
      <c r="AO11" s="84"/>
    </row>
    <row r="12" spans="1:41" ht="15.75" x14ac:dyDescent="0.2">
      <c r="A12" s="245" t="s">
        <v>4</v>
      </c>
      <c r="B12" s="872" t="s">
        <v>331</v>
      </c>
      <c r="C12" s="246" t="s">
        <v>103</v>
      </c>
      <c r="D12" s="247">
        <v>2</v>
      </c>
      <c r="E12" s="248">
        <v>2</v>
      </c>
      <c r="F12" s="564"/>
      <c r="G12" s="565"/>
      <c r="H12" s="565"/>
      <c r="I12" s="565"/>
      <c r="J12" s="249"/>
      <c r="K12" s="564"/>
      <c r="L12" s="565"/>
      <c r="M12" s="565"/>
      <c r="N12" s="565"/>
      <c r="O12" s="250"/>
      <c r="P12" s="566">
        <v>2</v>
      </c>
      <c r="Q12" s="567">
        <v>0</v>
      </c>
      <c r="R12" s="567">
        <v>0</v>
      </c>
      <c r="S12" s="568" t="s">
        <v>76</v>
      </c>
      <c r="T12" s="251">
        <v>2</v>
      </c>
      <c r="U12" s="131" t="s">
        <v>79</v>
      </c>
      <c r="V12" s="565"/>
      <c r="W12" s="565"/>
      <c r="X12" s="565"/>
      <c r="Y12" s="250"/>
      <c r="Z12" s="566"/>
      <c r="AA12" s="567"/>
      <c r="AB12" s="567"/>
      <c r="AC12" s="568"/>
      <c r="AD12" s="251"/>
      <c r="AE12" s="131"/>
      <c r="AF12" s="567"/>
      <c r="AG12" s="567"/>
      <c r="AH12" s="567"/>
      <c r="AI12" s="251"/>
      <c r="AJ12" s="564"/>
      <c r="AK12" s="565"/>
      <c r="AL12" s="565"/>
      <c r="AM12" s="565"/>
      <c r="AN12" s="252"/>
      <c r="AO12" s="253"/>
    </row>
    <row r="13" spans="1:41" ht="15.75" x14ac:dyDescent="0.2">
      <c r="A13" s="245" t="s">
        <v>5</v>
      </c>
      <c r="B13" s="872" t="s">
        <v>332</v>
      </c>
      <c r="C13" s="246" t="s">
        <v>104</v>
      </c>
      <c r="D13" s="247">
        <v>2</v>
      </c>
      <c r="E13" s="248">
        <v>2</v>
      </c>
      <c r="F13" s="564"/>
      <c r="G13" s="565"/>
      <c r="H13" s="565"/>
      <c r="I13" s="565"/>
      <c r="J13" s="249"/>
      <c r="K13" s="564"/>
      <c r="L13" s="565"/>
      <c r="M13" s="565"/>
      <c r="N13" s="565"/>
      <c r="O13" s="250"/>
      <c r="P13" s="566">
        <v>2</v>
      </c>
      <c r="Q13" s="567">
        <v>0</v>
      </c>
      <c r="R13" s="567">
        <v>0</v>
      </c>
      <c r="S13" s="568" t="s">
        <v>76</v>
      </c>
      <c r="T13" s="251">
        <v>2</v>
      </c>
      <c r="U13" s="131" t="s">
        <v>79</v>
      </c>
      <c r="V13" s="565"/>
      <c r="W13" s="565"/>
      <c r="X13" s="565"/>
      <c r="Y13" s="250"/>
      <c r="Z13" s="566"/>
      <c r="AA13" s="567"/>
      <c r="AB13" s="567"/>
      <c r="AC13" s="568"/>
      <c r="AD13" s="251"/>
      <c r="AE13" s="131"/>
      <c r="AF13" s="565"/>
      <c r="AG13" s="565"/>
      <c r="AH13" s="565"/>
      <c r="AI13" s="252"/>
      <c r="AJ13" s="569"/>
      <c r="AK13" s="567"/>
      <c r="AL13" s="567"/>
      <c r="AM13" s="567"/>
      <c r="AN13" s="251"/>
      <c r="AO13" s="253"/>
    </row>
    <row r="14" spans="1:41" ht="15.75" x14ac:dyDescent="0.2">
      <c r="A14" s="245" t="s">
        <v>6</v>
      </c>
      <c r="B14" s="872" t="s">
        <v>380</v>
      </c>
      <c r="C14" s="246" t="s">
        <v>105</v>
      </c>
      <c r="D14" s="247">
        <v>2</v>
      </c>
      <c r="E14" s="248">
        <v>2</v>
      </c>
      <c r="F14" s="564"/>
      <c r="G14" s="565"/>
      <c r="H14" s="565"/>
      <c r="I14" s="565"/>
      <c r="J14" s="249"/>
      <c r="K14" s="570"/>
      <c r="L14" s="571"/>
      <c r="M14" s="571"/>
      <c r="N14" s="571"/>
      <c r="O14" s="250"/>
      <c r="P14" s="566">
        <v>2</v>
      </c>
      <c r="Q14" s="567">
        <v>0</v>
      </c>
      <c r="R14" s="567">
        <v>0</v>
      </c>
      <c r="S14" s="568" t="s">
        <v>76</v>
      </c>
      <c r="T14" s="251">
        <v>2</v>
      </c>
      <c r="U14" s="131" t="s">
        <v>79</v>
      </c>
      <c r="V14" s="572"/>
      <c r="W14" s="572"/>
      <c r="X14" s="573"/>
      <c r="Y14" s="254"/>
      <c r="Z14" s="255"/>
      <c r="AA14" s="572"/>
      <c r="AB14" s="572"/>
      <c r="AC14" s="572"/>
      <c r="AD14" s="254"/>
      <c r="AE14" s="255"/>
      <c r="AF14" s="572"/>
      <c r="AG14" s="572"/>
      <c r="AH14" s="572"/>
      <c r="AI14" s="254"/>
      <c r="AJ14" s="570"/>
      <c r="AK14" s="571"/>
      <c r="AL14" s="571"/>
      <c r="AM14" s="571"/>
      <c r="AN14" s="250"/>
      <c r="AO14" s="253"/>
    </row>
    <row r="15" spans="1:41" ht="15.75" x14ac:dyDescent="0.2">
      <c r="A15" s="245" t="s">
        <v>7</v>
      </c>
      <c r="B15" s="872" t="s">
        <v>333</v>
      </c>
      <c r="C15" s="246" t="s">
        <v>106</v>
      </c>
      <c r="D15" s="247">
        <v>2</v>
      </c>
      <c r="E15" s="248">
        <v>2</v>
      </c>
      <c r="F15" s="564"/>
      <c r="G15" s="565"/>
      <c r="H15" s="565"/>
      <c r="I15" s="565"/>
      <c r="J15" s="249"/>
      <c r="K15" s="564"/>
      <c r="L15" s="565"/>
      <c r="M15" s="565"/>
      <c r="N15" s="565"/>
      <c r="O15" s="252"/>
      <c r="P15" s="566">
        <v>2</v>
      </c>
      <c r="Q15" s="567">
        <v>0</v>
      </c>
      <c r="R15" s="567">
        <v>0</v>
      </c>
      <c r="S15" s="568" t="s">
        <v>76</v>
      </c>
      <c r="T15" s="251">
        <v>2</v>
      </c>
      <c r="U15" s="131" t="s">
        <v>79</v>
      </c>
      <c r="V15" s="565"/>
      <c r="W15" s="565"/>
      <c r="X15" s="565"/>
      <c r="Y15" s="252"/>
      <c r="Z15" s="564"/>
      <c r="AA15" s="565"/>
      <c r="AB15" s="565"/>
      <c r="AC15" s="565"/>
      <c r="AD15" s="252"/>
      <c r="AE15" s="564"/>
      <c r="AF15" s="565"/>
      <c r="AG15" s="565"/>
      <c r="AH15" s="565"/>
      <c r="AI15" s="252"/>
      <c r="AJ15" s="564"/>
      <c r="AK15" s="565"/>
      <c r="AL15" s="565"/>
      <c r="AM15" s="565"/>
      <c r="AN15" s="252"/>
      <c r="AO15" s="253"/>
    </row>
    <row r="16" spans="1:41" ht="22.5" customHeight="1" x14ac:dyDescent="0.2">
      <c r="A16" s="245" t="s">
        <v>22</v>
      </c>
      <c r="B16" s="872" t="s">
        <v>334</v>
      </c>
      <c r="C16" s="246" t="s">
        <v>107</v>
      </c>
      <c r="D16" s="247">
        <v>2</v>
      </c>
      <c r="E16" s="248">
        <v>2</v>
      </c>
      <c r="F16" s="564"/>
      <c r="G16" s="565"/>
      <c r="H16" s="565"/>
      <c r="I16" s="565"/>
      <c r="J16" s="249"/>
      <c r="K16" s="570"/>
      <c r="L16" s="571"/>
      <c r="M16" s="571"/>
      <c r="N16" s="571"/>
      <c r="O16" s="250"/>
      <c r="P16" s="566">
        <v>2</v>
      </c>
      <c r="Q16" s="567">
        <v>0</v>
      </c>
      <c r="R16" s="567">
        <v>0</v>
      </c>
      <c r="S16" s="568" t="s">
        <v>76</v>
      </c>
      <c r="T16" s="251">
        <v>2</v>
      </c>
      <c r="U16" s="131" t="s">
        <v>79</v>
      </c>
      <c r="V16" s="572"/>
      <c r="W16" s="572"/>
      <c r="X16" s="573"/>
      <c r="Y16" s="254"/>
      <c r="Z16" s="570"/>
      <c r="AA16" s="571"/>
      <c r="AB16" s="571"/>
      <c r="AC16" s="571"/>
      <c r="AD16" s="250"/>
      <c r="AE16" s="570"/>
      <c r="AF16" s="571"/>
      <c r="AG16" s="571"/>
      <c r="AH16" s="571"/>
      <c r="AI16" s="250"/>
      <c r="AJ16" s="574"/>
      <c r="AK16" s="572"/>
      <c r="AL16" s="572"/>
      <c r="AM16" s="573"/>
      <c r="AN16" s="254"/>
      <c r="AO16" s="253"/>
    </row>
    <row r="17" spans="1:41" ht="24" customHeight="1" x14ac:dyDescent="0.2">
      <c r="A17" s="245" t="s">
        <v>28</v>
      </c>
      <c r="B17" s="872" t="s">
        <v>411</v>
      </c>
      <c r="C17" s="256" t="s">
        <v>108</v>
      </c>
      <c r="D17" s="247">
        <v>2</v>
      </c>
      <c r="E17" s="248">
        <v>2</v>
      </c>
      <c r="F17" s="564"/>
      <c r="G17" s="565"/>
      <c r="H17" s="565"/>
      <c r="I17" s="565"/>
      <c r="J17" s="249"/>
      <c r="K17" s="564"/>
      <c r="L17" s="565"/>
      <c r="M17" s="565"/>
      <c r="N17" s="565"/>
      <c r="O17" s="250"/>
      <c r="P17" s="566">
        <v>2</v>
      </c>
      <c r="Q17" s="567">
        <v>0</v>
      </c>
      <c r="R17" s="567">
        <v>0</v>
      </c>
      <c r="S17" s="568" t="s">
        <v>76</v>
      </c>
      <c r="T17" s="251">
        <v>2</v>
      </c>
      <c r="U17" s="131" t="s">
        <v>79</v>
      </c>
      <c r="V17" s="565"/>
      <c r="W17" s="565"/>
      <c r="X17" s="565"/>
      <c r="Y17" s="250"/>
      <c r="Z17" s="564"/>
      <c r="AA17" s="565"/>
      <c r="AB17" s="565"/>
      <c r="AC17" s="565"/>
      <c r="AD17" s="250"/>
      <c r="AE17" s="564"/>
      <c r="AF17" s="565"/>
      <c r="AG17" s="565"/>
      <c r="AH17" s="565"/>
      <c r="AI17" s="250"/>
      <c r="AJ17" s="564"/>
      <c r="AK17" s="565"/>
      <c r="AL17" s="565"/>
      <c r="AM17" s="565"/>
      <c r="AN17" s="250"/>
      <c r="AO17" s="253"/>
    </row>
    <row r="18" spans="1:41" ht="15.75" x14ac:dyDescent="0.2">
      <c r="A18" s="245" t="s">
        <v>30</v>
      </c>
      <c r="B18" s="872" t="s">
        <v>335</v>
      </c>
      <c r="C18" s="246" t="s">
        <v>223</v>
      </c>
      <c r="D18" s="247">
        <v>2</v>
      </c>
      <c r="E18" s="248">
        <v>2</v>
      </c>
      <c r="F18" s="564"/>
      <c r="G18" s="565"/>
      <c r="H18" s="565"/>
      <c r="I18" s="565"/>
      <c r="J18" s="249"/>
      <c r="K18" s="564"/>
      <c r="L18" s="565"/>
      <c r="M18" s="565"/>
      <c r="N18" s="565"/>
      <c r="O18" s="250"/>
      <c r="P18" s="566">
        <v>2</v>
      </c>
      <c r="Q18" s="567">
        <v>0</v>
      </c>
      <c r="R18" s="567">
        <v>0</v>
      </c>
      <c r="S18" s="568" t="s">
        <v>76</v>
      </c>
      <c r="T18" s="251">
        <v>2</v>
      </c>
      <c r="U18" s="131" t="s">
        <v>79</v>
      </c>
      <c r="V18" s="565"/>
      <c r="W18" s="565"/>
      <c r="X18" s="565"/>
      <c r="Y18" s="250"/>
      <c r="Z18" s="564"/>
      <c r="AA18" s="565"/>
      <c r="AB18" s="565"/>
      <c r="AC18" s="565"/>
      <c r="AD18" s="250"/>
      <c r="AE18" s="564"/>
      <c r="AF18" s="565"/>
      <c r="AG18" s="565"/>
      <c r="AH18" s="565"/>
      <c r="AI18" s="250"/>
      <c r="AJ18" s="564"/>
      <c r="AK18" s="565"/>
      <c r="AL18" s="565"/>
      <c r="AM18" s="565"/>
      <c r="AN18" s="250"/>
      <c r="AO18" s="253"/>
    </row>
    <row r="19" spans="1:41" ht="15.75" x14ac:dyDescent="0.2">
      <c r="A19" s="245" t="s">
        <v>31</v>
      </c>
      <c r="B19" s="873" t="s">
        <v>336</v>
      </c>
      <c r="C19" s="246" t="s">
        <v>109</v>
      </c>
      <c r="D19" s="247">
        <v>2</v>
      </c>
      <c r="E19" s="248">
        <v>2</v>
      </c>
      <c r="F19" s="564"/>
      <c r="G19" s="565"/>
      <c r="H19" s="565"/>
      <c r="I19" s="565"/>
      <c r="J19" s="249"/>
      <c r="K19" s="570"/>
      <c r="L19" s="571"/>
      <c r="M19" s="571"/>
      <c r="N19" s="571"/>
      <c r="O19" s="250"/>
      <c r="P19" s="566">
        <v>2</v>
      </c>
      <c r="Q19" s="567">
        <v>0</v>
      </c>
      <c r="R19" s="567">
        <v>0</v>
      </c>
      <c r="S19" s="568" t="s">
        <v>76</v>
      </c>
      <c r="T19" s="251">
        <v>2</v>
      </c>
      <c r="U19" s="131" t="s">
        <v>79</v>
      </c>
      <c r="V19" s="572"/>
      <c r="W19" s="572"/>
      <c r="X19" s="573"/>
      <c r="Y19" s="254"/>
      <c r="Z19" s="570"/>
      <c r="AA19" s="571"/>
      <c r="AB19" s="571"/>
      <c r="AC19" s="571"/>
      <c r="AD19" s="250"/>
      <c r="AE19" s="570"/>
      <c r="AF19" s="571"/>
      <c r="AG19" s="571"/>
      <c r="AH19" s="571"/>
      <c r="AI19" s="250"/>
      <c r="AJ19" s="574"/>
      <c r="AK19" s="572"/>
      <c r="AL19" s="572"/>
      <c r="AM19" s="573"/>
      <c r="AN19" s="254"/>
      <c r="AO19" s="253"/>
    </row>
    <row r="20" spans="1:41" ht="15.75" x14ac:dyDescent="0.2">
      <c r="A20" s="245" t="s">
        <v>32</v>
      </c>
      <c r="B20" s="873" t="s">
        <v>337</v>
      </c>
      <c r="C20" s="246" t="s">
        <v>110</v>
      </c>
      <c r="D20" s="247">
        <v>2</v>
      </c>
      <c r="E20" s="248">
        <v>2</v>
      </c>
      <c r="F20" s="564"/>
      <c r="G20" s="565"/>
      <c r="H20" s="565"/>
      <c r="I20" s="565"/>
      <c r="J20" s="249"/>
      <c r="K20" s="564"/>
      <c r="L20" s="565"/>
      <c r="M20" s="565"/>
      <c r="N20" s="565"/>
      <c r="O20" s="252"/>
      <c r="P20" s="566">
        <v>2</v>
      </c>
      <c r="Q20" s="567">
        <v>0</v>
      </c>
      <c r="R20" s="567">
        <v>0</v>
      </c>
      <c r="S20" s="568" t="s">
        <v>76</v>
      </c>
      <c r="T20" s="251">
        <v>2</v>
      </c>
      <c r="U20" s="131" t="s">
        <v>79</v>
      </c>
      <c r="V20" s="565"/>
      <c r="W20" s="565"/>
      <c r="X20" s="565"/>
      <c r="Y20" s="252"/>
      <c r="Z20" s="564"/>
      <c r="AA20" s="565"/>
      <c r="AB20" s="565"/>
      <c r="AC20" s="565"/>
      <c r="AD20" s="252"/>
      <c r="AE20" s="564"/>
      <c r="AF20" s="565"/>
      <c r="AG20" s="565"/>
      <c r="AH20" s="565"/>
      <c r="AI20" s="252"/>
      <c r="AJ20" s="564"/>
      <c r="AK20" s="565"/>
      <c r="AL20" s="565"/>
      <c r="AM20" s="565"/>
      <c r="AN20" s="252"/>
      <c r="AO20" s="253"/>
    </row>
    <row r="21" spans="1:41" ht="16.5" customHeight="1" x14ac:dyDescent="0.2">
      <c r="A21" s="245" t="s">
        <v>33</v>
      </c>
      <c r="B21" s="873" t="s">
        <v>338</v>
      </c>
      <c r="C21" s="246" t="s">
        <v>111</v>
      </c>
      <c r="D21" s="247">
        <v>2</v>
      </c>
      <c r="E21" s="248">
        <v>2</v>
      </c>
      <c r="F21" s="564"/>
      <c r="G21" s="565"/>
      <c r="H21" s="565"/>
      <c r="I21" s="565"/>
      <c r="J21" s="249"/>
      <c r="K21" s="564"/>
      <c r="L21" s="565"/>
      <c r="M21" s="565"/>
      <c r="N21" s="565"/>
      <c r="O21" s="250"/>
      <c r="P21" s="566">
        <v>2</v>
      </c>
      <c r="Q21" s="567">
        <v>0</v>
      </c>
      <c r="R21" s="567">
        <v>0</v>
      </c>
      <c r="S21" s="568" t="s">
        <v>76</v>
      </c>
      <c r="T21" s="251">
        <v>2</v>
      </c>
      <c r="U21" s="131" t="s">
        <v>79</v>
      </c>
      <c r="V21" s="565"/>
      <c r="W21" s="565"/>
      <c r="X21" s="565"/>
      <c r="Y21" s="250"/>
      <c r="Z21" s="564"/>
      <c r="AA21" s="565"/>
      <c r="AB21" s="565"/>
      <c r="AC21" s="565"/>
      <c r="AD21" s="250"/>
      <c r="AE21" s="564"/>
      <c r="AF21" s="565"/>
      <c r="AG21" s="565"/>
      <c r="AH21" s="565"/>
      <c r="AI21" s="250"/>
      <c r="AJ21" s="564"/>
      <c r="AK21" s="565"/>
      <c r="AL21" s="565"/>
      <c r="AM21" s="565"/>
      <c r="AN21" s="250"/>
      <c r="AO21" s="253"/>
    </row>
    <row r="22" spans="1:41" ht="15.75" x14ac:dyDescent="0.2">
      <c r="A22" s="245" t="s">
        <v>34</v>
      </c>
      <c r="B22" s="873" t="s">
        <v>339</v>
      </c>
      <c r="C22" s="246" t="s">
        <v>112</v>
      </c>
      <c r="D22" s="247">
        <v>2</v>
      </c>
      <c r="E22" s="248">
        <v>2</v>
      </c>
      <c r="F22" s="564"/>
      <c r="G22" s="565"/>
      <c r="H22" s="565"/>
      <c r="I22" s="565"/>
      <c r="J22" s="249"/>
      <c r="K22" s="570"/>
      <c r="L22" s="571"/>
      <c r="M22" s="571"/>
      <c r="N22" s="571"/>
      <c r="O22" s="250"/>
      <c r="P22" s="566">
        <v>2</v>
      </c>
      <c r="Q22" s="567">
        <v>0</v>
      </c>
      <c r="R22" s="567">
        <v>0</v>
      </c>
      <c r="S22" s="568" t="s">
        <v>76</v>
      </c>
      <c r="T22" s="251">
        <v>2</v>
      </c>
      <c r="U22" s="131" t="s">
        <v>79</v>
      </c>
      <c r="V22" s="572"/>
      <c r="W22" s="572"/>
      <c r="X22" s="573"/>
      <c r="Y22" s="254"/>
      <c r="Z22" s="570"/>
      <c r="AA22" s="571"/>
      <c r="AB22" s="571"/>
      <c r="AC22" s="571"/>
      <c r="AD22" s="250"/>
      <c r="AE22" s="570"/>
      <c r="AF22" s="571"/>
      <c r="AG22" s="571"/>
      <c r="AH22" s="571"/>
      <c r="AI22" s="250"/>
      <c r="AJ22" s="574"/>
      <c r="AK22" s="572"/>
      <c r="AL22" s="572"/>
      <c r="AM22" s="573"/>
      <c r="AN22" s="254"/>
      <c r="AO22" s="253"/>
    </row>
    <row r="23" spans="1:41" ht="15.75" x14ac:dyDescent="0.2">
      <c r="A23" s="245" t="s">
        <v>35</v>
      </c>
      <c r="B23" s="873" t="s">
        <v>340</v>
      </c>
      <c r="C23" s="246" t="s">
        <v>113</v>
      </c>
      <c r="D23" s="247">
        <v>2</v>
      </c>
      <c r="E23" s="248">
        <v>2</v>
      </c>
      <c r="F23" s="564"/>
      <c r="G23" s="565"/>
      <c r="H23" s="565"/>
      <c r="I23" s="565"/>
      <c r="J23" s="249"/>
      <c r="K23" s="564"/>
      <c r="L23" s="565"/>
      <c r="M23" s="565"/>
      <c r="N23" s="565"/>
      <c r="O23" s="252"/>
      <c r="P23" s="566">
        <v>2</v>
      </c>
      <c r="Q23" s="567">
        <v>0</v>
      </c>
      <c r="R23" s="567">
        <v>0</v>
      </c>
      <c r="S23" s="568" t="s">
        <v>76</v>
      </c>
      <c r="T23" s="251">
        <v>2</v>
      </c>
      <c r="U23" s="131" t="s">
        <v>79</v>
      </c>
      <c r="V23" s="565"/>
      <c r="W23" s="565"/>
      <c r="X23" s="565"/>
      <c r="Y23" s="252"/>
      <c r="Z23" s="564"/>
      <c r="AA23" s="565"/>
      <c r="AB23" s="565"/>
      <c r="AC23" s="565"/>
      <c r="AD23" s="252"/>
      <c r="AE23" s="564"/>
      <c r="AF23" s="565"/>
      <c r="AG23" s="565"/>
      <c r="AH23" s="565"/>
      <c r="AI23" s="252"/>
      <c r="AJ23" s="564"/>
      <c r="AK23" s="565"/>
      <c r="AL23" s="565"/>
      <c r="AM23" s="565"/>
      <c r="AN23" s="252"/>
      <c r="AO23" s="253"/>
    </row>
    <row r="24" spans="1:41" ht="15.75" x14ac:dyDescent="0.2">
      <c r="A24" s="245" t="s">
        <v>36</v>
      </c>
      <c r="B24" s="873" t="s">
        <v>341</v>
      </c>
      <c r="C24" s="246" t="s">
        <v>114</v>
      </c>
      <c r="D24" s="247">
        <v>2</v>
      </c>
      <c r="E24" s="248">
        <v>2</v>
      </c>
      <c r="F24" s="564"/>
      <c r="G24" s="565"/>
      <c r="H24" s="565"/>
      <c r="I24" s="565"/>
      <c r="J24" s="249"/>
      <c r="K24" s="564"/>
      <c r="L24" s="565"/>
      <c r="M24" s="565"/>
      <c r="N24" s="565"/>
      <c r="O24" s="250"/>
      <c r="P24" s="566">
        <v>2</v>
      </c>
      <c r="Q24" s="567">
        <v>0</v>
      </c>
      <c r="R24" s="567">
        <v>0</v>
      </c>
      <c r="S24" s="568" t="s">
        <v>76</v>
      </c>
      <c r="T24" s="251">
        <v>2</v>
      </c>
      <c r="U24" s="131" t="s">
        <v>79</v>
      </c>
      <c r="V24" s="565"/>
      <c r="W24" s="565"/>
      <c r="X24" s="565"/>
      <c r="Y24" s="250"/>
      <c r="Z24" s="564"/>
      <c r="AA24" s="565"/>
      <c r="AB24" s="565"/>
      <c r="AC24" s="565"/>
      <c r="AD24" s="250"/>
      <c r="AE24" s="564"/>
      <c r="AF24" s="565"/>
      <c r="AG24" s="565"/>
      <c r="AH24" s="565"/>
      <c r="AI24" s="250"/>
      <c r="AJ24" s="564"/>
      <c r="AK24" s="565"/>
      <c r="AL24" s="565"/>
      <c r="AM24" s="565"/>
      <c r="AN24" s="250"/>
      <c r="AO24" s="253"/>
    </row>
    <row r="25" spans="1:41" ht="15.75" x14ac:dyDescent="0.2">
      <c r="A25" s="245" t="s">
        <v>37</v>
      </c>
      <c r="B25" s="873" t="s">
        <v>342</v>
      </c>
      <c r="C25" s="246" t="s">
        <v>115</v>
      </c>
      <c r="D25" s="247">
        <v>2</v>
      </c>
      <c r="E25" s="248">
        <v>2</v>
      </c>
      <c r="F25" s="564"/>
      <c r="G25" s="565"/>
      <c r="H25" s="565"/>
      <c r="I25" s="565"/>
      <c r="J25" s="249"/>
      <c r="K25" s="564"/>
      <c r="L25" s="565"/>
      <c r="M25" s="565"/>
      <c r="N25" s="565"/>
      <c r="O25" s="250"/>
      <c r="P25" s="566">
        <v>2</v>
      </c>
      <c r="Q25" s="567">
        <v>0</v>
      </c>
      <c r="R25" s="567">
        <v>0</v>
      </c>
      <c r="S25" s="568" t="s">
        <v>76</v>
      </c>
      <c r="T25" s="251">
        <v>2</v>
      </c>
      <c r="U25" s="131" t="s">
        <v>79</v>
      </c>
      <c r="V25" s="565"/>
      <c r="W25" s="565"/>
      <c r="X25" s="565"/>
      <c r="Y25" s="250"/>
      <c r="Z25" s="564"/>
      <c r="AA25" s="565"/>
      <c r="AB25" s="565"/>
      <c r="AC25" s="565"/>
      <c r="AD25" s="250"/>
      <c r="AE25" s="564"/>
      <c r="AF25" s="565"/>
      <c r="AG25" s="565"/>
      <c r="AH25" s="565"/>
      <c r="AI25" s="250"/>
      <c r="AJ25" s="564"/>
      <c r="AK25" s="565"/>
      <c r="AL25" s="565"/>
      <c r="AM25" s="565"/>
      <c r="AN25" s="250"/>
      <c r="AO25" s="253"/>
    </row>
    <row r="26" spans="1:41" ht="15.75" x14ac:dyDescent="0.2">
      <c r="A26" s="245" t="s">
        <v>38</v>
      </c>
      <c r="B26" s="873" t="s">
        <v>412</v>
      </c>
      <c r="C26" s="257" t="s">
        <v>116</v>
      </c>
      <c r="D26" s="247">
        <v>2</v>
      </c>
      <c r="E26" s="248">
        <v>2</v>
      </c>
      <c r="F26" s="564"/>
      <c r="G26" s="565"/>
      <c r="H26" s="565"/>
      <c r="I26" s="565"/>
      <c r="J26" s="249"/>
      <c r="K26" s="570"/>
      <c r="L26" s="571"/>
      <c r="M26" s="571"/>
      <c r="N26" s="571"/>
      <c r="O26" s="250"/>
      <c r="P26" s="566">
        <v>2</v>
      </c>
      <c r="Q26" s="567">
        <v>0</v>
      </c>
      <c r="R26" s="567">
        <v>0</v>
      </c>
      <c r="S26" s="568" t="s">
        <v>76</v>
      </c>
      <c r="T26" s="251">
        <v>2</v>
      </c>
      <c r="U26" s="131" t="s">
        <v>79</v>
      </c>
      <c r="V26" s="572"/>
      <c r="W26" s="572"/>
      <c r="X26" s="573"/>
      <c r="Y26" s="254"/>
      <c r="Z26" s="570"/>
      <c r="AA26" s="571"/>
      <c r="AB26" s="571"/>
      <c r="AC26" s="571"/>
      <c r="AD26" s="250"/>
      <c r="AE26" s="570"/>
      <c r="AF26" s="571"/>
      <c r="AG26" s="571"/>
      <c r="AH26" s="571"/>
      <c r="AI26" s="250"/>
      <c r="AJ26" s="574"/>
      <c r="AK26" s="572"/>
      <c r="AL26" s="572"/>
      <c r="AM26" s="573"/>
      <c r="AN26" s="254"/>
      <c r="AO26" s="253"/>
    </row>
    <row r="27" spans="1:41" ht="15.75" x14ac:dyDescent="0.2">
      <c r="A27" s="245" t="s">
        <v>39</v>
      </c>
      <c r="B27" s="873" t="s">
        <v>343</v>
      </c>
      <c r="C27" s="246" t="s">
        <v>117</v>
      </c>
      <c r="D27" s="247">
        <v>2</v>
      </c>
      <c r="E27" s="248">
        <v>2</v>
      </c>
      <c r="F27" s="564"/>
      <c r="G27" s="565"/>
      <c r="H27" s="565"/>
      <c r="I27" s="565"/>
      <c r="J27" s="249"/>
      <c r="K27" s="564"/>
      <c r="L27" s="565"/>
      <c r="M27" s="565"/>
      <c r="N27" s="565"/>
      <c r="O27" s="250"/>
      <c r="P27" s="566">
        <v>2</v>
      </c>
      <c r="Q27" s="567">
        <v>0</v>
      </c>
      <c r="R27" s="567">
        <v>0</v>
      </c>
      <c r="S27" s="568" t="s">
        <v>76</v>
      </c>
      <c r="T27" s="251">
        <v>2</v>
      </c>
      <c r="U27" s="131" t="s">
        <v>79</v>
      </c>
      <c r="V27" s="565"/>
      <c r="W27" s="565"/>
      <c r="X27" s="565"/>
      <c r="Y27" s="250"/>
      <c r="Z27" s="564"/>
      <c r="AA27" s="565"/>
      <c r="AB27" s="565"/>
      <c r="AC27" s="565"/>
      <c r="AD27" s="250"/>
      <c r="AE27" s="564"/>
      <c r="AF27" s="565"/>
      <c r="AG27" s="565"/>
      <c r="AH27" s="565"/>
      <c r="AI27" s="250"/>
      <c r="AJ27" s="564"/>
      <c r="AK27" s="565"/>
      <c r="AL27" s="565"/>
      <c r="AM27" s="565"/>
      <c r="AN27" s="250"/>
      <c r="AO27" s="253"/>
    </row>
    <row r="28" spans="1:41" ht="15.75" x14ac:dyDescent="0.2">
      <c r="A28" s="245" t="s">
        <v>40</v>
      </c>
      <c r="B28" s="563" t="s">
        <v>118</v>
      </c>
      <c r="C28" s="874" t="s">
        <v>119</v>
      </c>
      <c r="D28" s="875">
        <v>2</v>
      </c>
      <c r="E28" s="876">
        <v>2</v>
      </c>
      <c r="F28" s="877"/>
      <c r="G28" s="878"/>
      <c r="H28" s="878"/>
      <c r="I28" s="878"/>
      <c r="J28" s="879"/>
      <c r="K28" s="877"/>
      <c r="L28" s="878"/>
      <c r="M28" s="878"/>
      <c r="N28" s="878"/>
      <c r="O28" s="880"/>
      <c r="P28" s="881">
        <v>2</v>
      </c>
      <c r="Q28" s="882">
        <v>0</v>
      </c>
      <c r="R28" s="882">
        <v>0</v>
      </c>
      <c r="S28" s="882" t="s">
        <v>76</v>
      </c>
      <c r="T28" s="883">
        <v>2</v>
      </c>
      <c r="U28" s="884" t="s">
        <v>79</v>
      </c>
      <c r="V28" s="878"/>
      <c r="W28" s="878"/>
      <c r="X28" s="878"/>
      <c r="Y28" s="880"/>
      <c r="Z28" s="877"/>
      <c r="AA28" s="878"/>
      <c r="AB28" s="878"/>
      <c r="AC28" s="878"/>
      <c r="AD28" s="880"/>
      <c r="AE28" s="877"/>
      <c r="AF28" s="878"/>
      <c r="AG28" s="878"/>
      <c r="AH28" s="878"/>
      <c r="AI28" s="880"/>
      <c r="AJ28" s="877"/>
      <c r="AK28" s="878"/>
      <c r="AL28" s="878"/>
      <c r="AM28" s="878"/>
      <c r="AN28" s="880"/>
      <c r="AO28" s="885"/>
    </row>
    <row r="29" spans="1:41" ht="15.75" x14ac:dyDescent="0.2">
      <c r="A29" s="245" t="s">
        <v>41</v>
      </c>
      <c r="B29" s="563" t="s">
        <v>120</v>
      </c>
      <c r="C29" s="874" t="s">
        <v>121</v>
      </c>
      <c r="D29" s="875">
        <v>2</v>
      </c>
      <c r="E29" s="876">
        <v>2</v>
      </c>
      <c r="F29" s="877"/>
      <c r="G29" s="878"/>
      <c r="H29" s="878"/>
      <c r="I29" s="878"/>
      <c r="J29" s="879"/>
      <c r="K29" s="886"/>
      <c r="L29" s="887"/>
      <c r="M29" s="887"/>
      <c r="N29" s="887"/>
      <c r="O29" s="880"/>
      <c r="P29" s="881">
        <v>2</v>
      </c>
      <c r="Q29" s="882">
        <v>0</v>
      </c>
      <c r="R29" s="882">
        <v>0</v>
      </c>
      <c r="S29" s="882" t="s">
        <v>76</v>
      </c>
      <c r="T29" s="883">
        <v>2</v>
      </c>
      <c r="U29" s="884" t="s">
        <v>79</v>
      </c>
      <c r="V29" s="888"/>
      <c r="W29" s="888"/>
      <c r="X29" s="888"/>
      <c r="Y29" s="889"/>
      <c r="Z29" s="886"/>
      <c r="AA29" s="887"/>
      <c r="AB29" s="887"/>
      <c r="AC29" s="887"/>
      <c r="AD29" s="880"/>
      <c r="AE29" s="886"/>
      <c r="AF29" s="887"/>
      <c r="AG29" s="887"/>
      <c r="AH29" s="887"/>
      <c r="AI29" s="880"/>
      <c r="AJ29" s="890"/>
      <c r="AK29" s="888"/>
      <c r="AL29" s="888"/>
      <c r="AM29" s="888"/>
      <c r="AN29" s="889"/>
      <c r="AO29" s="885"/>
    </row>
    <row r="30" spans="1:41" ht="16.5" thickBot="1" x14ac:dyDescent="0.25">
      <c r="A30" s="245" t="s">
        <v>42</v>
      </c>
      <c r="B30" s="891" t="s">
        <v>122</v>
      </c>
      <c r="C30" s="892" t="s">
        <v>123</v>
      </c>
      <c r="D30" s="893">
        <v>2</v>
      </c>
      <c r="E30" s="894">
        <v>2</v>
      </c>
      <c r="F30" s="895"/>
      <c r="G30" s="896"/>
      <c r="H30" s="896"/>
      <c r="I30" s="896"/>
      <c r="J30" s="897"/>
      <c r="K30" s="895"/>
      <c r="L30" s="896"/>
      <c r="M30" s="896"/>
      <c r="N30" s="896"/>
      <c r="O30" s="898"/>
      <c r="P30" s="899">
        <v>2</v>
      </c>
      <c r="Q30" s="900">
        <v>0</v>
      </c>
      <c r="R30" s="900">
        <v>0</v>
      </c>
      <c r="S30" s="900" t="s">
        <v>76</v>
      </c>
      <c r="T30" s="901">
        <v>2</v>
      </c>
      <c r="U30" s="902" t="s">
        <v>79</v>
      </c>
      <c r="V30" s="896"/>
      <c r="W30" s="896"/>
      <c r="X30" s="896"/>
      <c r="Y30" s="898"/>
      <c r="Z30" s="895"/>
      <c r="AA30" s="896"/>
      <c r="AB30" s="896"/>
      <c r="AC30" s="896"/>
      <c r="AD30" s="898"/>
      <c r="AE30" s="895"/>
      <c r="AF30" s="896"/>
      <c r="AG30" s="896"/>
      <c r="AH30" s="896"/>
      <c r="AI30" s="898"/>
      <c r="AJ30" s="895"/>
      <c r="AK30" s="896"/>
      <c r="AL30" s="896"/>
      <c r="AM30" s="896"/>
      <c r="AN30" s="898"/>
      <c r="AO30" s="903"/>
    </row>
    <row r="31" spans="1:41" ht="15" x14ac:dyDescent="0.2">
      <c r="A31" s="15"/>
      <c r="B31" s="242"/>
      <c r="C31" s="25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575"/>
      <c r="AA31" s="575"/>
      <c r="AB31" s="575"/>
      <c r="AC31" s="575"/>
      <c r="AD31" s="259"/>
      <c r="AE31" s="575"/>
      <c r="AF31" s="575"/>
      <c r="AG31" s="575"/>
      <c r="AH31" s="575"/>
      <c r="AI31" s="259"/>
      <c r="AJ31" s="575"/>
      <c r="AK31" s="575"/>
      <c r="AL31" s="575"/>
      <c r="AM31" s="575"/>
      <c r="AN31" s="259"/>
      <c r="AO31" s="201"/>
    </row>
    <row r="32" spans="1:41" x14ac:dyDescent="0.2">
      <c r="A32" s="15"/>
      <c r="B32" s="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4"/>
    </row>
    <row r="34" spans="3:3" ht="15.75" x14ac:dyDescent="0.2">
      <c r="C34" s="163" t="s">
        <v>129</v>
      </c>
    </row>
    <row r="35" spans="3:3" ht="15.75" x14ac:dyDescent="0.2">
      <c r="C35" s="163" t="s">
        <v>93</v>
      </c>
    </row>
  </sheetData>
  <mergeCells count="9">
    <mergeCell ref="L1:Q1"/>
    <mergeCell ref="A7:AO7"/>
    <mergeCell ref="AO8:AO9"/>
    <mergeCell ref="A11:C11"/>
    <mergeCell ref="A8:A9"/>
    <mergeCell ref="B8:B9"/>
    <mergeCell ref="C8:C9"/>
    <mergeCell ref="E8:E9"/>
    <mergeCell ref="F8:A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KÖM BSc E  ALAP N</vt:lpstr>
      <vt:lpstr> Könnyűipari specializáció</vt:lpstr>
      <vt:lpstr>Környezetvédelem a közig.ban</vt:lpstr>
      <vt:lpstr>Zöldenergia specializáció</vt:lpstr>
      <vt:lpstr>Szabadon választható tárgyak</vt:lpstr>
      <vt:lpstr>Kritérium tárgyak</vt:lpstr>
      <vt:lpstr>'KÖM BSc E  ALAP N'!Nyomtatási_cím</vt:lpstr>
      <vt:lpstr>' Könnyűipari specializáció'!Nyomtatási_terület</vt:lpstr>
      <vt:lpstr>'KÖM BSc E  ALAP N'!Nyomtatási_terület</vt:lpstr>
      <vt:lpstr>'Környezetvédelem a közig.ban'!Nyomtatási_terület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2017-05-07T05:06:10Z</cp:lastPrinted>
  <dcterms:created xsi:type="dcterms:W3CDTF">2001-09-27T10:36:13Z</dcterms:created>
  <dcterms:modified xsi:type="dcterms:W3CDTF">2018-02-01T08:22:14Z</dcterms:modified>
</cp:coreProperties>
</file>