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végleges szeptember 2018\"/>
    </mc:Choice>
  </mc:AlternateContent>
  <xr:revisionPtr revIDLastSave="0" documentId="13_ncr:1_{CA6B12B1-A55A-4F7B-A48C-5CAD8FBF31C0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ÚJ ITF MSC" sheetId="20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0" l="1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T48" i="20"/>
  <c r="U48" i="20"/>
  <c r="V48" i="20"/>
  <c r="W48" i="20"/>
  <c r="X48" i="20"/>
  <c r="Y48" i="20"/>
  <c r="Z48" i="20"/>
  <c r="AA48" i="20"/>
  <c r="P48" i="20"/>
  <c r="Q48" i="20"/>
  <c r="R48" i="20"/>
  <c r="S48" i="20"/>
  <c r="L48" i="20"/>
  <c r="M48" i="20"/>
  <c r="N48" i="20"/>
  <c r="O48" i="20"/>
  <c r="J48" i="20" s="1"/>
  <c r="L49" i="20"/>
  <c r="M49" i="20"/>
  <c r="N49" i="20"/>
  <c r="O49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T16" i="20"/>
  <c r="U16" i="20"/>
  <c r="V16" i="20"/>
  <c r="W16" i="20"/>
  <c r="X16" i="20"/>
  <c r="Y16" i="20"/>
  <c r="Z16" i="20"/>
  <c r="AA16" i="20"/>
  <c r="L16" i="20"/>
  <c r="M16" i="20"/>
  <c r="N16" i="20"/>
  <c r="O16" i="20"/>
  <c r="P16" i="20"/>
  <c r="Q16" i="20"/>
  <c r="R16" i="20"/>
  <c r="S16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J50" i="20" s="1"/>
  <c r="N50" i="20"/>
  <c r="M50" i="20"/>
  <c r="L50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J46" i="20" s="1"/>
  <c r="N46" i="20"/>
  <c r="M46" i="20"/>
  <c r="L46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J43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J42" i="20" s="1"/>
  <c r="N42" i="20"/>
  <c r="M42" i="20"/>
  <c r="L42" i="20"/>
  <c r="AA41" i="20"/>
  <c r="Z41" i="20"/>
  <c r="Y41" i="20"/>
  <c r="X41" i="20"/>
  <c r="W41" i="20"/>
  <c r="W40" i="20" s="1"/>
  <c r="V41" i="20"/>
  <c r="U41" i="20"/>
  <c r="U40" i="20" s="1"/>
  <c r="T41" i="20"/>
  <c r="S41" i="20"/>
  <c r="R41" i="20"/>
  <c r="Q41" i="20"/>
  <c r="P41" i="20"/>
  <c r="O41" i="20"/>
  <c r="J41" i="20" s="1"/>
  <c r="N41" i="20"/>
  <c r="M41" i="20"/>
  <c r="L41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J39" i="20" s="1"/>
  <c r="N39" i="20"/>
  <c r="M39" i="20"/>
  <c r="L39" i="20"/>
  <c r="AA38" i="20"/>
  <c r="Z38" i="20"/>
  <c r="Y38" i="20"/>
  <c r="Y33" i="20" s="1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J38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J37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J36" i="20" s="1"/>
  <c r="N36" i="20"/>
  <c r="M36" i="20"/>
  <c r="L36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J35" i="20" s="1"/>
  <c r="N35" i="20"/>
  <c r="M35" i="20"/>
  <c r="L35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I34" i="20" s="1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J21" i="20" s="1"/>
  <c r="N21" i="20"/>
  <c r="M21" i="20"/>
  <c r="L21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J20" i="20" s="1"/>
  <c r="N20" i="20"/>
  <c r="M20" i="20"/>
  <c r="L20" i="20"/>
  <c r="AA19" i="20"/>
  <c r="Z19" i="20"/>
  <c r="Y19" i="20"/>
  <c r="X19" i="20"/>
  <c r="W19" i="20"/>
  <c r="V19" i="20"/>
  <c r="U19" i="20"/>
  <c r="T19" i="20"/>
  <c r="S19" i="20"/>
  <c r="R19" i="20"/>
  <c r="Q19" i="20"/>
  <c r="Q18" i="20" s="1"/>
  <c r="P19" i="20"/>
  <c r="O19" i="20"/>
  <c r="N19" i="20"/>
  <c r="M19" i="20"/>
  <c r="L19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J17" i="20" s="1"/>
  <c r="N17" i="20"/>
  <c r="M17" i="20"/>
  <c r="L17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J15" i="20" s="1"/>
  <c r="N15" i="20"/>
  <c r="M15" i="20"/>
  <c r="L15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J14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J12" i="20" s="1"/>
  <c r="N12" i="20"/>
  <c r="M12" i="20"/>
  <c r="L12" i="20"/>
  <c r="I12" i="20" s="1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I49" i="20"/>
  <c r="I13" i="20"/>
  <c r="I37" i="20"/>
  <c r="I43" i="20"/>
  <c r="J11" i="20"/>
  <c r="J22" i="20"/>
  <c r="I16" i="20"/>
  <c r="I47" i="20"/>
  <c r="M44" i="20" l="1"/>
  <c r="T44" i="20"/>
  <c r="J16" i="20"/>
  <c r="S18" i="20"/>
  <c r="O18" i="20"/>
  <c r="J49" i="20"/>
  <c r="J13" i="20"/>
  <c r="I15" i="20"/>
  <c r="L18" i="20"/>
  <c r="O33" i="20"/>
  <c r="W33" i="20"/>
  <c r="I45" i="20"/>
  <c r="I48" i="20"/>
  <c r="I36" i="20"/>
  <c r="P18" i="20"/>
  <c r="X18" i="20"/>
  <c r="I20" i="20"/>
  <c r="Y18" i="20"/>
  <c r="I21" i="20"/>
  <c r="AA40" i="20"/>
  <c r="O44" i="20"/>
  <c r="S44" i="20"/>
  <c r="W44" i="20"/>
  <c r="AA44" i="20"/>
  <c r="I50" i="20"/>
  <c r="U10" i="20"/>
  <c r="W18" i="20"/>
  <c r="AA18" i="20"/>
  <c r="P44" i="20"/>
  <c r="X44" i="20"/>
  <c r="U18" i="20"/>
  <c r="N54" i="20"/>
  <c r="R55" i="20"/>
  <c r="V54" i="20"/>
  <c r="Z55" i="20"/>
  <c r="I14" i="20"/>
  <c r="Q10" i="20"/>
  <c r="I17" i="20"/>
  <c r="Q33" i="20"/>
  <c r="U33" i="20"/>
  <c r="S10" i="20"/>
  <c r="J10" i="20"/>
  <c r="I11" i="20"/>
  <c r="Y10" i="20"/>
  <c r="M10" i="20"/>
  <c r="AA33" i="20"/>
  <c r="J47" i="20"/>
  <c r="W10" i="20"/>
  <c r="W51" i="20" s="1"/>
  <c r="V55" i="20"/>
  <c r="J34" i="20"/>
  <c r="J33" i="20" s="1"/>
  <c r="AA10" i="20"/>
  <c r="L33" i="20"/>
  <c r="S33" i="20"/>
  <c r="I41" i="20"/>
  <c r="M40" i="20"/>
  <c r="Q40" i="20"/>
  <c r="T40" i="20"/>
  <c r="X40" i="20"/>
  <c r="I46" i="20"/>
  <c r="I22" i="20"/>
  <c r="Y44" i="20"/>
  <c r="Z54" i="20"/>
  <c r="T10" i="20"/>
  <c r="L10" i="20"/>
  <c r="P10" i="20"/>
  <c r="X10" i="20"/>
  <c r="X52" i="20" s="1"/>
  <c r="M18" i="20"/>
  <c r="T18" i="20"/>
  <c r="M33" i="20"/>
  <c r="P33" i="20"/>
  <c r="T33" i="20"/>
  <c r="X33" i="20"/>
  <c r="I38" i="20"/>
  <c r="I39" i="20"/>
  <c r="L40" i="20"/>
  <c r="S40" i="20"/>
  <c r="U44" i="20"/>
  <c r="I44" i="20"/>
  <c r="Q44" i="20"/>
  <c r="I35" i="20"/>
  <c r="O10" i="20"/>
  <c r="I19" i="20"/>
  <c r="N55" i="20"/>
  <c r="Y40" i="20"/>
  <c r="R54" i="20"/>
  <c r="I42" i="20"/>
  <c r="J45" i="20"/>
  <c r="J44" i="20" s="1"/>
  <c r="L44" i="20"/>
  <c r="J19" i="20"/>
  <c r="J18" i="20" s="1"/>
  <c r="P40" i="20"/>
  <c r="O40" i="20"/>
  <c r="J40" i="20"/>
  <c r="J23" i="20" s="1"/>
  <c r="I33" i="20" l="1"/>
  <c r="T53" i="20"/>
  <c r="I40" i="20"/>
  <c r="AA51" i="20"/>
  <c r="U52" i="20"/>
  <c r="P52" i="20"/>
  <c r="P53" i="20"/>
  <c r="I18" i="20"/>
  <c r="S51" i="20"/>
  <c r="X53" i="20"/>
  <c r="T52" i="20"/>
  <c r="I10" i="20"/>
  <c r="L52" i="20"/>
  <c r="Y52" i="20"/>
  <c r="J51" i="20"/>
  <c r="Q52" i="20"/>
  <c r="M52" i="20"/>
  <c r="L53" i="20"/>
  <c r="O51" i="20"/>
  <c r="I51" i="20" l="1"/>
  <c r="I57" i="20"/>
  <c r="J57" i="20" s="1"/>
  <c r="I58" i="20"/>
  <c r="J58" i="20" s="1"/>
  <c r="J59" i="20" s="1"/>
</calcChain>
</file>

<file path=xl/sharedStrings.xml><?xml version="1.0" encoding="utf-8"?>
<sst xmlns="http://schemas.openxmlformats.org/spreadsheetml/2006/main" count="254" uniqueCount="144">
  <si>
    <t>Tantárgyfelelős</t>
  </si>
  <si>
    <t>óra</t>
  </si>
  <si>
    <t>Alkalmazott matematika</t>
  </si>
  <si>
    <t>v</t>
  </si>
  <si>
    <t>A</t>
  </si>
  <si>
    <t>Mérnöki fizika</t>
  </si>
  <si>
    <t>B</t>
  </si>
  <si>
    <t>Mindösszesen:</t>
  </si>
  <si>
    <t>Nappali tagozat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</si>
  <si>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</si>
  <si>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</si>
  <si>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</si>
  <si>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</si>
  <si>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</si>
  <si>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</si>
  <si>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</si>
  <si>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</si>
  <si>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</si>
  <si>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</si>
  <si>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</si>
  <si>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</si>
  <si>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</si>
  <si>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</si>
  <si>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</si>
  <si>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</si>
  <si>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</si>
  <si>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</si>
  <si>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</si>
  <si>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</si>
  <si>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</si>
  <si>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</si>
  <si>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</si>
  <si>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</si>
  <si>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</si>
  <si>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</si>
  <si>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</si>
  <si>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>Típus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</si>
  <si>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</si>
  <si>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</si>
  <si>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</si>
  <si>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</si>
  <si>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</si>
  <si>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</si>
  <si>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</si>
  <si>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félév</t>
  </si>
  <si>
    <t>tgy</t>
  </si>
  <si>
    <r>
      <t xml:space="preserve">Természettudományi ismeretek: </t>
    </r>
    <r>
      <rPr>
        <b/>
        <sz val="12"/>
        <color indexed="10"/>
        <rFont val="Arial CE"/>
        <charset val="238"/>
      </rPr>
      <t>20-35 kredit</t>
    </r>
  </si>
  <si>
    <r>
      <t xml:space="preserve">A választható ismeretek kreditértéke a diplomamunkával együtt </t>
    </r>
    <r>
      <rPr>
        <b/>
        <sz val="12"/>
        <color indexed="10"/>
        <rFont val="Arial CE"/>
        <charset val="238"/>
      </rPr>
      <t>40-60 kredit</t>
    </r>
  </si>
  <si>
    <t>elméleti óra</t>
  </si>
  <si>
    <t xml:space="preserve">gyakorlati óra </t>
  </si>
  <si>
    <t>Tervezésmódszertan</t>
  </si>
  <si>
    <t>Vizuális kommunikáció</t>
  </si>
  <si>
    <t>Alkalmazott ergonómia</t>
  </si>
  <si>
    <t>Virtuális termékfejlesztés I.</t>
  </si>
  <si>
    <t>Virtuális termékfejlesztés II.</t>
  </si>
  <si>
    <t>Kortárs design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</si>
  <si>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</si>
  <si>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</si>
  <si>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</si>
  <si>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</si>
  <si>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</si>
  <si>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</si>
  <si>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</si>
  <si>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</si>
  <si>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</si>
  <si>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</si>
  <si>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</si>
  <si>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</si>
  <si>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Innovatív technológiák</t>
  </si>
  <si>
    <t>Enteriör történet</t>
  </si>
  <si>
    <t>19.</t>
  </si>
  <si>
    <t>20.</t>
  </si>
  <si>
    <t>21.</t>
  </si>
  <si>
    <t>23.</t>
  </si>
  <si>
    <t>24.</t>
  </si>
  <si>
    <t>25.</t>
  </si>
  <si>
    <t>26.</t>
  </si>
  <si>
    <t>RTTSM1TANM</t>
  </si>
  <si>
    <t>RTTVT1TANM</t>
  </si>
  <si>
    <t>RTTIT2TANM</t>
  </si>
  <si>
    <t>RTTIT1TANM</t>
  </si>
  <si>
    <t>RTTDT1TANM</t>
  </si>
  <si>
    <r>
      <t xml:space="preserve">Formatervezési ismeretek: </t>
    </r>
    <r>
      <rPr>
        <b/>
        <sz val="12"/>
        <color indexed="10"/>
        <rFont val="Arial CE"/>
        <charset val="238"/>
      </rPr>
      <t>6-15 kredit</t>
    </r>
  </si>
  <si>
    <t>A diploma megszerzésének feltétele legalább 4 hetes szakmai gyakorlat teljesítése.</t>
  </si>
  <si>
    <t>A záróvizsga tárgyai:</t>
  </si>
  <si>
    <r>
      <t xml:space="preserve">Gazdasági és humán ismeretek: </t>
    </r>
    <r>
      <rPr>
        <b/>
        <sz val="12"/>
        <color indexed="10"/>
        <rFont val="Arial CE"/>
        <charset val="238"/>
      </rPr>
      <t>10-20 kredit</t>
    </r>
  </si>
  <si>
    <r>
      <t xml:space="preserve">Műszaki tervezési ismeretek: </t>
    </r>
    <r>
      <rPr>
        <b/>
        <sz val="12"/>
        <color indexed="10"/>
        <rFont val="Arial CE"/>
        <charset val="238"/>
      </rPr>
      <t>10-25 kredit</t>
    </r>
  </si>
  <si>
    <t>Ipari terméktervező mérnöki MSc szak</t>
  </si>
  <si>
    <r>
      <t>Ipari terméktervező mérnöki szakspecifikus ismeretek:</t>
    </r>
    <r>
      <rPr>
        <b/>
        <sz val="10"/>
        <color indexed="10"/>
        <rFont val="Arial CE"/>
        <charset val="238"/>
      </rPr>
      <t>15-35 kredit</t>
    </r>
  </si>
  <si>
    <t>22.</t>
  </si>
  <si>
    <t>Kutatás módszertan</t>
  </si>
  <si>
    <t xml:space="preserve">Vállalkozás innováció </t>
  </si>
  <si>
    <t>Anyagtudomány</t>
  </si>
  <si>
    <t>Grafikai történet</t>
  </si>
  <si>
    <t>dékán</t>
  </si>
  <si>
    <t>Dr. Zoller Vilmos</t>
  </si>
  <si>
    <t>Csanák Edit DLA</t>
  </si>
  <si>
    <t>Dr. habil. Velencei Jolán PhD</t>
  </si>
  <si>
    <t>Dr. Oroszlány Gabriella</t>
  </si>
  <si>
    <t>Dr. Borbély Ákos</t>
  </si>
  <si>
    <t>Kisfaludy Márta DLA habil</t>
  </si>
  <si>
    <t>Dr. Gregász Tibor</t>
  </si>
  <si>
    <t>Óbudai Egyetem</t>
  </si>
  <si>
    <t xml:space="preserve">Rejtő Sándor Könnyűipari és Környezetmérnöki Kar </t>
  </si>
  <si>
    <t>1. Tervezésmódszertan; Alkalmazott ergonómia</t>
  </si>
  <si>
    <t>2. Secializációtól függő tárgy:</t>
  </si>
  <si>
    <t>- Formatervezés ás arculat</t>
  </si>
  <si>
    <t>- Virtuális termékfejlesztés I. - II.</t>
  </si>
  <si>
    <t>RKXAM1AMNE</t>
  </si>
  <si>
    <t>RTXSM1AMNE</t>
  </si>
  <si>
    <t>RTXSM2AMNE</t>
  </si>
  <si>
    <t>RKXMF1AMNE</t>
  </si>
  <si>
    <t>RTXTM1AMNE</t>
  </si>
  <si>
    <t>RTXAT1AMNE</t>
  </si>
  <si>
    <t>RTXVK1AMNE</t>
  </si>
  <si>
    <t>RTXAE1AMNE</t>
  </si>
  <si>
    <t>RTXKD1AMNE</t>
  </si>
  <si>
    <t>RTWVT1TMNE</t>
  </si>
  <si>
    <t>RTWVT2TMNE</t>
  </si>
  <si>
    <t>RTWIT1TMNE</t>
  </si>
  <si>
    <t>RTWIT2TMNE</t>
  </si>
  <si>
    <t>RTWIT3TMNE</t>
  </si>
  <si>
    <t>RTWIN1TMNE</t>
  </si>
  <si>
    <t>RTWFA1TMNE</t>
  </si>
  <si>
    <t>RTWTI1TMNE</t>
  </si>
  <si>
    <t>RTWKT1TMNE</t>
  </si>
  <si>
    <t>RTWSI1TMNE</t>
  </si>
  <si>
    <t>RTWGT1TMNE</t>
  </si>
  <si>
    <t>RTWET1TMNE</t>
  </si>
  <si>
    <t>RTWDT1TMNE</t>
  </si>
  <si>
    <t>RTWDT2TMNE</t>
  </si>
  <si>
    <t>szakfelelős: Kisfaludy Márta DLA habil.</t>
  </si>
  <si>
    <t>Dr. Lájer Konrád</t>
  </si>
  <si>
    <t>RMXTB1LMNE</t>
  </si>
  <si>
    <t>GVXKM1VMNE</t>
  </si>
  <si>
    <t>GVXVI1VMNE</t>
  </si>
  <si>
    <t>Érvényes 2018. szeptember 1-től</t>
  </si>
  <si>
    <t>Ipari terméktervező mérnöki MSc szak Termék - és arculattervezés specializáció</t>
  </si>
  <si>
    <t>Koós Daniella DLA</t>
  </si>
  <si>
    <t>Elfogadta az RKK tanácsa 2018. 05. 24.</t>
  </si>
  <si>
    <t>határozat szám: RKK-KT -LXIV/31/2018</t>
  </si>
  <si>
    <t xml:space="preserve">Dr. habil Koltai László </t>
  </si>
  <si>
    <t>Dr. Koós Daniella DLA</t>
  </si>
  <si>
    <t>Dr. habil Koltai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</si>
</sst>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%&quot;"/>
  </numFmts>
  <fonts count="22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color indexed="10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b/>
      <sz val="10"/>
      <color indexed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i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9" fillId="0" borderId="0"/>
  </cellStyleXfs>
  <cellXfs count="252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right" vertical="center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5" fillId="0" borderId="27" xfId="0" applyFont="1" applyBorder="1" applyAlignment="1" applyProtection="1">
      <alignment horizontal="center" vertical="center"/>
    </xf>
    <xf numFmtId="1" fontId="12" fillId="2" borderId="10" xfId="0" applyNumberFormat="1" applyFont="1" applyFill="1" applyBorder="1" applyAlignment="1" applyProtection="1">
      <alignment horizontal="center" vertical="center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</xf>
    <xf numFmtId="1" fontId="5" fillId="2" borderId="10" xfId="0" applyNumberFormat="1" applyFont="1" applyFill="1" applyBorder="1" applyAlignment="1" applyProtection="1">
      <alignment vertical="center"/>
    </xf>
    <xf numFmtId="0" fontId="5" fillId="0" borderId="28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left" vertical="center"/>
    </xf>
    <xf numFmtId="1" fontId="6" fillId="0" borderId="29" xfId="0" applyNumberFormat="1" applyFont="1" applyFill="1" applyBorder="1" applyAlignment="1" applyProtection="1">
      <alignment horizontal="center" vertical="center"/>
    </xf>
    <xf numFmtId="1" fontId="6" fillId="0" borderId="30" xfId="0" applyNumberFormat="1" applyFont="1" applyFill="1" applyBorder="1" applyAlignment="1" applyProtection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1" fontId="6" fillId="0" borderId="32" xfId="0" applyNumberFormat="1" applyFont="1" applyFill="1" applyBorder="1" applyAlignment="1" applyProtection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</xf>
    <xf numFmtId="1" fontId="6" fillId="0" borderId="34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right" vertical="center"/>
    </xf>
    <xf numFmtId="1" fontId="5" fillId="2" borderId="37" xfId="0" applyNumberFormat="1" applyFont="1" applyFill="1" applyBorder="1" applyAlignment="1" applyProtection="1">
      <alignment horizontal="center" vertical="center"/>
    </xf>
    <xf numFmtId="1" fontId="7" fillId="2" borderId="38" xfId="0" applyNumberFormat="1" applyFont="1" applyFill="1" applyBorder="1" applyAlignment="1" applyProtection="1">
      <alignment horizontal="center" vertical="center"/>
    </xf>
    <xf numFmtId="1" fontId="5" fillId="2" borderId="39" xfId="0" applyNumberFormat="1" applyFont="1" applyFill="1" applyBorder="1" applyAlignment="1" applyProtection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/>
    </xf>
    <xf numFmtId="1" fontId="5" fillId="2" borderId="41" xfId="0" applyNumberFormat="1" applyFont="1" applyFill="1" applyBorder="1" applyAlignment="1" applyProtection="1">
      <alignment horizontal="center" vertical="center"/>
    </xf>
    <xf numFmtId="1" fontId="9" fillId="0" borderId="35" xfId="0" applyNumberFormat="1" applyFont="1" applyFill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" fontId="6" fillId="0" borderId="42" xfId="0" applyNumberFormat="1" applyFont="1" applyFill="1" applyBorder="1" applyAlignment="1" applyProtection="1">
      <alignment horizontal="center" vertical="center"/>
    </xf>
    <xf numFmtId="1" fontId="6" fillId="0" borderId="43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35" xfId="0" applyNumberFormat="1" applyFont="1" applyFill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vertical="center"/>
    </xf>
    <xf numFmtId="1" fontId="6" fillId="0" borderId="46" xfId="0" applyNumberFormat="1" applyFont="1" applyFill="1" applyBorder="1" applyAlignment="1" applyProtection="1">
      <alignment horizontal="center" vertical="center"/>
    </xf>
    <xf numFmtId="1" fontId="6" fillId="0" borderId="47" xfId="0" applyNumberFormat="1" applyFont="1" applyFill="1" applyBorder="1" applyAlignment="1" applyProtection="1">
      <alignment horizontal="center" vertical="center"/>
    </xf>
    <xf numFmtId="1" fontId="6" fillId="0" borderId="48" xfId="0" applyNumberFormat="1" applyFont="1" applyFill="1" applyBorder="1" applyAlignment="1" applyProtection="1">
      <alignment horizontal="center" vertical="center"/>
    </xf>
    <xf numFmtId="1" fontId="6" fillId="0" borderId="49" xfId="0" applyNumberFormat="1" applyFont="1" applyFill="1" applyBorder="1" applyAlignment="1" applyProtection="1">
      <alignment horizontal="center" vertical="center"/>
    </xf>
    <xf numFmtId="1" fontId="6" fillId="0" borderId="5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1" fontId="6" fillId="0" borderId="53" xfId="0" applyNumberFormat="1" applyFont="1" applyFill="1" applyBorder="1" applyAlignment="1" applyProtection="1">
      <alignment horizontal="center" vertical="center"/>
    </xf>
    <xf numFmtId="1" fontId="6" fillId="0" borderId="54" xfId="0" applyNumberFormat="1" applyFont="1" applyFill="1" applyBorder="1" applyAlignment="1" applyProtection="1">
      <alignment horizontal="center" vertical="center"/>
    </xf>
    <xf numFmtId="1" fontId="6" fillId="0" borderId="55" xfId="0" applyNumberFormat="1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/>
      <protection locked="0"/>
    </xf>
    <xf numFmtId="1" fontId="6" fillId="0" borderId="57" xfId="0" applyNumberFormat="1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6" fillId="0" borderId="61" xfId="2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" fontId="5" fillId="0" borderId="62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2" fontId="5" fillId="0" borderId="62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 applyProtection="1">
      <alignment horizontal="left" vertical="center"/>
      <protection locked="0"/>
    </xf>
    <xf numFmtId="49" fontId="5" fillId="0" borderId="63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8" fillId="0" borderId="64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60" xfId="0" applyFont="1" applyFill="1" applyBorder="1" applyAlignment="1" applyProtection="1">
      <alignment horizontal="left" vertical="center"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vertical="center"/>
      <protection locked="0"/>
    </xf>
    <xf numFmtId="1" fontId="6" fillId="0" borderId="76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1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0" borderId="51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vertical="center"/>
      <protection locked="0"/>
    </xf>
    <xf numFmtId="1" fontId="6" fillId="0" borderId="10" xfId="1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left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</xf>
    <xf numFmtId="1" fontId="11" fillId="0" borderId="10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vertical="center"/>
      <protection locked="0"/>
    </xf>
    <xf numFmtId="1" fontId="6" fillId="0" borderId="80" xfId="0" applyNumberFormat="1" applyFont="1" applyFill="1" applyBorder="1" applyAlignment="1" applyProtection="1">
      <alignment horizontal="center" vertical="center"/>
      <protection locked="0"/>
    </xf>
    <xf numFmtId="1" fontId="18" fillId="0" borderId="80" xfId="0" applyNumberFormat="1" applyFont="1" applyFill="1" applyBorder="1" applyAlignment="1" applyProtection="1">
      <alignment horizontal="center" vertical="center"/>
      <protection locked="0"/>
    </xf>
    <xf numFmtId="0" fontId="5" fillId="4" borderId="80" xfId="0" applyFont="1" applyFill="1" applyBorder="1" applyAlignment="1" applyProtection="1">
      <alignment horizontal="center" vertical="center"/>
      <protection locked="0"/>
    </xf>
    <xf numFmtId="1" fontId="6" fillId="0" borderId="80" xfId="0" applyNumberFormat="1" applyFont="1" applyFill="1" applyBorder="1" applyAlignment="1" applyProtection="1">
      <alignment horizontal="center" vertical="center"/>
    </xf>
    <xf numFmtId="1" fontId="11" fillId="0" borderId="80" xfId="0" applyNumberFormat="1" applyFont="1" applyFill="1" applyBorder="1" applyAlignment="1" applyProtection="1">
      <alignment horizontal="center" vertical="center"/>
    </xf>
    <xf numFmtId="1" fontId="5" fillId="0" borderId="80" xfId="0" applyNumberFormat="1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  <protection locked="0"/>
    </xf>
    <xf numFmtId="1" fontId="6" fillId="0" borderId="81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 wrapText="1"/>
    </xf>
    <xf numFmtId="0" fontId="8" fillId="5" borderId="8" xfId="0" applyFont="1" applyFill="1" applyBorder="1" applyAlignment="1" applyProtection="1">
      <alignment horizontal="left" vertical="center"/>
      <protection locked="0"/>
    </xf>
    <xf numFmtId="1" fontId="6" fillId="5" borderId="8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49" fontId="5" fillId="0" borderId="72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5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37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74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 shrinkToFit="1"/>
    </xf>
    <xf numFmtId="0" fontId="5" fillId="2" borderId="5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vertical="center" shrinkToFit="1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164" fontId="5" fillId="0" borderId="10" xfId="0" applyNumberFormat="1" applyFont="1" applyBorder="1" applyAlignment="1" applyProtection="1">
      <alignment horizontal="center" vertical="center"/>
    </xf>
    <xf numFmtId="164" fontId="14" fillId="0" borderId="65" xfId="0" applyNumberFormat="1" applyFont="1" applyBorder="1" applyAlignment="1" applyProtection="1">
      <alignment horizontal="center" vertical="center"/>
    </xf>
    <xf numFmtId="1" fontId="6" fillId="0" borderId="66" xfId="0" applyNumberFormat="1" applyFont="1" applyFill="1" applyBorder="1" applyAlignment="1" applyProtection="1">
      <alignment horizontal="center" vertical="center"/>
    </xf>
    <xf numFmtId="1" fontId="6" fillId="0" borderId="67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</cellStyles>
  <dxfs count="26"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J71"/>
  <sheetViews>
    <sheetView tabSelected="1" zoomScale="70" zoomScaleNormal="70" workbookViewId="0">
      <selection activeCell="AC17" sqref="AC17"/>
    </sheetView>
  </sheetViews>
  <sheetFormatPr defaultRowHeight="15" outlineLevelCol="1" x14ac:dyDescent="0.2"/>
  <cols>
    <col min="1" max="1" width="5.5703125" style="6" customWidth="1"/>
    <col min="2" max="2" width="15.85546875" style="7" customWidth="1"/>
    <col min="3" max="3" width="49.7109375" style="8" customWidth="1"/>
    <col min="4" max="5" width="6.28515625" style="8" hidden="1" customWidth="1" outlineLevel="1"/>
    <col min="6" max="7" width="6.140625" style="8" hidden="1" customWidth="1" outlineLevel="1"/>
    <col min="8" max="8" width="6.42578125" style="8" hidden="1" customWidth="1" outlineLevel="1"/>
    <col min="9" max="9" width="6" style="9" customWidth="1" collapsed="1"/>
    <col min="10" max="11" width="8.140625" style="9" customWidth="1" outlineLevel="1"/>
    <col min="12" max="13" width="4.42578125" style="9" customWidth="1" outlineLevel="1"/>
    <col min="14" max="14" width="3.5703125" style="9" customWidth="1" outlineLevel="1"/>
    <col min="15" max="15" width="4.7109375" style="9" customWidth="1" outlineLevel="1"/>
    <col min="16" max="18" width="3.5703125" style="9" customWidth="1" outlineLevel="1"/>
    <col min="19" max="19" width="4.7109375" style="9" customWidth="1" outlineLevel="1"/>
    <col min="20" max="22" width="3.5703125" style="9" customWidth="1" outlineLevel="1"/>
    <col min="23" max="23" width="4.85546875" style="9" customWidth="1" outlineLevel="1"/>
    <col min="24" max="26" width="3.5703125" style="9" customWidth="1" outlineLevel="1"/>
    <col min="27" max="27" width="6.7109375" style="9" customWidth="1" outlineLevel="1"/>
    <col min="28" max="28" width="34.5703125" style="9" customWidth="1" outlineLevel="1" collapsed="1"/>
    <col min="29" max="29" width="30.28515625" style="9" bestFit="1" customWidth="1"/>
    <col min="30" max="30" width="16.85546875" style="9" hidden="1" customWidth="1" outlineLevel="1"/>
    <col min="31" max="31" width="32.7109375" style="117" hidden="1" customWidth="1" outlineLevel="1"/>
    <col min="32" max="32" width="18.7109375" style="9" customWidth="1" collapsed="1"/>
    <col min="33" max="16384" width="9.140625" style="9"/>
  </cols>
  <sheetData>
    <row r="1" spans="1:31" s="4" customFormat="1" ht="18" x14ac:dyDescent="0.2">
      <c r="A1" s="135" t="s">
        <v>102</v>
      </c>
      <c r="B1" s="2"/>
      <c r="C1" s="3"/>
      <c r="D1" s="3"/>
      <c r="E1" s="3"/>
      <c r="F1" s="3"/>
      <c r="G1" s="3"/>
      <c r="H1" s="3"/>
      <c r="P1" s="27" t="s">
        <v>33</v>
      </c>
      <c r="T1" s="27"/>
      <c r="U1" s="27"/>
      <c r="V1" s="27"/>
      <c r="W1" s="27"/>
      <c r="X1" s="27"/>
      <c r="Y1" s="27"/>
      <c r="Z1" s="27"/>
      <c r="AA1" s="27"/>
      <c r="AB1" s="200" t="s">
        <v>139</v>
      </c>
      <c r="AC1" s="200"/>
      <c r="AD1" s="5"/>
      <c r="AE1" s="116"/>
    </row>
    <row r="2" spans="1:31" s="4" customFormat="1" ht="18" x14ac:dyDescent="0.2">
      <c r="A2" s="135" t="s">
        <v>103</v>
      </c>
      <c r="B2" s="2"/>
      <c r="C2" s="3"/>
      <c r="D2" s="3"/>
      <c r="E2" s="3"/>
      <c r="F2" s="3"/>
      <c r="G2" s="3"/>
      <c r="H2" s="3"/>
      <c r="M2" s="136"/>
      <c r="N2" s="136"/>
      <c r="O2" s="136"/>
      <c r="P2" s="137" t="s">
        <v>8</v>
      </c>
      <c r="Q2" s="136"/>
      <c r="R2" s="136"/>
      <c r="S2" s="136"/>
      <c r="T2" s="27"/>
      <c r="U2" s="27"/>
      <c r="V2" s="27"/>
      <c r="W2" s="27"/>
      <c r="X2" s="27"/>
      <c r="Y2" s="27"/>
      <c r="Z2" s="27"/>
      <c r="AA2" s="27"/>
      <c r="AB2" s="200" t="s">
        <v>140</v>
      </c>
      <c r="AC2" s="200"/>
      <c r="AE2" s="117"/>
    </row>
    <row r="3" spans="1:31" s="4" customFormat="1" ht="18" x14ac:dyDescent="0.2">
      <c r="A3" s="1"/>
      <c r="B3" s="2"/>
      <c r="C3" s="3"/>
      <c r="D3" s="3"/>
      <c r="E3" s="3"/>
      <c r="F3" s="3"/>
      <c r="G3" s="3"/>
      <c r="H3" s="3"/>
      <c r="P3" s="27" t="s">
        <v>87</v>
      </c>
      <c r="T3" s="27"/>
      <c r="U3" s="27"/>
      <c r="V3" s="27"/>
      <c r="W3" s="27"/>
      <c r="X3" s="27"/>
      <c r="Y3" s="27"/>
      <c r="Z3" s="27"/>
      <c r="AA3" s="27"/>
      <c r="AB3" s="200" t="s">
        <v>136</v>
      </c>
      <c r="AC3" s="200"/>
      <c r="AE3" s="117"/>
    </row>
    <row r="4" spans="1:31" ht="18" x14ac:dyDescent="0.2">
      <c r="P4" s="128" t="s">
        <v>131</v>
      </c>
    </row>
    <row r="5" spans="1:31" ht="33" customHeight="1" x14ac:dyDescent="0.2">
      <c r="B5" s="214"/>
      <c r="C5" s="2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1" ht="25.5" customHeight="1" thickBot="1" x14ac:dyDescent="0.25">
      <c r="A6" s="215" t="s">
        <v>37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90"/>
      <c r="AE6" s="118"/>
    </row>
    <row r="7" spans="1:31" s="12" customFormat="1" ht="20.25" customHeight="1" x14ac:dyDescent="0.2">
      <c r="A7" s="217"/>
      <c r="B7" s="219" t="s">
        <v>9</v>
      </c>
      <c r="C7" s="221" t="s">
        <v>10</v>
      </c>
      <c r="D7" s="34"/>
      <c r="E7" s="34"/>
      <c r="F7" s="34"/>
      <c r="G7" s="34"/>
      <c r="H7" s="223" t="s">
        <v>44</v>
      </c>
      <c r="I7" s="30" t="s">
        <v>11</v>
      </c>
      <c r="J7" s="226" t="s">
        <v>12</v>
      </c>
      <c r="K7" s="228" t="s">
        <v>36</v>
      </c>
      <c r="L7" s="249" t="s">
        <v>34</v>
      </c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1"/>
      <c r="AB7" s="228" t="s">
        <v>13</v>
      </c>
      <c r="AC7" s="206" t="s">
        <v>0</v>
      </c>
      <c r="AD7" s="201" t="s">
        <v>13</v>
      </c>
      <c r="AE7" s="119"/>
    </row>
    <row r="8" spans="1:31" s="12" customFormat="1" ht="20.25" customHeight="1" thickBot="1" x14ac:dyDescent="0.25">
      <c r="A8" s="218"/>
      <c r="B8" s="220"/>
      <c r="C8" s="222"/>
      <c r="D8" s="35"/>
      <c r="E8" s="35"/>
      <c r="F8" s="35"/>
      <c r="G8" s="35"/>
      <c r="H8" s="224"/>
      <c r="I8" s="31" t="s">
        <v>1</v>
      </c>
      <c r="J8" s="227"/>
      <c r="K8" s="229"/>
      <c r="L8" s="208" t="s">
        <v>14</v>
      </c>
      <c r="M8" s="209"/>
      <c r="N8" s="209"/>
      <c r="O8" s="210"/>
      <c r="P8" s="208" t="s">
        <v>15</v>
      </c>
      <c r="Q8" s="209"/>
      <c r="R8" s="209"/>
      <c r="S8" s="210"/>
      <c r="T8" s="208" t="s">
        <v>16</v>
      </c>
      <c r="U8" s="209"/>
      <c r="V8" s="209"/>
      <c r="W8" s="210"/>
      <c r="X8" s="208" t="s">
        <v>17</v>
      </c>
      <c r="Y8" s="209"/>
      <c r="Z8" s="209"/>
      <c r="AA8" s="210"/>
      <c r="AB8" s="229"/>
      <c r="AC8" s="207"/>
      <c r="AD8" s="202"/>
      <c r="AE8" s="119"/>
    </row>
    <row r="9" spans="1:31" s="12" customFormat="1" ht="19.5" customHeight="1" x14ac:dyDescent="0.2">
      <c r="A9" s="11"/>
      <c r="B9" s="13"/>
      <c r="C9" s="14"/>
      <c r="D9" s="36" t="s">
        <v>21</v>
      </c>
      <c r="E9" s="37" t="s">
        <v>45</v>
      </c>
      <c r="F9" s="37" t="s">
        <v>22</v>
      </c>
      <c r="G9" s="38" t="s">
        <v>23</v>
      </c>
      <c r="H9" s="224"/>
      <c r="I9" s="11"/>
      <c r="J9" s="29"/>
      <c r="K9" s="15"/>
      <c r="L9" s="17" t="s">
        <v>21</v>
      </c>
      <c r="M9" s="17" t="s">
        <v>35</v>
      </c>
      <c r="N9" s="17" t="s">
        <v>22</v>
      </c>
      <c r="O9" s="18" t="s">
        <v>23</v>
      </c>
      <c r="P9" s="16" t="s">
        <v>21</v>
      </c>
      <c r="Q9" s="17" t="s">
        <v>35</v>
      </c>
      <c r="R9" s="17" t="s">
        <v>22</v>
      </c>
      <c r="S9" s="18" t="s">
        <v>23</v>
      </c>
      <c r="T9" s="16" t="s">
        <v>21</v>
      </c>
      <c r="U9" s="17" t="s">
        <v>35</v>
      </c>
      <c r="V9" s="17" t="s">
        <v>22</v>
      </c>
      <c r="W9" s="18" t="s">
        <v>23</v>
      </c>
      <c r="X9" s="16" t="s">
        <v>21</v>
      </c>
      <c r="Y9" s="17" t="s">
        <v>35</v>
      </c>
      <c r="Z9" s="17" t="s">
        <v>22</v>
      </c>
      <c r="AA9" s="18" t="s">
        <v>23</v>
      </c>
      <c r="AB9" s="19" t="s">
        <v>9</v>
      </c>
      <c r="AC9" s="131"/>
      <c r="AD9" s="100" t="s">
        <v>9</v>
      </c>
      <c r="AE9" s="119"/>
    </row>
    <row r="10" spans="1:31" s="12" customFormat="1" ht="18.75" customHeight="1" thickBot="1" x14ac:dyDescent="0.25">
      <c r="A10" s="211" t="s">
        <v>46</v>
      </c>
      <c r="B10" s="212"/>
      <c r="C10" s="213"/>
      <c r="D10" s="22"/>
      <c r="E10" s="22"/>
      <c r="F10" s="22"/>
      <c r="G10" s="23"/>
      <c r="H10" s="225"/>
      <c r="I10" s="28">
        <f>SUM(I11:I17)</f>
        <v>23</v>
      </c>
      <c r="J10" s="33">
        <f>SUM(J11:J17)</f>
        <v>28</v>
      </c>
      <c r="K10" s="21"/>
      <c r="L10" s="22">
        <f>SUM(L11:L17)</f>
        <v>7</v>
      </c>
      <c r="M10" s="22">
        <f>SUM(M11:M17)</f>
        <v>7</v>
      </c>
      <c r="N10" s="22"/>
      <c r="O10" s="23">
        <f>SUM(O11:O17)</f>
        <v>17</v>
      </c>
      <c r="P10" s="20">
        <f>SUM(P11:P17)</f>
        <v>3</v>
      </c>
      <c r="Q10" s="22">
        <f>SUM(Q11:Q17)</f>
        <v>6</v>
      </c>
      <c r="R10" s="24"/>
      <c r="S10" s="25">
        <f>SUM(S11:S17)</f>
        <v>11</v>
      </c>
      <c r="T10" s="22">
        <f>SUM(T11:T17)</f>
        <v>0</v>
      </c>
      <c r="U10" s="24">
        <f>SUM(U11:U17)</f>
        <v>0</v>
      </c>
      <c r="V10" s="24"/>
      <c r="W10" s="23">
        <f>SUM(W11:W17)</f>
        <v>0</v>
      </c>
      <c r="X10" s="20">
        <f>SUM(X11:X17)</f>
        <v>0</v>
      </c>
      <c r="Y10" s="22">
        <f>SUM(Y11:Y17)</f>
        <v>0</v>
      </c>
      <c r="Z10" s="24"/>
      <c r="AA10" s="25">
        <f>SUM(AA11:AA17)</f>
        <v>0</v>
      </c>
      <c r="AB10" s="120"/>
      <c r="AC10" s="132"/>
      <c r="AD10" s="101"/>
      <c r="AE10" s="120"/>
    </row>
    <row r="11" spans="1:31" s="12" customFormat="1" ht="15" customHeight="1" x14ac:dyDescent="0.2">
      <c r="A11" s="146" t="s">
        <v>14</v>
      </c>
      <c r="B11" s="143" t="s">
        <v>108</v>
      </c>
      <c r="C11" s="147" t="s">
        <v>2</v>
      </c>
      <c r="D11" s="148">
        <v>2</v>
      </c>
      <c r="E11" s="148">
        <v>2</v>
      </c>
      <c r="F11" s="149" t="s">
        <v>3</v>
      </c>
      <c r="G11" s="150">
        <v>5</v>
      </c>
      <c r="H11" s="151">
        <v>1</v>
      </c>
      <c r="I11" s="152">
        <f>SUM(L11,M11,P11,Q11,T11,U1,X11,Y11)</f>
        <v>4</v>
      </c>
      <c r="J11" s="152">
        <f t="shared" ref="J11:J17" si="0">SUM(O11,S11,W11,AA11)</f>
        <v>5</v>
      </c>
      <c r="K11" s="153" t="s">
        <v>4</v>
      </c>
      <c r="L11" s="154">
        <f>IF($H11=1,D11,0)</f>
        <v>2</v>
      </c>
      <c r="M11" s="154">
        <f t="shared" ref="M11:O17" si="1">IF($H11=1,E11,0)</f>
        <v>2</v>
      </c>
      <c r="N11" s="154" t="str">
        <f t="shared" si="1"/>
        <v>v</v>
      </c>
      <c r="O11" s="154">
        <f t="shared" si="1"/>
        <v>5</v>
      </c>
      <c r="P11" s="154">
        <f>IF($H11=2,D11,0)</f>
        <v>0</v>
      </c>
      <c r="Q11" s="154">
        <f t="shared" ref="Q11:S17" si="2">IF($H11=2,E11,0)</f>
        <v>0</v>
      </c>
      <c r="R11" s="154">
        <f t="shared" si="2"/>
        <v>0</v>
      </c>
      <c r="S11" s="154">
        <f t="shared" si="2"/>
        <v>0</v>
      </c>
      <c r="T11" s="154">
        <f>IF($H11=3,D11,0)</f>
        <v>0</v>
      </c>
      <c r="U11" s="154">
        <f t="shared" ref="U11:W17" si="3">IF($H11=3,E11,0)</f>
        <v>0</v>
      </c>
      <c r="V11" s="154">
        <f t="shared" si="3"/>
        <v>0</v>
      </c>
      <c r="W11" s="154">
        <f t="shared" si="3"/>
        <v>0</v>
      </c>
      <c r="X11" s="154">
        <f>IF($H11=4,D11,0)</f>
        <v>0</v>
      </c>
      <c r="Y11" s="154">
        <f t="shared" ref="Y11:AA17" si="4">IF($H11=4,E11,0)</f>
        <v>0</v>
      </c>
      <c r="Z11" s="154">
        <f t="shared" si="4"/>
        <v>0</v>
      </c>
      <c r="AA11" s="154">
        <f t="shared" si="4"/>
        <v>0</v>
      </c>
      <c r="AB11" s="155"/>
      <c r="AC11" s="156" t="s">
        <v>95</v>
      </c>
      <c r="AD11" s="40"/>
      <c r="AE11" s="121"/>
    </row>
    <row r="12" spans="1:31" s="12" customFormat="1" ht="15" customHeight="1" x14ac:dyDescent="0.2">
      <c r="A12" s="157" t="s">
        <v>15</v>
      </c>
      <c r="B12" s="158" t="s">
        <v>109</v>
      </c>
      <c r="C12" s="159" t="s">
        <v>63</v>
      </c>
      <c r="D12" s="160">
        <v>1</v>
      </c>
      <c r="E12" s="160">
        <v>2</v>
      </c>
      <c r="F12" s="149" t="s">
        <v>42</v>
      </c>
      <c r="G12" s="150">
        <v>4</v>
      </c>
      <c r="H12" s="161">
        <v>1</v>
      </c>
      <c r="I12" s="152">
        <f t="shared" ref="I12:I17" si="5">SUM(L12,M12,P12,Q12,T12,U12,X12,Y12)</f>
        <v>3</v>
      </c>
      <c r="J12" s="152">
        <f t="shared" si="0"/>
        <v>4</v>
      </c>
      <c r="K12" s="153" t="s">
        <v>4</v>
      </c>
      <c r="L12" s="154">
        <f t="shared" ref="L12:L17" si="6">IF($H12=1,D12,0)</f>
        <v>1</v>
      </c>
      <c r="M12" s="154">
        <f t="shared" si="1"/>
        <v>2</v>
      </c>
      <c r="N12" s="154" t="str">
        <f t="shared" si="1"/>
        <v>é</v>
      </c>
      <c r="O12" s="154">
        <f t="shared" si="1"/>
        <v>4</v>
      </c>
      <c r="P12" s="154">
        <f t="shared" ref="P12:P17" si="7">IF($H12=2,D12,0)</f>
        <v>0</v>
      </c>
      <c r="Q12" s="154">
        <f t="shared" si="2"/>
        <v>0</v>
      </c>
      <c r="R12" s="154">
        <f t="shared" si="2"/>
        <v>0</v>
      </c>
      <c r="S12" s="154">
        <f t="shared" si="2"/>
        <v>0</v>
      </c>
      <c r="T12" s="154">
        <f t="shared" ref="T12:T17" si="8">IF($H12=3,D12,0)</f>
        <v>0</v>
      </c>
      <c r="U12" s="154">
        <f t="shared" si="3"/>
        <v>0</v>
      </c>
      <c r="V12" s="154">
        <f t="shared" si="3"/>
        <v>0</v>
      </c>
      <c r="W12" s="154">
        <f t="shared" si="3"/>
        <v>0</v>
      </c>
      <c r="X12" s="154">
        <f t="shared" ref="X12:X17" si="9">IF($H12=4,D12,0)</f>
        <v>0</v>
      </c>
      <c r="Y12" s="154">
        <f t="shared" si="4"/>
        <v>0</v>
      </c>
      <c r="Z12" s="154">
        <f t="shared" si="4"/>
        <v>0</v>
      </c>
      <c r="AA12" s="154">
        <f t="shared" si="4"/>
        <v>0</v>
      </c>
      <c r="AB12" s="162"/>
      <c r="AC12" s="163" t="s">
        <v>98</v>
      </c>
      <c r="AD12" s="40"/>
      <c r="AE12" s="122"/>
    </row>
    <row r="13" spans="1:31" s="12" customFormat="1" ht="15" customHeight="1" x14ac:dyDescent="0.2">
      <c r="A13" s="157" t="s">
        <v>16</v>
      </c>
      <c r="B13" s="158" t="s">
        <v>110</v>
      </c>
      <c r="C13" s="159" t="s">
        <v>64</v>
      </c>
      <c r="D13" s="160">
        <v>1</v>
      </c>
      <c r="E13" s="160">
        <v>2</v>
      </c>
      <c r="F13" s="149" t="s">
        <v>3</v>
      </c>
      <c r="G13" s="150">
        <v>4</v>
      </c>
      <c r="H13" s="161">
        <v>2</v>
      </c>
      <c r="I13" s="152">
        <f>SUM(L13,M13,P13,Q13,T13,U13,X13,Y13)</f>
        <v>3</v>
      </c>
      <c r="J13" s="152">
        <f>SUM(O13,S13,W13,AA13)</f>
        <v>4</v>
      </c>
      <c r="K13" s="153" t="s">
        <v>4</v>
      </c>
      <c r="L13" s="154">
        <f>IF($H13=1,D13,0)</f>
        <v>0</v>
      </c>
      <c r="M13" s="154">
        <f>IF($H13=1,E13,0)</f>
        <v>0</v>
      </c>
      <c r="N13" s="154">
        <f>IF($H13=1,F13,0)</f>
        <v>0</v>
      </c>
      <c r="O13" s="154">
        <f>IF($H13=1,G13,0)</f>
        <v>0</v>
      </c>
      <c r="P13" s="154">
        <f>IF($H13=2,D13,0)</f>
        <v>1</v>
      </c>
      <c r="Q13" s="154">
        <f>IF($H13=2,E13,0)</f>
        <v>2</v>
      </c>
      <c r="R13" s="154" t="str">
        <f>IF($H13=2,F13,0)</f>
        <v>v</v>
      </c>
      <c r="S13" s="154">
        <f>IF($H13=2,G13,0)</f>
        <v>4</v>
      </c>
      <c r="T13" s="154">
        <f>IF($H13=3,D13,0)</f>
        <v>0</v>
      </c>
      <c r="U13" s="154">
        <f>IF($H13=3,E13,0)</f>
        <v>0</v>
      </c>
      <c r="V13" s="154">
        <f>IF($H13=3,F13,0)</f>
        <v>0</v>
      </c>
      <c r="W13" s="154">
        <f>IF($H13=3,G13,0)</f>
        <v>0</v>
      </c>
      <c r="X13" s="154">
        <f>IF($H13=4,D13,0)</f>
        <v>0</v>
      </c>
      <c r="Y13" s="154">
        <f>IF($H13=4,E13,0)</f>
        <v>0</v>
      </c>
      <c r="Z13" s="154">
        <f>IF($H13=4,F13,0)</f>
        <v>0</v>
      </c>
      <c r="AA13" s="154">
        <f>IF($H13=4,G13,0)</f>
        <v>0</v>
      </c>
      <c r="AB13" s="162" t="s">
        <v>109</v>
      </c>
      <c r="AC13" s="163" t="s">
        <v>98</v>
      </c>
      <c r="AD13" s="40" t="s">
        <v>77</v>
      </c>
      <c r="AE13" s="122" t="s">
        <v>63</v>
      </c>
    </row>
    <row r="14" spans="1:31" s="12" customFormat="1" ht="15" customHeight="1" x14ac:dyDescent="0.2">
      <c r="A14" s="157" t="s">
        <v>17</v>
      </c>
      <c r="B14" s="158" t="s">
        <v>111</v>
      </c>
      <c r="C14" s="159" t="s">
        <v>5</v>
      </c>
      <c r="D14" s="160">
        <v>1</v>
      </c>
      <c r="E14" s="160">
        <v>2</v>
      </c>
      <c r="F14" s="149" t="s">
        <v>3</v>
      </c>
      <c r="G14" s="164">
        <v>4</v>
      </c>
      <c r="H14" s="161">
        <v>2</v>
      </c>
      <c r="I14" s="152">
        <f t="shared" si="5"/>
        <v>3</v>
      </c>
      <c r="J14" s="152">
        <f t="shared" si="0"/>
        <v>4</v>
      </c>
      <c r="K14" s="153" t="s">
        <v>4</v>
      </c>
      <c r="L14" s="154">
        <f t="shared" si="6"/>
        <v>0</v>
      </c>
      <c r="M14" s="154">
        <f t="shared" si="1"/>
        <v>0</v>
      </c>
      <c r="N14" s="154">
        <f t="shared" si="1"/>
        <v>0</v>
      </c>
      <c r="O14" s="154">
        <f t="shared" si="1"/>
        <v>0</v>
      </c>
      <c r="P14" s="154">
        <f t="shared" si="7"/>
        <v>1</v>
      </c>
      <c r="Q14" s="154">
        <f t="shared" si="2"/>
        <v>2</v>
      </c>
      <c r="R14" s="154" t="str">
        <f t="shared" si="2"/>
        <v>v</v>
      </c>
      <c r="S14" s="154">
        <f t="shared" si="2"/>
        <v>4</v>
      </c>
      <c r="T14" s="154">
        <f t="shared" si="8"/>
        <v>0</v>
      </c>
      <c r="U14" s="154">
        <f t="shared" si="3"/>
        <v>0</v>
      </c>
      <c r="V14" s="154">
        <f t="shared" si="3"/>
        <v>0</v>
      </c>
      <c r="W14" s="154">
        <f t="shared" si="3"/>
        <v>0</v>
      </c>
      <c r="X14" s="154">
        <f t="shared" si="9"/>
        <v>0</v>
      </c>
      <c r="Y14" s="154">
        <f t="shared" si="4"/>
        <v>0</v>
      </c>
      <c r="Z14" s="154">
        <f t="shared" si="4"/>
        <v>0</v>
      </c>
      <c r="AA14" s="154">
        <f t="shared" si="4"/>
        <v>0</v>
      </c>
      <c r="AB14" s="162"/>
      <c r="AC14" s="163" t="s">
        <v>132</v>
      </c>
      <c r="AD14" s="41"/>
      <c r="AE14" s="122"/>
    </row>
    <row r="15" spans="1:31" s="12" customFormat="1" ht="15" customHeight="1" x14ac:dyDescent="0.2">
      <c r="A15" s="157" t="s">
        <v>18</v>
      </c>
      <c r="B15" s="158" t="s">
        <v>112</v>
      </c>
      <c r="C15" s="159" t="s">
        <v>50</v>
      </c>
      <c r="D15" s="160">
        <v>2</v>
      </c>
      <c r="E15" s="160">
        <v>1</v>
      </c>
      <c r="F15" s="149" t="s">
        <v>42</v>
      </c>
      <c r="G15" s="164">
        <v>4</v>
      </c>
      <c r="H15" s="161">
        <v>1</v>
      </c>
      <c r="I15" s="152">
        <f t="shared" si="5"/>
        <v>3</v>
      </c>
      <c r="J15" s="152">
        <f t="shared" si="0"/>
        <v>4</v>
      </c>
      <c r="K15" s="153" t="s">
        <v>4</v>
      </c>
      <c r="L15" s="154">
        <f t="shared" ref="L15:O16" si="10">IF($H15=1,D15,0)</f>
        <v>2</v>
      </c>
      <c r="M15" s="154">
        <f t="shared" si="10"/>
        <v>1</v>
      </c>
      <c r="N15" s="154" t="str">
        <f t="shared" si="10"/>
        <v>é</v>
      </c>
      <c r="O15" s="154">
        <f t="shared" si="10"/>
        <v>4</v>
      </c>
      <c r="P15" s="154">
        <f t="shared" ref="P15:S16" si="11">IF($H15=2,D15,0)</f>
        <v>0</v>
      </c>
      <c r="Q15" s="154">
        <f t="shared" si="11"/>
        <v>0</v>
      </c>
      <c r="R15" s="154">
        <f t="shared" si="11"/>
        <v>0</v>
      </c>
      <c r="S15" s="154">
        <f t="shared" si="11"/>
        <v>0</v>
      </c>
      <c r="T15" s="154">
        <f t="shared" ref="T15:W16" si="12">IF($H15=3,D15,0)</f>
        <v>0</v>
      </c>
      <c r="U15" s="154">
        <f t="shared" si="12"/>
        <v>0</v>
      </c>
      <c r="V15" s="154">
        <f t="shared" si="12"/>
        <v>0</v>
      </c>
      <c r="W15" s="154">
        <f t="shared" si="12"/>
        <v>0</v>
      </c>
      <c r="X15" s="154">
        <f t="shared" ref="X15:AA16" si="13">IF($H15=4,D15,0)</f>
        <v>0</v>
      </c>
      <c r="Y15" s="154">
        <f t="shared" si="13"/>
        <v>0</v>
      </c>
      <c r="Z15" s="154">
        <f t="shared" si="13"/>
        <v>0</v>
      </c>
      <c r="AA15" s="154">
        <f t="shared" si="13"/>
        <v>0</v>
      </c>
      <c r="AB15" s="162"/>
      <c r="AC15" s="163" t="s">
        <v>96</v>
      </c>
      <c r="AD15" s="41"/>
      <c r="AE15" s="122"/>
    </row>
    <row r="16" spans="1:31" s="12" customFormat="1" ht="15" customHeight="1" x14ac:dyDescent="0.2">
      <c r="A16" s="157" t="s">
        <v>19</v>
      </c>
      <c r="B16" s="158" t="s">
        <v>134</v>
      </c>
      <c r="C16" s="159" t="s">
        <v>90</v>
      </c>
      <c r="D16" s="160">
        <v>2</v>
      </c>
      <c r="E16" s="160">
        <v>2</v>
      </c>
      <c r="F16" s="160" t="s">
        <v>42</v>
      </c>
      <c r="G16" s="160">
        <v>4</v>
      </c>
      <c r="H16" s="161">
        <v>1</v>
      </c>
      <c r="I16" s="152">
        <f t="shared" si="5"/>
        <v>4</v>
      </c>
      <c r="J16" s="152">
        <f>SUM(O16,S16,W16,AA16)</f>
        <v>4</v>
      </c>
      <c r="K16" s="153" t="s">
        <v>4</v>
      </c>
      <c r="L16" s="154">
        <f t="shared" si="10"/>
        <v>2</v>
      </c>
      <c r="M16" s="154">
        <f t="shared" si="10"/>
        <v>2</v>
      </c>
      <c r="N16" s="154" t="str">
        <f t="shared" si="10"/>
        <v>é</v>
      </c>
      <c r="O16" s="154">
        <f t="shared" si="10"/>
        <v>4</v>
      </c>
      <c r="P16" s="154">
        <f t="shared" si="11"/>
        <v>0</v>
      </c>
      <c r="Q16" s="154">
        <f t="shared" si="11"/>
        <v>0</v>
      </c>
      <c r="R16" s="154">
        <f t="shared" si="11"/>
        <v>0</v>
      </c>
      <c r="S16" s="154">
        <f t="shared" si="11"/>
        <v>0</v>
      </c>
      <c r="T16" s="154">
        <f t="shared" si="12"/>
        <v>0</v>
      </c>
      <c r="U16" s="154">
        <f t="shared" si="12"/>
        <v>0</v>
      </c>
      <c r="V16" s="154">
        <f t="shared" si="12"/>
        <v>0</v>
      </c>
      <c r="W16" s="154">
        <f t="shared" si="12"/>
        <v>0</v>
      </c>
      <c r="X16" s="154">
        <f t="shared" si="13"/>
        <v>0</v>
      </c>
      <c r="Y16" s="154">
        <f t="shared" si="13"/>
        <v>0</v>
      </c>
      <c r="Z16" s="154">
        <f t="shared" si="13"/>
        <v>0</v>
      </c>
      <c r="AA16" s="154">
        <f t="shared" si="13"/>
        <v>0</v>
      </c>
      <c r="AB16" s="162"/>
      <c r="AC16" s="163" t="s">
        <v>97</v>
      </c>
      <c r="AD16" s="41"/>
      <c r="AE16" s="123"/>
    </row>
    <row r="17" spans="1:36" s="12" customFormat="1" ht="15" customHeight="1" x14ac:dyDescent="0.2">
      <c r="A17" s="157" t="s">
        <v>20</v>
      </c>
      <c r="B17" s="158" t="s">
        <v>113</v>
      </c>
      <c r="C17" s="159" t="s">
        <v>92</v>
      </c>
      <c r="D17" s="160">
        <v>1</v>
      </c>
      <c r="E17" s="160">
        <v>2</v>
      </c>
      <c r="F17" s="160" t="s">
        <v>3</v>
      </c>
      <c r="G17" s="160">
        <v>3</v>
      </c>
      <c r="H17" s="161">
        <v>2</v>
      </c>
      <c r="I17" s="152">
        <f t="shared" si="5"/>
        <v>3</v>
      </c>
      <c r="J17" s="152">
        <f t="shared" si="0"/>
        <v>3</v>
      </c>
      <c r="K17" s="153" t="s">
        <v>4</v>
      </c>
      <c r="L17" s="154">
        <f t="shared" si="6"/>
        <v>0</v>
      </c>
      <c r="M17" s="154">
        <f t="shared" si="1"/>
        <v>0</v>
      </c>
      <c r="N17" s="154">
        <f t="shared" si="1"/>
        <v>0</v>
      </c>
      <c r="O17" s="154">
        <f t="shared" si="1"/>
        <v>0</v>
      </c>
      <c r="P17" s="154">
        <f t="shared" si="7"/>
        <v>1</v>
      </c>
      <c r="Q17" s="154">
        <f t="shared" si="2"/>
        <v>2</v>
      </c>
      <c r="R17" s="154" t="str">
        <f t="shared" si="2"/>
        <v>v</v>
      </c>
      <c r="S17" s="154">
        <f t="shared" si="2"/>
        <v>3</v>
      </c>
      <c r="T17" s="154">
        <f t="shared" si="8"/>
        <v>0</v>
      </c>
      <c r="U17" s="154">
        <f t="shared" si="3"/>
        <v>0</v>
      </c>
      <c r="V17" s="154">
        <f t="shared" si="3"/>
        <v>0</v>
      </c>
      <c r="W17" s="154">
        <f t="shared" si="3"/>
        <v>0</v>
      </c>
      <c r="X17" s="154">
        <f t="shared" si="9"/>
        <v>0</v>
      </c>
      <c r="Y17" s="154">
        <f t="shared" si="4"/>
        <v>0</v>
      </c>
      <c r="Z17" s="154">
        <f t="shared" si="4"/>
        <v>0</v>
      </c>
      <c r="AA17" s="154">
        <f t="shared" si="4"/>
        <v>0</v>
      </c>
      <c r="AB17" s="162"/>
      <c r="AC17" s="163" t="s">
        <v>143</v>
      </c>
      <c r="AD17" s="41"/>
      <c r="AE17" s="123"/>
    </row>
    <row r="18" spans="1:36" s="12" customFormat="1" ht="18.75" customHeight="1" x14ac:dyDescent="0.2">
      <c r="A18" s="240" t="s">
        <v>85</v>
      </c>
      <c r="B18" s="241"/>
      <c r="C18" s="241"/>
      <c r="D18" s="165"/>
      <c r="E18" s="165"/>
      <c r="F18" s="165"/>
      <c r="G18" s="165"/>
      <c r="H18" s="165"/>
      <c r="I18" s="24">
        <f>SUM(I19:I22)</f>
        <v>12</v>
      </c>
      <c r="J18" s="33">
        <f>SUM(J19:J22)</f>
        <v>15</v>
      </c>
      <c r="K18" s="166"/>
      <c r="L18" s="24">
        <f>SUM(L19:L22)</f>
        <v>4</v>
      </c>
      <c r="M18" s="24">
        <f>SUM(M19:M22)</f>
        <v>2</v>
      </c>
      <c r="N18" s="32"/>
      <c r="O18" s="166">
        <f>SUM(O19:O22)</f>
        <v>7</v>
      </c>
      <c r="P18" s="26">
        <f>SUM(P19:P22)</f>
        <v>1</v>
      </c>
      <c r="Q18" s="26">
        <f>SUM(Q19:Q22)</f>
        <v>2</v>
      </c>
      <c r="R18" s="26"/>
      <c r="S18" s="166">
        <f>SUM(S19:S22)</f>
        <v>4</v>
      </c>
      <c r="T18" s="24">
        <f>SUM(T19:T22)</f>
        <v>1</v>
      </c>
      <c r="U18" s="24">
        <f>SUM(U19:U22)</f>
        <v>2</v>
      </c>
      <c r="V18" s="24"/>
      <c r="W18" s="166">
        <f>SUM(W19:W22)</f>
        <v>4</v>
      </c>
      <c r="X18" s="24">
        <f>SUM(X19:X22)</f>
        <v>0</v>
      </c>
      <c r="Y18" s="24">
        <f>SUM(Y19:Y22)</f>
        <v>0</v>
      </c>
      <c r="Z18" s="24"/>
      <c r="AA18" s="166">
        <f>SUM(AA19:AA22)</f>
        <v>0</v>
      </c>
      <c r="AB18" s="145"/>
      <c r="AC18" s="167"/>
      <c r="AD18" s="101"/>
      <c r="AE18" s="120"/>
    </row>
    <row r="19" spans="1:36" s="12" customFormat="1" ht="15" customHeight="1" x14ac:dyDescent="0.2">
      <c r="A19" s="157" t="s">
        <v>24</v>
      </c>
      <c r="B19" s="158" t="s">
        <v>135</v>
      </c>
      <c r="C19" s="159" t="s">
        <v>91</v>
      </c>
      <c r="D19" s="160">
        <v>2</v>
      </c>
      <c r="E19" s="160">
        <v>2</v>
      </c>
      <c r="F19" s="160" t="s">
        <v>3</v>
      </c>
      <c r="G19" s="160">
        <v>4</v>
      </c>
      <c r="H19" s="161">
        <v>1</v>
      </c>
      <c r="I19" s="152">
        <f>SUM(L19,M19,P19,Q19,T19,U19,X19,Y19)</f>
        <v>4</v>
      </c>
      <c r="J19" s="152">
        <f>SUM(O19,S19,W19,AA19)</f>
        <v>4</v>
      </c>
      <c r="K19" s="153" t="s">
        <v>4</v>
      </c>
      <c r="L19" s="154">
        <f>IF($H19=1,D19,0)</f>
        <v>2</v>
      </c>
      <c r="M19" s="154">
        <f t="shared" ref="M19:O21" si="14">IF($H19=1,E19,0)</f>
        <v>2</v>
      </c>
      <c r="N19" s="154" t="str">
        <f t="shared" si="14"/>
        <v>v</v>
      </c>
      <c r="O19" s="154">
        <f t="shared" si="14"/>
        <v>4</v>
      </c>
      <c r="P19" s="154">
        <f>IF($H19=2,D19,0)</f>
        <v>0</v>
      </c>
      <c r="Q19" s="154">
        <f t="shared" ref="Q19:S21" si="15">IF($H19=2,E19,0)</f>
        <v>0</v>
      </c>
      <c r="R19" s="154">
        <f t="shared" si="15"/>
        <v>0</v>
      </c>
      <c r="S19" s="154">
        <f t="shared" si="15"/>
        <v>0</v>
      </c>
      <c r="T19" s="154">
        <f>IF($H19=3,D19,0)</f>
        <v>0</v>
      </c>
      <c r="U19" s="154">
        <f t="shared" ref="U19:W21" si="16">IF($H19=3,E19,0)</f>
        <v>0</v>
      </c>
      <c r="V19" s="154">
        <f t="shared" si="16"/>
        <v>0</v>
      </c>
      <c r="W19" s="154">
        <f t="shared" si="16"/>
        <v>0</v>
      </c>
      <c r="X19" s="154">
        <f>IF($H19=4,D19,0)</f>
        <v>0</v>
      </c>
      <c r="Y19" s="154">
        <f t="shared" ref="Y19:AA21" si="17">IF($H19=4,E19,0)</f>
        <v>0</v>
      </c>
      <c r="Z19" s="154">
        <f t="shared" si="17"/>
        <v>0</v>
      </c>
      <c r="AA19" s="154">
        <f t="shared" si="17"/>
        <v>0</v>
      </c>
      <c r="AB19" s="162"/>
      <c r="AC19" s="163" t="s">
        <v>97</v>
      </c>
      <c r="AD19" s="39"/>
      <c r="AE19" s="122"/>
    </row>
    <row r="20" spans="1:36" s="12" customFormat="1" ht="15" customHeight="1" x14ac:dyDescent="0.2">
      <c r="A20" s="157" t="s">
        <v>25</v>
      </c>
      <c r="B20" s="158" t="s">
        <v>114</v>
      </c>
      <c r="C20" s="159" t="s">
        <v>51</v>
      </c>
      <c r="D20" s="160">
        <v>1</v>
      </c>
      <c r="E20" s="160">
        <v>2</v>
      </c>
      <c r="F20" s="160" t="s">
        <v>42</v>
      </c>
      <c r="G20" s="160">
        <v>4</v>
      </c>
      <c r="H20" s="161">
        <v>3</v>
      </c>
      <c r="I20" s="152">
        <f>SUM(L20,M20,P20,Q20,T20,U20,X20,Y20)</f>
        <v>3</v>
      </c>
      <c r="J20" s="152">
        <f>SUM(O20,S20,W20,AA20)</f>
        <v>4</v>
      </c>
      <c r="K20" s="153" t="s">
        <v>4</v>
      </c>
      <c r="L20" s="154">
        <f>IF($H20=1,D20,0)</f>
        <v>0</v>
      </c>
      <c r="M20" s="154">
        <f t="shared" si="14"/>
        <v>0</v>
      </c>
      <c r="N20" s="154">
        <f t="shared" si="14"/>
        <v>0</v>
      </c>
      <c r="O20" s="154">
        <f t="shared" si="14"/>
        <v>0</v>
      </c>
      <c r="P20" s="154">
        <f>IF($H20=2,D20,0)</f>
        <v>0</v>
      </c>
      <c r="Q20" s="154">
        <f t="shared" si="15"/>
        <v>0</v>
      </c>
      <c r="R20" s="154">
        <f t="shared" si="15"/>
        <v>0</v>
      </c>
      <c r="S20" s="154">
        <f t="shared" si="15"/>
        <v>0</v>
      </c>
      <c r="T20" s="154">
        <f>IF($H20=3,D20,0)</f>
        <v>1</v>
      </c>
      <c r="U20" s="154">
        <f t="shared" si="16"/>
        <v>2</v>
      </c>
      <c r="V20" s="154" t="str">
        <f t="shared" si="16"/>
        <v>é</v>
      </c>
      <c r="W20" s="154">
        <f t="shared" si="16"/>
        <v>4</v>
      </c>
      <c r="X20" s="154">
        <f>IF($H20=4,D20,0)</f>
        <v>0</v>
      </c>
      <c r="Y20" s="154">
        <f t="shared" si="17"/>
        <v>0</v>
      </c>
      <c r="Z20" s="154">
        <f t="shared" si="17"/>
        <v>0</v>
      </c>
      <c r="AA20" s="154">
        <f t="shared" si="17"/>
        <v>0</v>
      </c>
      <c r="AB20" s="162" t="s">
        <v>119</v>
      </c>
      <c r="AC20" s="198" t="s">
        <v>138</v>
      </c>
      <c r="AD20" s="40" t="s">
        <v>80</v>
      </c>
      <c r="AE20" s="122" t="s">
        <v>56</v>
      </c>
    </row>
    <row r="21" spans="1:36" s="12" customFormat="1" ht="15" customHeight="1" x14ac:dyDescent="0.2">
      <c r="A21" s="157" t="s">
        <v>26</v>
      </c>
      <c r="B21" s="158" t="s">
        <v>115</v>
      </c>
      <c r="C21" s="159" t="s">
        <v>52</v>
      </c>
      <c r="D21" s="160">
        <v>1</v>
      </c>
      <c r="E21" s="160">
        <v>2</v>
      </c>
      <c r="F21" s="149" t="s">
        <v>42</v>
      </c>
      <c r="G21" s="160">
        <v>4</v>
      </c>
      <c r="H21" s="161">
        <v>2</v>
      </c>
      <c r="I21" s="152">
        <f>SUM(L21,M21,P21,Q21,T21,U21,X21,Y21)</f>
        <v>3</v>
      </c>
      <c r="J21" s="152">
        <f>SUM(O21,S21,W21,AA21)</f>
        <v>4</v>
      </c>
      <c r="K21" s="153" t="s">
        <v>4</v>
      </c>
      <c r="L21" s="154">
        <f>IF($H21=1,D21,0)</f>
        <v>0</v>
      </c>
      <c r="M21" s="154">
        <f t="shared" si="14"/>
        <v>0</v>
      </c>
      <c r="N21" s="154">
        <f t="shared" si="14"/>
        <v>0</v>
      </c>
      <c r="O21" s="154">
        <f t="shared" si="14"/>
        <v>0</v>
      </c>
      <c r="P21" s="154">
        <f>IF($H21=2,D21,0)</f>
        <v>1</v>
      </c>
      <c r="Q21" s="154">
        <f t="shared" si="15"/>
        <v>2</v>
      </c>
      <c r="R21" s="154" t="str">
        <f t="shared" si="15"/>
        <v>é</v>
      </c>
      <c r="S21" s="154">
        <f t="shared" si="15"/>
        <v>4</v>
      </c>
      <c r="T21" s="154">
        <f>IF($H21=3,D21,0)</f>
        <v>0</v>
      </c>
      <c r="U21" s="154">
        <f t="shared" si="16"/>
        <v>0</v>
      </c>
      <c r="V21" s="154">
        <f t="shared" si="16"/>
        <v>0</v>
      </c>
      <c r="W21" s="154">
        <f t="shared" si="16"/>
        <v>0</v>
      </c>
      <c r="X21" s="154">
        <f>IF($H21=4,D21,0)</f>
        <v>0</v>
      </c>
      <c r="Y21" s="154">
        <f t="shared" si="17"/>
        <v>0</v>
      </c>
      <c r="Z21" s="154">
        <f t="shared" si="17"/>
        <v>0</v>
      </c>
      <c r="AA21" s="154">
        <f t="shared" si="17"/>
        <v>0</v>
      </c>
      <c r="AB21" s="162" t="s">
        <v>119</v>
      </c>
      <c r="AC21" s="163" t="s">
        <v>98</v>
      </c>
      <c r="AD21" s="40" t="s">
        <v>80</v>
      </c>
      <c r="AE21" s="122" t="s">
        <v>56</v>
      </c>
    </row>
    <row r="22" spans="1:36" s="12" customFormat="1" ht="15" customHeight="1" x14ac:dyDescent="0.2">
      <c r="A22" s="157" t="s">
        <v>27</v>
      </c>
      <c r="B22" s="158" t="s">
        <v>116</v>
      </c>
      <c r="C22" s="159" t="s">
        <v>55</v>
      </c>
      <c r="D22" s="160">
        <v>2</v>
      </c>
      <c r="E22" s="160">
        <v>0</v>
      </c>
      <c r="F22" s="149" t="s">
        <v>42</v>
      </c>
      <c r="G22" s="160">
        <v>3</v>
      </c>
      <c r="H22" s="161">
        <v>1</v>
      </c>
      <c r="I22" s="152">
        <f>SUM(L22,M22,P22,Q22,T22,U22,X22,Y22)</f>
        <v>2</v>
      </c>
      <c r="J22" s="152">
        <f>SUM(O22,S22,W22,AA22)</f>
        <v>3</v>
      </c>
      <c r="K22" s="153" t="s">
        <v>4</v>
      </c>
      <c r="L22" s="154">
        <f>IF($H22=1,D22,0)</f>
        <v>2</v>
      </c>
      <c r="M22" s="154">
        <f>IF($H22=1,E22,0)</f>
        <v>0</v>
      </c>
      <c r="N22" s="154" t="str">
        <f>IF($H22=1,F22,0)</f>
        <v>é</v>
      </c>
      <c r="O22" s="154">
        <f>IF($H22=1,G22,0)</f>
        <v>3</v>
      </c>
      <c r="P22" s="154">
        <f>IF($H22=2,D22,0)</f>
        <v>0</v>
      </c>
      <c r="Q22" s="154">
        <f>IF($H22=2,E22,0)</f>
        <v>0</v>
      </c>
      <c r="R22" s="154">
        <f>IF($H22=2,F22,0)</f>
        <v>0</v>
      </c>
      <c r="S22" s="154">
        <f>IF($H22=2,G22,0)</f>
        <v>0</v>
      </c>
      <c r="T22" s="154">
        <f>IF($H22=3,D22,0)</f>
        <v>0</v>
      </c>
      <c r="U22" s="154">
        <f>IF($H22=3,E22,0)</f>
        <v>0</v>
      </c>
      <c r="V22" s="154">
        <f>IF($H22=3,F22,0)</f>
        <v>0</v>
      </c>
      <c r="W22" s="154">
        <f>IF($H22=3,G22,0)</f>
        <v>0</v>
      </c>
      <c r="X22" s="154">
        <f>IF($H22=4,D22,0)</f>
        <v>0</v>
      </c>
      <c r="Y22" s="154">
        <f>IF($H22=4,E22,0)</f>
        <v>0</v>
      </c>
      <c r="Z22" s="154">
        <f>IF($H22=4,F22,0)</f>
        <v>0</v>
      </c>
      <c r="AA22" s="154">
        <f>IF($H22=4,G22,0)</f>
        <v>0</v>
      </c>
      <c r="AB22" s="162"/>
      <c r="AC22" s="163" t="s">
        <v>96</v>
      </c>
      <c r="AD22" s="39"/>
      <c r="AE22" s="122"/>
    </row>
    <row r="23" spans="1:36" s="12" customFormat="1" ht="18.75" customHeight="1" x14ac:dyDescent="0.2">
      <c r="A23" s="242" t="s">
        <v>88</v>
      </c>
      <c r="B23" s="243"/>
      <c r="C23" s="244"/>
      <c r="D23" s="88"/>
      <c r="E23" s="88"/>
      <c r="F23" s="88"/>
      <c r="G23" s="88"/>
      <c r="H23" s="89"/>
      <c r="I23" s="28"/>
      <c r="J23" s="33">
        <f>J33+J40</f>
        <v>35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20"/>
      <c r="AC23" s="120"/>
      <c r="AD23" s="101"/>
      <c r="AE23" s="120"/>
    </row>
    <row r="24" spans="1:36" s="114" customFormat="1" ht="18.75" customHeight="1" x14ac:dyDescent="0.2">
      <c r="A24" s="108"/>
      <c r="B24" s="108"/>
      <c r="C24" s="108"/>
      <c r="D24" s="109"/>
      <c r="E24" s="109"/>
      <c r="F24" s="109"/>
      <c r="G24" s="109"/>
      <c r="H24" s="109"/>
      <c r="I24" s="110"/>
      <c r="J24" s="111"/>
      <c r="K24" s="112"/>
      <c r="L24" s="110"/>
      <c r="M24" s="110"/>
      <c r="N24" s="113"/>
      <c r="O24" s="112"/>
      <c r="P24" s="110"/>
      <c r="Q24" s="110"/>
      <c r="R24" s="110"/>
      <c r="S24" s="112"/>
      <c r="T24" s="110"/>
      <c r="U24" s="110"/>
      <c r="V24" s="110"/>
      <c r="W24" s="112"/>
      <c r="X24" s="110"/>
      <c r="Y24" s="110"/>
      <c r="Z24" s="110"/>
      <c r="AA24" s="112"/>
      <c r="AB24" s="124"/>
      <c r="AC24" s="133"/>
      <c r="AE24" s="124"/>
    </row>
    <row r="25" spans="1:36" s="114" customFormat="1" ht="18.75" customHeight="1" x14ac:dyDescent="0.2">
      <c r="A25" s="108"/>
      <c r="B25" s="108"/>
      <c r="C25" s="108"/>
      <c r="D25" s="109"/>
      <c r="E25" s="109"/>
      <c r="F25" s="109"/>
      <c r="G25" s="109"/>
      <c r="H25" s="109"/>
      <c r="I25" s="110"/>
      <c r="J25" s="111"/>
      <c r="K25" s="112"/>
      <c r="L25" s="110"/>
      <c r="M25" s="110"/>
      <c r="N25" s="113"/>
      <c r="O25" s="112"/>
      <c r="P25" s="110"/>
      <c r="Q25" s="110"/>
      <c r="R25" s="110"/>
      <c r="S25" s="112"/>
      <c r="T25" s="110"/>
      <c r="U25" s="110"/>
      <c r="V25" s="110"/>
      <c r="W25" s="112"/>
      <c r="X25" s="110"/>
      <c r="Y25" s="110"/>
      <c r="Z25" s="110"/>
      <c r="AA25" s="112"/>
      <c r="AB25" s="197" t="s">
        <v>141</v>
      </c>
      <c r="AC25" s="197"/>
      <c r="AD25" s="197"/>
      <c r="AE25" s="197"/>
      <c r="AF25" s="197"/>
      <c r="AG25" s="197"/>
      <c r="AH25" s="197"/>
      <c r="AI25" s="197"/>
      <c r="AJ25" s="197"/>
    </row>
    <row r="26" spans="1:36" s="114" customFormat="1" ht="18.75" customHeight="1" x14ac:dyDescent="0.2">
      <c r="A26" s="108"/>
      <c r="B26" s="108"/>
      <c r="C26" s="108"/>
      <c r="D26" s="109"/>
      <c r="E26" s="109"/>
      <c r="F26" s="109"/>
      <c r="G26" s="109"/>
      <c r="H26" s="109"/>
      <c r="I26" s="110"/>
      <c r="J26" s="111"/>
      <c r="K26" s="112"/>
      <c r="L26" s="110"/>
      <c r="M26" s="110"/>
      <c r="N26" s="113"/>
      <c r="O26" s="112"/>
      <c r="P26" s="110"/>
      <c r="Q26" s="110"/>
      <c r="R26" s="110"/>
      <c r="S26" s="112"/>
      <c r="T26" s="110"/>
      <c r="U26" s="110"/>
      <c r="V26" s="110"/>
      <c r="W26" s="112"/>
      <c r="X26" s="110"/>
      <c r="Y26" s="110"/>
      <c r="Z26" s="110"/>
      <c r="AA26" s="112"/>
      <c r="AB26" s="197" t="s">
        <v>94</v>
      </c>
      <c r="AC26" s="197"/>
      <c r="AD26" s="197"/>
      <c r="AE26" s="197"/>
      <c r="AF26" s="197"/>
      <c r="AG26" s="197"/>
      <c r="AH26" s="197"/>
      <c r="AI26" s="197"/>
      <c r="AJ26" s="197"/>
    </row>
    <row r="27" spans="1:36" s="114" customFormat="1" ht="18.75" customHeight="1" x14ac:dyDescent="0.2">
      <c r="A27" s="108"/>
      <c r="B27" s="108"/>
      <c r="C27" s="108"/>
      <c r="D27" s="109"/>
      <c r="E27" s="109"/>
      <c r="F27" s="109"/>
      <c r="G27" s="109"/>
      <c r="H27" s="109"/>
      <c r="I27" s="110"/>
      <c r="J27" s="111"/>
      <c r="K27" s="112"/>
      <c r="L27" s="110"/>
      <c r="M27" s="110"/>
      <c r="N27" s="113"/>
      <c r="O27" s="112"/>
      <c r="P27" s="110"/>
      <c r="Q27" s="110"/>
      <c r="R27" s="110"/>
      <c r="S27" s="112"/>
      <c r="T27" s="110"/>
      <c r="U27" s="110"/>
      <c r="V27" s="110"/>
      <c r="W27" s="112"/>
      <c r="X27" s="110"/>
      <c r="Y27" s="110"/>
      <c r="Z27" s="110"/>
      <c r="AA27" s="112"/>
      <c r="AB27" s="197"/>
      <c r="AC27" s="197"/>
      <c r="AD27" s="197"/>
      <c r="AE27" s="197"/>
      <c r="AF27" s="197"/>
      <c r="AG27" s="197"/>
      <c r="AH27" s="197"/>
      <c r="AI27" s="197"/>
      <c r="AJ27" s="197"/>
    </row>
    <row r="28" spans="1:36" s="114" customFormat="1" ht="18.75" customHeight="1" x14ac:dyDescent="0.2">
      <c r="A28" s="108"/>
      <c r="B28" s="108"/>
      <c r="C28" s="108"/>
      <c r="D28" s="109"/>
      <c r="E28" s="109"/>
      <c r="F28" s="109"/>
      <c r="G28" s="109"/>
      <c r="H28" s="109"/>
      <c r="I28" s="110"/>
      <c r="J28" s="111"/>
      <c r="K28" s="112"/>
      <c r="L28" s="110"/>
      <c r="M28" s="110"/>
      <c r="N28" s="113"/>
      <c r="O28" s="112"/>
      <c r="P28" s="110"/>
      <c r="Q28" s="110"/>
      <c r="R28" s="110"/>
      <c r="S28" s="112"/>
      <c r="T28" s="110"/>
      <c r="U28" s="110"/>
      <c r="V28" s="110"/>
      <c r="W28" s="112"/>
      <c r="X28" s="110"/>
      <c r="Y28" s="110"/>
      <c r="Z28" s="110"/>
      <c r="AA28" s="112"/>
      <c r="AB28" s="197"/>
      <c r="AC28" s="197"/>
      <c r="AD28" s="197"/>
      <c r="AE28" s="197"/>
      <c r="AF28" s="197"/>
      <c r="AG28" s="197"/>
      <c r="AH28" s="197"/>
      <c r="AI28" s="197"/>
      <c r="AJ28" s="197"/>
    </row>
    <row r="29" spans="1:36" s="114" customFormat="1" ht="18.75" customHeight="1" x14ac:dyDescent="0.2">
      <c r="A29" s="108" t="s">
        <v>102</v>
      </c>
      <c r="B29" s="108"/>
      <c r="C29" s="108"/>
      <c r="D29" s="109"/>
      <c r="E29" s="109"/>
      <c r="F29" s="109"/>
      <c r="G29" s="109"/>
      <c r="H29" s="109"/>
      <c r="I29" s="110"/>
      <c r="J29" s="111"/>
      <c r="K29" s="112"/>
      <c r="L29" s="110"/>
      <c r="M29" s="110"/>
      <c r="N29" s="113"/>
      <c r="O29" s="112"/>
      <c r="P29" s="110" t="s">
        <v>33</v>
      </c>
      <c r="Q29" s="110"/>
      <c r="R29" s="110"/>
      <c r="S29" s="112"/>
      <c r="T29" s="110"/>
      <c r="U29" s="110"/>
      <c r="V29" s="110"/>
      <c r="W29" s="112"/>
      <c r="X29" s="110"/>
      <c r="Y29" s="110"/>
      <c r="Z29" s="110"/>
      <c r="AA29" s="112"/>
      <c r="AB29" s="124" t="s">
        <v>139</v>
      </c>
      <c r="AC29" s="133"/>
      <c r="AE29" s="124"/>
    </row>
    <row r="30" spans="1:36" s="114" customFormat="1" ht="18.75" customHeight="1" x14ac:dyDescent="0.2">
      <c r="A30" s="108" t="s">
        <v>103</v>
      </c>
      <c r="B30" s="108"/>
      <c r="C30" s="108"/>
      <c r="D30" s="109"/>
      <c r="E30" s="109"/>
      <c r="F30" s="109"/>
      <c r="G30" s="109"/>
      <c r="H30" s="109"/>
      <c r="I30" s="110"/>
      <c r="J30" s="111"/>
      <c r="K30" s="112"/>
      <c r="L30" s="110"/>
      <c r="M30" s="110"/>
      <c r="N30" s="113"/>
      <c r="O30" s="112"/>
      <c r="P30" s="110" t="s">
        <v>8</v>
      </c>
      <c r="Q30" s="110"/>
      <c r="R30" s="110"/>
      <c r="S30" s="112"/>
      <c r="T30" s="110"/>
      <c r="U30" s="110"/>
      <c r="V30" s="110"/>
      <c r="W30" s="112"/>
      <c r="X30" s="110"/>
      <c r="Y30" s="110"/>
      <c r="Z30" s="110"/>
      <c r="AA30" s="112"/>
      <c r="AB30" s="124" t="s">
        <v>140</v>
      </c>
      <c r="AC30" s="133"/>
      <c r="AE30" s="124"/>
    </row>
    <row r="31" spans="1:36" s="114" customFormat="1" ht="18.75" customHeight="1" x14ac:dyDescent="0.2">
      <c r="A31" s="108"/>
      <c r="B31" s="108"/>
      <c r="C31" s="108"/>
      <c r="D31" s="109"/>
      <c r="E31" s="109"/>
      <c r="F31" s="109"/>
      <c r="G31" s="109"/>
      <c r="H31" s="109"/>
      <c r="I31" s="110"/>
      <c r="J31" s="111"/>
      <c r="K31" s="112"/>
      <c r="L31" s="110"/>
      <c r="M31" s="110"/>
      <c r="N31" s="113"/>
      <c r="O31" s="112"/>
      <c r="P31" s="110" t="s">
        <v>137</v>
      </c>
      <c r="Q31" s="110"/>
      <c r="R31" s="110"/>
      <c r="S31" s="112"/>
      <c r="T31" s="110"/>
      <c r="U31" s="110"/>
      <c r="V31" s="110"/>
      <c r="W31" s="112"/>
      <c r="X31" s="110"/>
      <c r="Y31" s="110"/>
      <c r="Z31" s="110"/>
      <c r="AA31" s="112"/>
      <c r="AB31" s="124" t="s">
        <v>136</v>
      </c>
      <c r="AC31" s="133"/>
      <c r="AE31" s="124"/>
    </row>
    <row r="32" spans="1:36" s="12" customFormat="1" ht="18.75" customHeight="1" x14ac:dyDescent="0.2">
      <c r="A32" s="203"/>
      <c r="B32" s="204"/>
      <c r="C32" s="205"/>
      <c r="D32" s="106"/>
      <c r="E32" s="106"/>
      <c r="F32" s="106"/>
      <c r="G32" s="106"/>
      <c r="H32" s="107"/>
      <c r="I32" s="102"/>
      <c r="J32" s="103"/>
      <c r="K32" s="104"/>
      <c r="L32" s="102"/>
      <c r="M32" s="102"/>
      <c r="N32" s="105"/>
      <c r="O32" s="104"/>
      <c r="P32" s="102" t="s">
        <v>131</v>
      </c>
      <c r="Q32" s="102"/>
      <c r="R32" s="102"/>
      <c r="S32" s="104"/>
      <c r="T32" s="102"/>
      <c r="U32" s="102"/>
      <c r="V32" s="102"/>
      <c r="W32" s="104"/>
      <c r="X32" s="102"/>
      <c r="Y32" s="102"/>
      <c r="Z32" s="102"/>
      <c r="AA32" s="104"/>
      <c r="AB32" s="125"/>
      <c r="AC32" s="134"/>
      <c r="AD32" s="115"/>
      <c r="AE32" s="125"/>
    </row>
    <row r="33" spans="1:31" s="12" customFormat="1" ht="18.75" customHeight="1" thickBot="1" x14ac:dyDescent="0.25">
      <c r="A33" s="211" t="s">
        <v>86</v>
      </c>
      <c r="B33" s="212"/>
      <c r="C33" s="213"/>
      <c r="D33" s="88"/>
      <c r="E33" s="88"/>
      <c r="F33" s="88"/>
      <c r="G33" s="88"/>
      <c r="H33" s="89"/>
      <c r="I33" s="28">
        <f>SUM(I34:I39)</f>
        <v>20</v>
      </c>
      <c r="J33" s="33">
        <f>SUM(J34:J39)</f>
        <v>25</v>
      </c>
      <c r="K33" s="21"/>
      <c r="L33" s="22">
        <f>SUM(L34:L39)</f>
        <v>0</v>
      </c>
      <c r="M33" s="24">
        <f>SUM(M34:M39)</f>
        <v>3</v>
      </c>
      <c r="N33" s="32"/>
      <c r="O33" s="21">
        <f>SUM(O34:O39)</f>
        <v>4</v>
      </c>
      <c r="P33" s="20">
        <f>SUM(P34:P39)</f>
        <v>0</v>
      </c>
      <c r="Q33" s="24">
        <f>SUM(Q34:Q39)</f>
        <v>4</v>
      </c>
      <c r="R33" s="24"/>
      <c r="S33" s="21">
        <f>SUM(S34:S39)</f>
        <v>5</v>
      </c>
      <c r="T33" s="20">
        <f>SUM(T34:T39)</f>
        <v>3</v>
      </c>
      <c r="U33" s="24">
        <f>SUM(U34:U39)</f>
        <v>7</v>
      </c>
      <c r="V33" s="24"/>
      <c r="W33" s="21">
        <f>SUM(W34:W39)</f>
        <v>12</v>
      </c>
      <c r="X33" s="20">
        <f>SUM(X34:X39)</f>
        <v>1</v>
      </c>
      <c r="Y33" s="24">
        <f>SUM(Y34:Y39)</f>
        <v>2</v>
      </c>
      <c r="Z33" s="24"/>
      <c r="AA33" s="21">
        <f>SUM(AA34:AA39)</f>
        <v>4</v>
      </c>
      <c r="AB33" s="120"/>
      <c r="AC33" s="132"/>
      <c r="AD33" s="101"/>
      <c r="AE33" s="120"/>
    </row>
    <row r="34" spans="1:31" s="12" customFormat="1" ht="15" customHeight="1" x14ac:dyDescent="0.2">
      <c r="A34" s="146" t="s">
        <v>28</v>
      </c>
      <c r="B34" s="143" t="s">
        <v>117</v>
      </c>
      <c r="C34" s="168" t="s">
        <v>53</v>
      </c>
      <c r="D34" s="148">
        <v>1</v>
      </c>
      <c r="E34" s="148">
        <v>2</v>
      </c>
      <c r="F34" s="148" t="s">
        <v>42</v>
      </c>
      <c r="G34" s="148">
        <v>4</v>
      </c>
      <c r="H34" s="151">
        <v>3</v>
      </c>
      <c r="I34" s="152">
        <f t="shared" ref="I34:I39" si="18">SUM(L34,M34,P34,Q34,T34,U34,X34,Y34)</f>
        <v>3</v>
      </c>
      <c r="J34" s="152">
        <f t="shared" ref="J34:J39" si="19">SUM(O34,S34,W34,AA34)</f>
        <v>4</v>
      </c>
      <c r="K34" s="153" t="s">
        <v>4</v>
      </c>
      <c r="L34" s="154">
        <f t="shared" ref="L34:L39" si="20">IF($H34=1,D34,0)</f>
        <v>0</v>
      </c>
      <c r="M34" s="154">
        <f t="shared" ref="M34:O39" si="21">IF($H34=1,E34,0)</f>
        <v>0</v>
      </c>
      <c r="N34" s="154">
        <f t="shared" si="21"/>
        <v>0</v>
      </c>
      <c r="O34" s="154">
        <f t="shared" si="21"/>
        <v>0</v>
      </c>
      <c r="P34" s="154">
        <f t="shared" ref="P34:P39" si="22">IF($H34=2,D34,0)</f>
        <v>0</v>
      </c>
      <c r="Q34" s="154">
        <f t="shared" ref="Q34:S39" si="23">IF($H34=2,E34,0)</f>
        <v>0</v>
      </c>
      <c r="R34" s="154">
        <f t="shared" si="23"/>
        <v>0</v>
      </c>
      <c r="S34" s="154">
        <f t="shared" si="23"/>
        <v>0</v>
      </c>
      <c r="T34" s="154">
        <f t="shared" ref="T34:T39" si="24">IF($H34=3,D34,0)</f>
        <v>1</v>
      </c>
      <c r="U34" s="154">
        <f t="shared" ref="U34:W39" si="25">IF($H34=3,E34,0)</f>
        <v>2</v>
      </c>
      <c r="V34" s="154" t="str">
        <f t="shared" si="25"/>
        <v>é</v>
      </c>
      <c r="W34" s="154">
        <f t="shared" si="25"/>
        <v>4</v>
      </c>
      <c r="X34" s="154">
        <f t="shared" ref="X34:X39" si="26">IF($H34=4,D34,0)</f>
        <v>0</v>
      </c>
      <c r="Y34" s="154">
        <f t="shared" ref="Y34:AA39" si="27">IF($H34=4,E34,0)</f>
        <v>0</v>
      </c>
      <c r="Z34" s="154">
        <f t="shared" si="27"/>
        <v>0</v>
      </c>
      <c r="AA34" s="154">
        <f t="shared" si="27"/>
        <v>0</v>
      </c>
      <c r="AB34" s="169"/>
      <c r="AC34" s="170" t="s">
        <v>99</v>
      </c>
      <c r="AD34" s="39"/>
      <c r="AE34" s="122"/>
    </row>
    <row r="35" spans="1:31" s="12" customFormat="1" ht="15" customHeight="1" x14ac:dyDescent="0.2">
      <c r="A35" s="157" t="s">
        <v>29</v>
      </c>
      <c r="B35" s="158" t="s">
        <v>118</v>
      </c>
      <c r="C35" s="159" t="s">
        <v>54</v>
      </c>
      <c r="D35" s="160">
        <v>1</v>
      </c>
      <c r="E35" s="160">
        <v>2</v>
      </c>
      <c r="F35" s="160" t="s">
        <v>3</v>
      </c>
      <c r="G35" s="160">
        <v>4</v>
      </c>
      <c r="H35" s="161">
        <v>4</v>
      </c>
      <c r="I35" s="152">
        <f t="shared" si="18"/>
        <v>3</v>
      </c>
      <c r="J35" s="152">
        <f t="shared" si="19"/>
        <v>4</v>
      </c>
      <c r="K35" s="153" t="s">
        <v>4</v>
      </c>
      <c r="L35" s="154">
        <f t="shared" si="20"/>
        <v>0</v>
      </c>
      <c r="M35" s="154">
        <f t="shared" si="21"/>
        <v>0</v>
      </c>
      <c r="N35" s="154">
        <f t="shared" si="21"/>
        <v>0</v>
      </c>
      <c r="O35" s="154">
        <f t="shared" si="21"/>
        <v>0</v>
      </c>
      <c r="P35" s="154">
        <f t="shared" si="22"/>
        <v>0</v>
      </c>
      <c r="Q35" s="154">
        <f t="shared" si="23"/>
        <v>0</v>
      </c>
      <c r="R35" s="154">
        <f t="shared" si="23"/>
        <v>0</v>
      </c>
      <c r="S35" s="154">
        <f t="shared" si="23"/>
        <v>0</v>
      </c>
      <c r="T35" s="154">
        <f t="shared" si="24"/>
        <v>0</v>
      </c>
      <c r="U35" s="154">
        <f t="shared" si="25"/>
        <v>0</v>
      </c>
      <c r="V35" s="154">
        <f t="shared" si="25"/>
        <v>0</v>
      </c>
      <c r="W35" s="154">
        <f t="shared" si="25"/>
        <v>0</v>
      </c>
      <c r="X35" s="154">
        <f t="shared" si="26"/>
        <v>1</v>
      </c>
      <c r="Y35" s="154">
        <f t="shared" si="27"/>
        <v>2</v>
      </c>
      <c r="Z35" s="154" t="str">
        <f t="shared" si="27"/>
        <v>v</v>
      </c>
      <c r="AA35" s="154">
        <f t="shared" si="27"/>
        <v>4</v>
      </c>
      <c r="AB35" s="162" t="s">
        <v>117</v>
      </c>
      <c r="AC35" s="171" t="s">
        <v>99</v>
      </c>
      <c r="AD35" s="40" t="s">
        <v>78</v>
      </c>
      <c r="AE35" s="122" t="s">
        <v>53</v>
      </c>
    </row>
    <row r="36" spans="1:31" s="12" customFormat="1" ht="15" customHeight="1" x14ac:dyDescent="0.2">
      <c r="A36" s="157" t="s">
        <v>30</v>
      </c>
      <c r="B36" s="158" t="s">
        <v>119</v>
      </c>
      <c r="C36" s="159" t="s">
        <v>56</v>
      </c>
      <c r="D36" s="160"/>
      <c r="E36" s="160">
        <v>3</v>
      </c>
      <c r="F36" s="160" t="s">
        <v>42</v>
      </c>
      <c r="G36" s="160">
        <v>4</v>
      </c>
      <c r="H36" s="161">
        <v>1</v>
      </c>
      <c r="I36" s="152">
        <f t="shared" si="18"/>
        <v>3</v>
      </c>
      <c r="J36" s="152">
        <f t="shared" si="19"/>
        <v>4</v>
      </c>
      <c r="K36" s="153" t="s">
        <v>4</v>
      </c>
      <c r="L36" s="154">
        <f t="shared" si="20"/>
        <v>0</v>
      </c>
      <c r="M36" s="154">
        <f t="shared" si="21"/>
        <v>3</v>
      </c>
      <c r="N36" s="154" t="str">
        <f t="shared" si="21"/>
        <v>é</v>
      </c>
      <c r="O36" s="154">
        <f t="shared" si="21"/>
        <v>4</v>
      </c>
      <c r="P36" s="154">
        <f t="shared" si="22"/>
        <v>0</v>
      </c>
      <c r="Q36" s="154">
        <f t="shared" si="23"/>
        <v>0</v>
      </c>
      <c r="R36" s="154">
        <f t="shared" si="23"/>
        <v>0</v>
      </c>
      <c r="S36" s="154">
        <f t="shared" si="23"/>
        <v>0</v>
      </c>
      <c r="T36" s="154">
        <f t="shared" si="24"/>
        <v>0</v>
      </c>
      <c r="U36" s="154">
        <f t="shared" si="25"/>
        <v>0</v>
      </c>
      <c r="V36" s="154">
        <f t="shared" si="25"/>
        <v>0</v>
      </c>
      <c r="W36" s="154">
        <f t="shared" si="25"/>
        <v>0</v>
      </c>
      <c r="X36" s="154">
        <f t="shared" si="26"/>
        <v>0</v>
      </c>
      <c r="Y36" s="154">
        <f t="shared" si="27"/>
        <v>0</v>
      </c>
      <c r="Z36" s="154">
        <f t="shared" si="27"/>
        <v>0</v>
      </c>
      <c r="AA36" s="154">
        <f t="shared" si="27"/>
        <v>0</v>
      </c>
      <c r="AB36" s="162"/>
      <c r="AC36" s="171" t="s">
        <v>100</v>
      </c>
      <c r="AD36" s="40"/>
      <c r="AE36" s="122"/>
    </row>
    <row r="37" spans="1:31" s="12" customFormat="1" ht="15" customHeight="1" x14ac:dyDescent="0.2">
      <c r="A37" s="157" t="s">
        <v>31</v>
      </c>
      <c r="B37" s="158" t="s">
        <v>120</v>
      </c>
      <c r="C37" s="159" t="s">
        <v>57</v>
      </c>
      <c r="D37" s="160"/>
      <c r="E37" s="160">
        <v>4</v>
      </c>
      <c r="F37" s="160" t="s">
        <v>42</v>
      </c>
      <c r="G37" s="160">
        <v>5</v>
      </c>
      <c r="H37" s="161">
        <v>2</v>
      </c>
      <c r="I37" s="152">
        <f t="shared" si="18"/>
        <v>4</v>
      </c>
      <c r="J37" s="152">
        <f t="shared" si="19"/>
        <v>5</v>
      </c>
      <c r="K37" s="153" t="s">
        <v>4</v>
      </c>
      <c r="L37" s="154">
        <f t="shared" si="20"/>
        <v>0</v>
      </c>
      <c r="M37" s="154">
        <f t="shared" si="21"/>
        <v>0</v>
      </c>
      <c r="N37" s="154">
        <f t="shared" si="21"/>
        <v>0</v>
      </c>
      <c r="O37" s="154">
        <f t="shared" si="21"/>
        <v>0</v>
      </c>
      <c r="P37" s="154">
        <f t="shared" si="22"/>
        <v>0</v>
      </c>
      <c r="Q37" s="154">
        <f t="shared" si="23"/>
        <v>4</v>
      </c>
      <c r="R37" s="154" t="str">
        <f t="shared" si="23"/>
        <v>é</v>
      </c>
      <c r="S37" s="154">
        <f t="shared" si="23"/>
        <v>5</v>
      </c>
      <c r="T37" s="154">
        <f t="shared" si="24"/>
        <v>0</v>
      </c>
      <c r="U37" s="154">
        <f t="shared" si="25"/>
        <v>0</v>
      </c>
      <c r="V37" s="154">
        <f t="shared" si="25"/>
        <v>0</v>
      </c>
      <c r="W37" s="154">
        <f t="shared" si="25"/>
        <v>0</v>
      </c>
      <c r="X37" s="154">
        <f t="shared" si="26"/>
        <v>0</v>
      </c>
      <c r="Y37" s="154">
        <f t="shared" si="27"/>
        <v>0</v>
      </c>
      <c r="Z37" s="154">
        <f t="shared" si="27"/>
        <v>0</v>
      </c>
      <c r="AA37" s="154">
        <f t="shared" si="27"/>
        <v>0</v>
      </c>
      <c r="AB37" s="162" t="s">
        <v>119</v>
      </c>
      <c r="AC37" s="171" t="s">
        <v>100</v>
      </c>
      <c r="AD37" s="41" t="s">
        <v>80</v>
      </c>
      <c r="AE37" s="122" t="s">
        <v>56</v>
      </c>
    </row>
    <row r="38" spans="1:31" s="12" customFormat="1" ht="15" customHeight="1" x14ac:dyDescent="0.2">
      <c r="A38" s="157" t="s">
        <v>32</v>
      </c>
      <c r="B38" s="158" t="s">
        <v>121</v>
      </c>
      <c r="C38" s="159" t="s">
        <v>58</v>
      </c>
      <c r="D38" s="160"/>
      <c r="E38" s="160">
        <v>4</v>
      </c>
      <c r="F38" s="160" t="s">
        <v>3</v>
      </c>
      <c r="G38" s="160">
        <v>5</v>
      </c>
      <c r="H38" s="161">
        <v>3</v>
      </c>
      <c r="I38" s="152">
        <f t="shared" si="18"/>
        <v>4</v>
      </c>
      <c r="J38" s="152">
        <f t="shared" si="19"/>
        <v>5</v>
      </c>
      <c r="K38" s="153" t="s">
        <v>4</v>
      </c>
      <c r="L38" s="154">
        <f t="shared" si="20"/>
        <v>0</v>
      </c>
      <c r="M38" s="154">
        <f t="shared" si="21"/>
        <v>0</v>
      </c>
      <c r="N38" s="154">
        <f t="shared" si="21"/>
        <v>0</v>
      </c>
      <c r="O38" s="154">
        <f t="shared" si="21"/>
        <v>0</v>
      </c>
      <c r="P38" s="154">
        <f t="shared" si="22"/>
        <v>0</v>
      </c>
      <c r="Q38" s="154">
        <f t="shared" si="23"/>
        <v>0</v>
      </c>
      <c r="R38" s="154">
        <f t="shared" si="23"/>
        <v>0</v>
      </c>
      <c r="S38" s="154">
        <f t="shared" si="23"/>
        <v>0</v>
      </c>
      <c r="T38" s="154">
        <f t="shared" si="24"/>
        <v>0</v>
      </c>
      <c r="U38" s="154">
        <f t="shared" si="25"/>
        <v>4</v>
      </c>
      <c r="V38" s="154" t="str">
        <f t="shared" si="25"/>
        <v>v</v>
      </c>
      <c r="W38" s="154">
        <f t="shared" si="25"/>
        <v>5</v>
      </c>
      <c r="X38" s="154">
        <f t="shared" si="26"/>
        <v>0</v>
      </c>
      <c r="Y38" s="154">
        <f t="shared" si="27"/>
        <v>0</v>
      </c>
      <c r="Z38" s="154">
        <f t="shared" si="27"/>
        <v>0</v>
      </c>
      <c r="AA38" s="154">
        <f t="shared" si="27"/>
        <v>0</v>
      </c>
      <c r="AB38" s="162" t="s">
        <v>120</v>
      </c>
      <c r="AC38" s="171" t="s">
        <v>100</v>
      </c>
      <c r="AD38" s="41" t="s">
        <v>79</v>
      </c>
      <c r="AE38" s="122" t="s">
        <v>57</v>
      </c>
    </row>
    <row r="39" spans="1:31" s="12" customFormat="1" ht="15" customHeight="1" x14ac:dyDescent="0.2">
      <c r="A39" s="157" t="s">
        <v>40</v>
      </c>
      <c r="B39" s="158" t="s">
        <v>122</v>
      </c>
      <c r="C39" s="172" t="s">
        <v>68</v>
      </c>
      <c r="D39" s="173">
        <v>2</v>
      </c>
      <c r="E39" s="173">
        <v>1</v>
      </c>
      <c r="F39" s="173" t="s">
        <v>3</v>
      </c>
      <c r="G39" s="173">
        <v>3</v>
      </c>
      <c r="H39" s="161">
        <v>3</v>
      </c>
      <c r="I39" s="152">
        <f t="shared" si="18"/>
        <v>3</v>
      </c>
      <c r="J39" s="152">
        <f t="shared" si="19"/>
        <v>3</v>
      </c>
      <c r="K39" s="153" t="s">
        <v>4</v>
      </c>
      <c r="L39" s="154">
        <f t="shared" si="20"/>
        <v>0</v>
      </c>
      <c r="M39" s="154">
        <f t="shared" si="21"/>
        <v>0</v>
      </c>
      <c r="N39" s="154">
        <f t="shared" si="21"/>
        <v>0</v>
      </c>
      <c r="O39" s="154">
        <f t="shared" si="21"/>
        <v>0</v>
      </c>
      <c r="P39" s="154">
        <f t="shared" si="22"/>
        <v>0</v>
      </c>
      <c r="Q39" s="154">
        <f t="shared" si="23"/>
        <v>0</v>
      </c>
      <c r="R39" s="154">
        <f t="shared" si="23"/>
        <v>0</v>
      </c>
      <c r="S39" s="154">
        <f t="shared" si="23"/>
        <v>0</v>
      </c>
      <c r="T39" s="154">
        <f t="shared" si="24"/>
        <v>2</v>
      </c>
      <c r="U39" s="154">
        <f t="shared" si="25"/>
        <v>1</v>
      </c>
      <c r="V39" s="154" t="str">
        <f t="shared" si="25"/>
        <v>v</v>
      </c>
      <c r="W39" s="154">
        <f t="shared" si="25"/>
        <v>3</v>
      </c>
      <c r="X39" s="154">
        <f t="shared" si="26"/>
        <v>0</v>
      </c>
      <c r="Y39" s="154">
        <f t="shared" si="27"/>
        <v>0</v>
      </c>
      <c r="Z39" s="154">
        <f t="shared" si="27"/>
        <v>0</v>
      </c>
      <c r="AA39" s="154">
        <f t="shared" si="27"/>
        <v>0</v>
      </c>
      <c r="AB39" s="162"/>
      <c r="AC39" s="174" t="s">
        <v>98</v>
      </c>
      <c r="AD39" s="41"/>
      <c r="AE39" s="122"/>
    </row>
    <row r="40" spans="1:31" ht="15.75" x14ac:dyDescent="0.2">
      <c r="A40" s="234" t="s">
        <v>82</v>
      </c>
      <c r="B40" s="235"/>
      <c r="C40" s="236"/>
      <c r="D40" s="175"/>
      <c r="E40" s="175"/>
      <c r="F40" s="175"/>
      <c r="G40" s="176"/>
      <c r="H40" s="177"/>
      <c r="I40" s="45">
        <f>SUM(I41:I43)</f>
        <v>10</v>
      </c>
      <c r="J40" s="44">
        <f>SUM(J41:J43)</f>
        <v>10</v>
      </c>
      <c r="K40" s="178"/>
      <c r="L40" s="24">
        <f>SUM(L41:L43)</f>
        <v>1</v>
      </c>
      <c r="M40" s="24">
        <f>SUM(M41:M43)</f>
        <v>2</v>
      </c>
      <c r="N40" s="24"/>
      <c r="O40" s="166">
        <f>SUM(O41:O43)</f>
        <v>3</v>
      </c>
      <c r="P40" s="24">
        <f>SUM(P41:P43)</f>
        <v>3</v>
      </c>
      <c r="Q40" s="24">
        <f>SUM(Q41:Q43)</f>
        <v>4</v>
      </c>
      <c r="R40" s="24"/>
      <c r="S40" s="166">
        <f>SUM(S41:S43)</f>
        <v>7</v>
      </c>
      <c r="T40" s="24">
        <f>SUM(T41:T43)</f>
        <v>0</v>
      </c>
      <c r="U40" s="24">
        <f>SUM(U41:U43)</f>
        <v>0</v>
      </c>
      <c r="V40" s="24"/>
      <c r="W40" s="166">
        <f>SUM(W41:W43)</f>
        <v>0</v>
      </c>
      <c r="X40" s="24">
        <f>SUM(X41:X43)</f>
        <v>0</v>
      </c>
      <c r="Y40" s="24">
        <f>SUM(Y41:Y43)</f>
        <v>0</v>
      </c>
      <c r="Z40" s="24"/>
      <c r="AA40" s="166">
        <f>SUM(AA41:AA43)</f>
        <v>0</v>
      </c>
      <c r="AB40" s="145"/>
      <c r="AC40" s="179"/>
      <c r="AD40" s="101"/>
      <c r="AE40" s="120"/>
    </row>
    <row r="41" spans="1:31" ht="15.75" customHeight="1" x14ac:dyDescent="0.2">
      <c r="A41" s="180" t="s">
        <v>43</v>
      </c>
      <c r="B41" s="158" t="s">
        <v>123</v>
      </c>
      <c r="C41" s="159" t="s">
        <v>66</v>
      </c>
      <c r="D41" s="160">
        <v>2</v>
      </c>
      <c r="E41" s="160">
        <v>2</v>
      </c>
      <c r="F41" s="160" t="s">
        <v>42</v>
      </c>
      <c r="G41" s="160">
        <v>4</v>
      </c>
      <c r="H41" s="161">
        <v>2</v>
      </c>
      <c r="I41" s="181">
        <f>SUM(L41,M41,P41,Q41,T41,U41,X41,Y41)</f>
        <v>4</v>
      </c>
      <c r="J41" s="182">
        <f>SUM(O41,S41,W41,AA41)</f>
        <v>4</v>
      </c>
      <c r="K41" s="181" t="s">
        <v>6</v>
      </c>
      <c r="L41" s="154">
        <f>IF($H41=1,D41,0)</f>
        <v>0</v>
      </c>
      <c r="M41" s="154">
        <f t="shared" ref="M41:O43" si="28">IF($H41=1,E41,0)</f>
        <v>0</v>
      </c>
      <c r="N41" s="154">
        <f t="shared" si="28"/>
        <v>0</v>
      </c>
      <c r="O41" s="154">
        <f t="shared" si="28"/>
        <v>0</v>
      </c>
      <c r="P41" s="154">
        <f>IF($H41=2,D41,0)</f>
        <v>2</v>
      </c>
      <c r="Q41" s="154">
        <f t="shared" ref="Q41:S43" si="29">IF($H41=2,E41,0)</f>
        <v>2</v>
      </c>
      <c r="R41" s="154" t="str">
        <f t="shared" si="29"/>
        <v>é</v>
      </c>
      <c r="S41" s="154">
        <f t="shared" si="29"/>
        <v>4</v>
      </c>
      <c r="T41" s="154">
        <f>IF($H41=3,D41,0)</f>
        <v>0</v>
      </c>
      <c r="U41" s="154">
        <f t="shared" ref="U41:W43" si="30">IF($H41=3,E41,0)</f>
        <v>0</v>
      </c>
      <c r="V41" s="154">
        <f t="shared" si="30"/>
        <v>0</v>
      </c>
      <c r="W41" s="154">
        <f t="shared" si="30"/>
        <v>0</v>
      </c>
      <c r="X41" s="154">
        <f>IF($H41=4,D41,0)</f>
        <v>0</v>
      </c>
      <c r="Y41" s="154">
        <f t="shared" ref="Y41:AA43" si="31">IF($H41=4,E41,0)</f>
        <v>0</v>
      </c>
      <c r="Z41" s="154">
        <f t="shared" si="31"/>
        <v>0</v>
      </c>
      <c r="AA41" s="154">
        <f t="shared" si="31"/>
        <v>0</v>
      </c>
      <c r="AB41" s="162"/>
      <c r="AC41" s="174" t="s">
        <v>100</v>
      </c>
      <c r="AD41" s="39"/>
      <c r="AE41" s="122"/>
    </row>
    <row r="42" spans="1:31" ht="15.75" customHeight="1" x14ac:dyDescent="0.2">
      <c r="A42" s="180" t="s">
        <v>70</v>
      </c>
      <c r="B42" s="158" t="s">
        <v>124</v>
      </c>
      <c r="C42" s="159" t="s">
        <v>67</v>
      </c>
      <c r="D42" s="160">
        <v>1</v>
      </c>
      <c r="E42" s="160">
        <v>2</v>
      </c>
      <c r="F42" s="160" t="s">
        <v>42</v>
      </c>
      <c r="G42" s="160">
        <v>3</v>
      </c>
      <c r="H42" s="161">
        <v>1</v>
      </c>
      <c r="I42" s="181">
        <f>SUM(L42,M42,P42,Q42,T42,U42,X42,Y42)</f>
        <v>3</v>
      </c>
      <c r="J42" s="182">
        <f>SUM(O42,S42,W42,AA42)</f>
        <v>3</v>
      </c>
      <c r="K42" s="181" t="s">
        <v>6</v>
      </c>
      <c r="L42" s="154">
        <f>IF($H42=1,D42,0)</f>
        <v>1</v>
      </c>
      <c r="M42" s="154">
        <f t="shared" si="28"/>
        <v>2</v>
      </c>
      <c r="N42" s="154" t="str">
        <f t="shared" si="28"/>
        <v>é</v>
      </c>
      <c r="O42" s="154">
        <f t="shared" si="28"/>
        <v>3</v>
      </c>
      <c r="P42" s="154">
        <f>IF($H42=2,D42,0)</f>
        <v>0</v>
      </c>
      <c r="Q42" s="154">
        <f t="shared" si="29"/>
        <v>0</v>
      </c>
      <c r="R42" s="154">
        <f t="shared" si="29"/>
        <v>0</v>
      </c>
      <c r="S42" s="154">
        <f t="shared" si="29"/>
        <v>0</v>
      </c>
      <c r="T42" s="154">
        <f>IF($H42=3,D42,0)</f>
        <v>0</v>
      </c>
      <c r="U42" s="154">
        <f t="shared" si="30"/>
        <v>0</v>
      </c>
      <c r="V42" s="154">
        <f t="shared" si="30"/>
        <v>0</v>
      </c>
      <c r="W42" s="154">
        <f t="shared" si="30"/>
        <v>0</v>
      </c>
      <c r="X42" s="154">
        <f>IF($H42=4,D42,0)</f>
        <v>0</v>
      </c>
      <c r="Y42" s="154">
        <f t="shared" si="31"/>
        <v>0</v>
      </c>
      <c r="Z42" s="154">
        <f t="shared" si="31"/>
        <v>0</v>
      </c>
      <c r="AA42" s="154">
        <f t="shared" si="31"/>
        <v>0</v>
      </c>
      <c r="AB42" s="162"/>
      <c r="AC42" s="174" t="s">
        <v>96</v>
      </c>
      <c r="AD42" s="40"/>
      <c r="AE42" s="122"/>
    </row>
    <row r="43" spans="1:31" ht="15.75" x14ac:dyDescent="0.2">
      <c r="A43" s="180" t="s">
        <v>71</v>
      </c>
      <c r="B43" s="158" t="s">
        <v>125</v>
      </c>
      <c r="C43" s="159" t="s">
        <v>62</v>
      </c>
      <c r="D43" s="160">
        <v>1</v>
      </c>
      <c r="E43" s="160">
        <v>2</v>
      </c>
      <c r="F43" s="160" t="s">
        <v>42</v>
      </c>
      <c r="G43" s="160">
        <v>3</v>
      </c>
      <c r="H43" s="161">
        <v>2</v>
      </c>
      <c r="I43" s="181">
        <f>SUM(L43,M43,P43,Q43,T43,U43,X43,Y43)</f>
        <v>3</v>
      </c>
      <c r="J43" s="182">
        <f>SUM(O43,S43,W43,AA43)</f>
        <v>3</v>
      </c>
      <c r="K43" s="181" t="s">
        <v>6</v>
      </c>
      <c r="L43" s="154">
        <f>IF($H43=1,D43,0)</f>
        <v>0</v>
      </c>
      <c r="M43" s="154">
        <f t="shared" si="28"/>
        <v>0</v>
      </c>
      <c r="N43" s="154">
        <f t="shared" si="28"/>
        <v>0</v>
      </c>
      <c r="O43" s="154">
        <f t="shared" si="28"/>
        <v>0</v>
      </c>
      <c r="P43" s="154">
        <f>IF($H43=2,D43,0)</f>
        <v>1</v>
      </c>
      <c r="Q43" s="154">
        <f t="shared" si="29"/>
        <v>2</v>
      </c>
      <c r="R43" s="154" t="str">
        <f t="shared" si="29"/>
        <v>é</v>
      </c>
      <c r="S43" s="154">
        <f t="shared" si="29"/>
        <v>3</v>
      </c>
      <c r="T43" s="154">
        <f>IF($H43=3,D43,0)</f>
        <v>0</v>
      </c>
      <c r="U43" s="154">
        <f t="shared" si="30"/>
        <v>0</v>
      </c>
      <c r="V43" s="154">
        <f t="shared" si="30"/>
        <v>0</v>
      </c>
      <c r="W43" s="154">
        <f t="shared" si="30"/>
        <v>0</v>
      </c>
      <c r="X43" s="154">
        <f>IF($H43=4,D43,0)</f>
        <v>0</v>
      </c>
      <c r="Y43" s="154">
        <f t="shared" si="31"/>
        <v>0</v>
      </c>
      <c r="Z43" s="154">
        <f t="shared" si="31"/>
        <v>0</v>
      </c>
      <c r="AA43" s="154">
        <f t="shared" si="31"/>
        <v>0</v>
      </c>
      <c r="AB43" s="162" t="s">
        <v>119</v>
      </c>
      <c r="AC43" s="199" t="s">
        <v>96</v>
      </c>
      <c r="AD43" s="40" t="s">
        <v>80</v>
      </c>
      <c r="AE43" s="122" t="s">
        <v>56</v>
      </c>
    </row>
    <row r="44" spans="1:31" ht="15.75" x14ac:dyDescent="0.2">
      <c r="A44" s="237" t="s">
        <v>47</v>
      </c>
      <c r="B44" s="238"/>
      <c r="C44" s="239"/>
      <c r="D44" s="183"/>
      <c r="E44" s="183"/>
      <c r="F44" s="183"/>
      <c r="G44" s="183"/>
      <c r="H44" s="177"/>
      <c r="I44" s="45">
        <f>SUM(I45:I50)</f>
        <v>32</v>
      </c>
      <c r="J44" s="44">
        <f>SUM(J45:J50)</f>
        <v>42</v>
      </c>
      <c r="K44" s="178"/>
      <c r="L44" s="45">
        <f>SUM(L45:L50)</f>
        <v>0</v>
      </c>
      <c r="M44" s="45">
        <f>SUM(M45:M50)</f>
        <v>0</v>
      </c>
      <c r="N44" s="46"/>
      <c r="O44" s="178">
        <f>SUM(O45:O50)</f>
        <v>0</v>
      </c>
      <c r="P44" s="45">
        <f>SUM(P45:P50)</f>
        <v>0</v>
      </c>
      <c r="Q44" s="45">
        <f>SUM(Q45:Q50)</f>
        <v>2</v>
      </c>
      <c r="R44" s="47"/>
      <c r="S44" s="178">
        <f>SUM(S45:S50)</f>
        <v>3</v>
      </c>
      <c r="T44" s="45">
        <f>SUM(T45:T50)</f>
        <v>4</v>
      </c>
      <c r="U44" s="45">
        <f>SUM(U45:U50)</f>
        <v>8</v>
      </c>
      <c r="V44" s="45"/>
      <c r="W44" s="178">
        <f>SUM(W45:W50)</f>
        <v>16</v>
      </c>
      <c r="X44" s="45">
        <f>SUM(X45:X50)</f>
        <v>2</v>
      </c>
      <c r="Y44" s="45">
        <f>SUM(Y45:Y50)</f>
        <v>16</v>
      </c>
      <c r="Z44" s="45"/>
      <c r="AA44" s="178">
        <f>SUM(AA45:AA50)</f>
        <v>23</v>
      </c>
      <c r="AB44" s="145"/>
      <c r="AC44" s="179"/>
      <c r="AD44" s="101"/>
      <c r="AE44" s="120"/>
    </row>
    <row r="45" spans="1:31" ht="15.75" x14ac:dyDescent="0.2">
      <c r="A45" s="184" t="s">
        <v>72</v>
      </c>
      <c r="B45" s="158" t="s">
        <v>126</v>
      </c>
      <c r="C45" s="159" t="s">
        <v>61</v>
      </c>
      <c r="D45" s="160">
        <v>0</v>
      </c>
      <c r="E45" s="160">
        <v>2</v>
      </c>
      <c r="F45" s="160" t="s">
        <v>42</v>
      </c>
      <c r="G45" s="160">
        <v>3</v>
      </c>
      <c r="H45" s="161">
        <v>2</v>
      </c>
      <c r="I45" s="181">
        <f t="shared" ref="I45:I50" si="32">SUM(L45,M45,P45,Q45,T45,U45,X45,Y45)</f>
        <v>2</v>
      </c>
      <c r="J45" s="182">
        <f t="shared" ref="J45:J50" si="33">SUM(O45,S45,W45,AA45)</f>
        <v>3</v>
      </c>
      <c r="K45" s="181" t="s">
        <v>6</v>
      </c>
      <c r="L45" s="154">
        <f t="shared" ref="L45:O47" si="34">IF($H45=1,D45,0)</f>
        <v>0</v>
      </c>
      <c r="M45" s="154">
        <f t="shared" si="34"/>
        <v>0</v>
      </c>
      <c r="N45" s="154">
        <f t="shared" si="34"/>
        <v>0</v>
      </c>
      <c r="O45" s="154">
        <f t="shared" si="34"/>
        <v>0</v>
      </c>
      <c r="P45" s="154">
        <f t="shared" ref="P45:P50" si="35">IF($H45=2,D45,0)</f>
        <v>0</v>
      </c>
      <c r="Q45" s="154">
        <f t="shared" ref="Q45:S50" si="36">IF($H45=2,E45,0)</f>
        <v>2</v>
      </c>
      <c r="R45" s="154" t="str">
        <f t="shared" si="36"/>
        <v>é</v>
      </c>
      <c r="S45" s="154">
        <f t="shared" si="36"/>
        <v>3</v>
      </c>
      <c r="T45" s="154">
        <f t="shared" ref="T45:T50" si="37">IF($H45=3,D45,0)</f>
        <v>0</v>
      </c>
      <c r="U45" s="154">
        <f t="shared" ref="U45:W50" si="38">IF($H45=3,E45,0)</f>
        <v>0</v>
      </c>
      <c r="V45" s="154">
        <f t="shared" si="38"/>
        <v>0</v>
      </c>
      <c r="W45" s="154">
        <f t="shared" si="38"/>
        <v>0</v>
      </c>
      <c r="X45" s="154">
        <f t="shared" ref="X45:X50" si="39">IF($H45=4,D45,0)</f>
        <v>0</v>
      </c>
      <c r="Y45" s="154">
        <f t="shared" ref="Y45:AA50" si="40">IF($H45=4,E45,0)</f>
        <v>0</v>
      </c>
      <c r="Z45" s="154">
        <f t="shared" si="40"/>
        <v>0</v>
      </c>
      <c r="AA45" s="154">
        <f t="shared" si="40"/>
        <v>0</v>
      </c>
      <c r="AB45" s="162"/>
      <c r="AC45" s="174" t="s">
        <v>99</v>
      </c>
      <c r="AD45" s="41"/>
      <c r="AE45" s="122"/>
    </row>
    <row r="46" spans="1:31" ht="15.75" x14ac:dyDescent="0.2">
      <c r="A46" s="184" t="s">
        <v>89</v>
      </c>
      <c r="B46" s="185" t="s">
        <v>133</v>
      </c>
      <c r="C46" s="159" t="s">
        <v>65</v>
      </c>
      <c r="D46" s="160">
        <v>2</v>
      </c>
      <c r="E46" s="160">
        <v>0</v>
      </c>
      <c r="F46" s="160" t="s">
        <v>42</v>
      </c>
      <c r="G46" s="160">
        <v>3</v>
      </c>
      <c r="H46" s="161">
        <v>3</v>
      </c>
      <c r="I46" s="181">
        <f t="shared" si="32"/>
        <v>2</v>
      </c>
      <c r="J46" s="182">
        <f t="shared" si="33"/>
        <v>3</v>
      </c>
      <c r="K46" s="181" t="s">
        <v>6</v>
      </c>
      <c r="L46" s="154">
        <f t="shared" si="34"/>
        <v>0</v>
      </c>
      <c r="M46" s="154">
        <f t="shared" si="34"/>
        <v>0</v>
      </c>
      <c r="N46" s="154">
        <f t="shared" si="34"/>
        <v>0</v>
      </c>
      <c r="O46" s="154">
        <f t="shared" si="34"/>
        <v>0</v>
      </c>
      <c r="P46" s="154">
        <f t="shared" si="35"/>
        <v>0</v>
      </c>
      <c r="Q46" s="154">
        <f t="shared" si="36"/>
        <v>0</v>
      </c>
      <c r="R46" s="154">
        <f t="shared" si="36"/>
        <v>0</v>
      </c>
      <c r="S46" s="154">
        <f t="shared" si="36"/>
        <v>0</v>
      </c>
      <c r="T46" s="154">
        <f t="shared" si="37"/>
        <v>2</v>
      </c>
      <c r="U46" s="154">
        <f t="shared" si="38"/>
        <v>0</v>
      </c>
      <c r="V46" s="154" t="str">
        <f t="shared" si="38"/>
        <v>é</v>
      </c>
      <c r="W46" s="154">
        <f t="shared" si="38"/>
        <v>3</v>
      </c>
      <c r="X46" s="154">
        <f t="shared" si="39"/>
        <v>0</v>
      </c>
      <c r="Y46" s="154">
        <f t="shared" si="40"/>
        <v>0</v>
      </c>
      <c r="Z46" s="154">
        <f t="shared" si="40"/>
        <v>0</v>
      </c>
      <c r="AA46" s="154">
        <f t="shared" si="40"/>
        <v>0</v>
      </c>
      <c r="AB46" s="162"/>
      <c r="AC46" s="174" t="s">
        <v>101</v>
      </c>
      <c r="AD46" s="41"/>
      <c r="AE46" s="122"/>
    </row>
    <row r="47" spans="1:31" ht="15.75" x14ac:dyDescent="0.2">
      <c r="A47" s="184" t="s">
        <v>73</v>
      </c>
      <c r="B47" s="158" t="s">
        <v>127</v>
      </c>
      <c r="C47" s="159" t="s">
        <v>93</v>
      </c>
      <c r="D47" s="160">
        <v>2</v>
      </c>
      <c r="E47" s="160">
        <v>0</v>
      </c>
      <c r="F47" s="160" t="s">
        <v>42</v>
      </c>
      <c r="G47" s="160">
        <v>3</v>
      </c>
      <c r="H47" s="161">
        <v>4</v>
      </c>
      <c r="I47" s="181">
        <f t="shared" si="32"/>
        <v>2</v>
      </c>
      <c r="J47" s="182">
        <f t="shared" si="33"/>
        <v>3</v>
      </c>
      <c r="K47" s="181" t="s">
        <v>6</v>
      </c>
      <c r="L47" s="154">
        <f t="shared" si="34"/>
        <v>0</v>
      </c>
      <c r="M47" s="154">
        <f t="shared" si="34"/>
        <v>0</v>
      </c>
      <c r="N47" s="154">
        <f t="shared" si="34"/>
        <v>0</v>
      </c>
      <c r="O47" s="154">
        <f t="shared" si="34"/>
        <v>0</v>
      </c>
      <c r="P47" s="154">
        <f t="shared" si="35"/>
        <v>0</v>
      </c>
      <c r="Q47" s="154">
        <f t="shared" ref="Q47:S48" si="41">IF($H47=2,E47,0)</f>
        <v>0</v>
      </c>
      <c r="R47" s="154">
        <f t="shared" si="41"/>
        <v>0</v>
      </c>
      <c r="S47" s="154">
        <f t="shared" si="41"/>
        <v>0</v>
      </c>
      <c r="T47" s="154">
        <f t="shared" si="37"/>
        <v>0</v>
      </c>
      <c r="U47" s="154">
        <f t="shared" ref="U47:W48" si="42">IF($H47=3,E47,0)</f>
        <v>0</v>
      </c>
      <c r="V47" s="154">
        <f t="shared" si="42"/>
        <v>0</v>
      </c>
      <c r="W47" s="154">
        <f t="shared" si="42"/>
        <v>0</v>
      </c>
      <c r="X47" s="154">
        <f t="shared" si="39"/>
        <v>2</v>
      </c>
      <c r="Y47" s="154">
        <f t="shared" ref="Y47:AA48" si="43">IF($H47=4,E47,0)</f>
        <v>0</v>
      </c>
      <c r="Z47" s="154" t="str">
        <f t="shared" si="43"/>
        <v>é</v>
      </c>
      <c r="AA47" s="154">
        <f t="shared" si="43"/>
        <v>3</v>
      </c>
      <c r="AB47" s="162"/>
      <c r="AC47" s="174" t="s">
        <v>142</v>
      </c>
      <c r="AD47" s="41"/>
      <c r="AE47" s="123"/>
    </row>
    <row r="48" spans="1:31" ht="15.75" x14ac:dyDescent="0.2">
      <c r="A48" s="184" t="s">
        <v>74</v>
      </c>
      <c r="B48" s="158" t="s">
        <v>128</v>
      </c>
      <c r="C48" s="159" t="s">
        <v>69</v>
      </c>
      <c r="D48" s="160">
        <v>2</v>
      </c>
      <c r="E48" s="160">
        <v>0</v>
      </c>
      <c r="F48" s="160" t="s">
        <v>42</v>
      </c>
      <c r="G48" s="160">
        <v>3</v>
      </c>
      <c r="H48" s="161">
        <v>3</v>
      </c>
      <c r="I48" s="181">
        <f t="shared" si="32"/>
        <v>2</v>
      </c>
      <c r="J48" s="182">
        <f t="shared" si="33"/>
        <v>3</v>
      </c>
      <c r="K48" s="181" t="s">
        <v>6</v>
      </c>
      <c r="L48" s="154">
        <f>IF($H48=1,D48,0)</f>
        <v>0</v>
      </c>
      <c r="M48" s="154">
        <f t="shared" ref="M48:O49" si="44">IF($H48=1,E48,0)</f>
        <v>0</v>
      </c>
      <c r="N48" s="154">
        <f t="shared" si="44"/>
        <v>0</v>
      </c>
      <c r="O48" s="154">
        <f t="shared" si="44"/>
        <v>0</v>
      </c>
      <c r="P48" s="154">
        <f t="shared" si="35"/>
        <v>0</v>
      </c>
      <c r="Q48" s="154">
        <f t="shared" si="41"/>
        <v>0</v>
      </c>
      <c r="R48" s="154">
        <f t="shared" si="41"/>
        <v>0</v>
      </c>
      <c r="S48" s="154">
        <f t="shared" si="41"/>
        <v>0</v>
      </c>
      <c r="T48" s="154">
        <f t="shared" si="37"/>
        <v>2</v>
      </c>
      <c r="U48" s="154">
        <f t="shared" si="42"/>
        <v>0</v>
      </c>
      <c r="V48" s="154" t="str">
        <f t="shared" si="42"/>
        <v>é</v>
      </c>
      <c r="W48" s="154">
        <f t="shared" si="42"/>
        <v>3</v>
      </c>
      <c r="X48" s="154">
        <f t="shared" si="39"/>
        <v>0</v>
      </c>
      <c r="Y48" s="154">
        <f t="shared" si="43"/>
        <v>0</v>
      </c>
      <c r="Z48" s="154">
        <f t="shared" si="43"/>
        <v>0</v>
      </c>
      <c r="AA48" s="154">
        <f t="shared" si="43"/>
        <v>0</v>
      </c>
      <c r="AB48" s="162"/>
      <c r="AC48" s="174" t="s">
        <v>138</v>
      </c>
      <c r="AD48" s="39"/>
      <c r="AE48" s="122"/>
    </row>
    <row r="49" spans="1:31" ht="15.75" x14ac:dyDescent="0.2">
      <c r="A49" s="184" t="s">
        <v>75</v>
      </c>
      <c r="B49" s="158" t="s">
        <v>129</v>
      </c>
      <c r="C49" s="159" t="s">
        <v>59</v>
      </c>
      <c r="D49" s="160">
        <v>0</v>
      </c>
      <c r="E49" s="160">
        <v>8</v>
      </c>
      <c r="F49" s="160"/>
      <c r="G49" s="160">
        <v>10</v>
      </c>
      <c r="H49" s="161">
        <v>3</v>
      </c>
      <c r="I49" s="181">
        <f t="shared" si="32"/>
        <v>8</v>
      </c>
      <c r="J49" s="182">
        <f t="shared" si="33"/>
        <v>10</v>
      </c>
      <c r="K49" s="181" t="s">
        <v>6</v>
      </c>
      <c r="L49" s="154">
        <f>IF($H49=1,D49,0)</f>
        <v>0</v>
      </c>
      <c r="M49" s="154">
        <f t="shared" si="44"/>
        <v>0</v>
      </c>
      <c r="N49" s="154">
        <f t="shared" si="44"/>
        <v>0</v>
      </c>
      <c r="O49" s="154">
        <f t="shared" si="44"/>
        <v>0</v>
      </c>
      <c r="P49" s="154">
        <f t="shared" si="35"/>
        <v>0</v>
      </c>
      <c r="Q49" s="154">
        <f t="shared" si="36"/>
        <v>0</v>
      </c>
      <c r="R49" s="154">
        <f t="shared" si="36"/>
        <v>0</v>
      </c>
      <c r="S49" s="154">
        <f t="shared" si="36"/>
        <v>0</v>
      </c>
      <c r="T49" s="154">
        <f t="shared" si="37"/>
        <v>0</v>
      </c>
      <c r="U49" s="154">
        <f t="shared" si="38"/>
        <v>8</v>
      </c>
      <c r="V49" s="154">
        <f t="shared" si="38"/>
        <v>0</v>
      </c>
      <c r="W49" s="154">
        <f t="shared" si="38"/>
        <v>10</v>
      </c>
      <c r="X49" s="154">
        <f t="shared" si="39"/>
        <v>0</v>
      </c>
      <c r="Y49" s="154">
        <f t="shared" si="40"/>
        <v>0</v>
      </c>
      <c r="Z49" s="154">
        <f t="shared" si="40"/>
        <v>0</v>
      </c>
      <c r="AA49" s="154">
        <f t="shared" si="40"/>
        <v>0</v>
      </c>
      <c r="AB49" s="162"/>
      <c r="AC49" s="174"/>
      <c r="AD49" s="40"/>
      <c r="AE49" s="122"/>
    </row>
    <row r="50" spans="1:31" ht="16.5" thickBot="1" x14ac:dyDescent="0.25">
      <c r="A50" s="186" t="s">
        <v>76</v>
      </c>
      <c r="B50" s="187" t="s">
        <v>130</v>
      </c>
      <c r="C50" s="188" t="s">
        <v>60</v>
      </c>
      <c r="D50" s="189">
        <v>0</v>
      </c>
      <c r="E50" s="189">
        <v>16</v>
      </c>
      <c r="F50" s="189"/>
      <c r="G50" s="190">
        <v>20</v>
      </c>
      <c r="H50" s="191">
        <v>4</v>
      </c>
      <c r="I50" s="192">
        <f t="shared" si="32"/>
        <v>16</v>
      </c>
      <c r="J50" s="193">
        <f t="shared" si="33"/>
        <v>20</v>
      </c>
      <c r="K50" s="192" t="s">
        <v>6</v>
      </c>
      <c r="L50" s="194">
        <f>IF($H50=1,D50,0)</f>
        <v>0</v>
      </c>
      <c r="M50" s="194">
        <f>IF($H50=1,E50,0)</f>
        <v>0</v>
      </c>
      <c r="N50" s="194">
        <f>IF($H50=1,F50,0)</f>
        <v>0</v>
      </c>
      <c r="O50" s="194">
        <f>IF($H50=1,G50,0)</f>
        <v>0</v>
      </c>
      <c r="P50" s="194">
        <f t="shared" si="35"/>
        <v>0</v>
      </c>
      <c r="Q50" s="194">
        <f t="shared" si="36"/>
        <v>0</v>
      </c>
      <c r="R50" s="194">
        <f t="shared" si="36"/>
        <v>0</v>
      </c>
      <c r="S50" s="194">
        <f t="shared" si="36"/>
        <v>0</v>
      </c>
      <c r="T50" s="194">
        <f t="shared" si="37"/>
        <v>0</v>
      </c>
      <c r="U50" s="194">
        <f t="shared" si="38"/>
        <v>0</v>
      </c>
      <c r="V50" s="194">
        <f t="shared" si="38"/>
        <v>0</v>
      </c>
      <c r="W50" s="194">
        <f t="shared" si="38"/>
        <v>0</v>
      </c>
      <c r="X50" s="194">
        <f t="shared" si="39"/>
        <v>0</v>
      </c>
      <c r="Y50" s="194">
        <f t="shared" si="40"/>
        <v>16</v>
      </c>
      <c r="Z50" s="194">
        <f t="shared" si="40"/>
        <v>0</v>
      </c>
      <c r="AA50" s="194">
        <f t="shared" si="40"/>
        <v>20</v>
      </c>
      <c r="AB50" s="195" t="s">
        <v>129</v>
      </c>
      <c r="AC50" s="196"/>
      <c r="AD50" s="40" t="s">
        <v>81</v>
      </c>
      <c r="AE50" s="122" t="s">
        <v>59</v>
      </c>
    </row>
    <row r="51" spans="1:31" ht="17.25" thickTop="1" thickBot="1" x14ac:dyDescent="0.25">
      <c r="A51" s="231" t="s">
        <v>7</v>
      </c>
      <c r="B51" s="232"/>
      <c r="C51" s="233"/>
      <c r="D51" s="144"/>
      <c r="E51" s="56"/>
      <c r="F51" s="56"/>
      <c r="G51" s="56"/>
      <c r="H51" s="56"/>
      <c r="I51" s="57">
        <f>I44+I40+I33+I18+I10</f>
        <v>97</v>
      </c>
      <c r="J51" s="57">
        <f>J44+J40+J33+J18+J10</f>
        <v>120</v>
      </c>
      <c r="K51" s="58"/>
      <c r="L51" s="59"/>
      <c r="M51" s="60"/>
      <c r="N51" s="60"/>
      <c r="O51" s="57">
        <f>O44+O40+O33+O18+O10</f>
        <v>31</v>
      </c>
      <c r="P51" s="61"/>
      <c r="Q51" s="60"/>
      <c r="R51" s="60"/>
      <c r="S51" s="57">
        <f>S44+S40+S33+S18+S10</f>
        <v>30</v>
      </c>
      <c r="T51" s="61"/>
      <c r="U51" s="60"/>
      <c r="V51" s="60"/>
      <c r="W51" s="57">
        <f>W44+W40+W33+W18+W10</f>
        <v>32</v>
      </c>
      <c r="X51" s="61"/>
      <c r="Y51" s="60"/>
      <c r="Z51" s="60"/>
      <c r="AA51" s="57">
        <f>AA44+AA40+AA33+AA18+AA10</f>
        <v>27</v>
      </c>
      <c r="AB51" s="60"/>
      <c r="AC51" s="142"/>
      <c r="AD51" s="101"/>
      <c r="AE51" s="120"/>
    </row>
    <row r="52" spans="1:31" ht="17.25" thickTop="1" thickBot="1" x14ac:dyDescent="0.25">
      <c r="A52" s="48"/>
      <c r="B52" s="49"/>
      <c r="C52" s="63"/>
      <c r="D52" s="79"/>
      <c r="E52" s="80"/>
      <c r="F52" s="80"/>
      <c r="G52" s="81"/>
      <c r="H52" s="82"/>
      <c r="I52" s="50"/>
      <c r="J52" s="50"/>
      <c r="K52" s="51"/>
      <c r="L52" s="85">
        <f>L10+L18+L33+L40+L44</f>
        <v>12</v>
      </c>
      <c r="M52" s="85">
        <f>M10+M18+M33+M40+M44</f>
        <v>14</v>
      </c>
      <c r="N52" s="65"/>
      <c r="O52" s="66"/>
      <c r="P52" s="85">
        <f>P10+P18+P33+P40+P44</f>
        <v>7</v>
      </c>
      <c r="Q52" s="85">
        <f>Q10+Q18+Q33+Q40+Q44</f>
        <v>18</v>
      </c>
      <c r="R52" s="65"/>
      <c r="S52" s="66"/>
      <c r="T52" s="85">
        <f>T10+T18+T33+T40+T44</f>
        <v>8</v>
      </c>
      <c r="U52" s="85">
        <f>U10+U18+U33+U40+U44</f>
        <v>17</v>
      </c>
      <c r="V52" s="65"/>
      <c r="W52" s="66"/>
      <c r="X52" s="85">
        <f>X10+X18+X33+X40+X44</f>
        <v>3</v>
      </c>
      <c r="Y52" s="85">
        <f>Y10+Y18+Y33+Y40+Y44</f>
        <v>18</v>
      </c>
      <c r="Z52" s="65"/>
      <c r="AA52" s="65"/>
      <c r="AB52" s="62"/>
      <c r="AC52" s="67"/>
      <c r="AD52" s="67"/>
      <c r="AE52" s="126"/>
    </row>
    <row r="53" spans="1:31" ht="16.5" thickTop="1" x14ac:dyDescent="0.2">
      <c r="A53" s="48"/>
      <c r="B53" s="49"/>
      <c r="C53" s="63" t="s">
        <v>39</v>
      </c>
      <c r="D53" s="79"/>
      <c r="E53" s="80"/>
      <c r="F53" s="80"/>
      <c r="G53" s="81"/>
      <c r="H53" s="82"/>
      <c r="I53" s="50"/>
      <c r="J53" s="50"/>
      <c r="K53" s="51"/>
      <c r="L53" s="247">
        <f>L10+M10+L18+M18+L33+M33+L40+L44+M44+M40</f>
        <v>26</v>
      </c>
      <c r="M53" s="248"/>
      <c r="N53" s="65"/>
      <c r="O53" s="66"/>
      <c r="P53" s="247">
        <f>P10+Q10+P18+Q18+P33+Q33+P40+P44+Q44+Q40</f>
        <v>25</v>
      </c>
      <c r="Q53" s="248"/>
      <c r="R53" s="65"/>
      <c r="S53" s="66"/>
      <c r="T53" s="247">
        <f>T10+U10+T18+U18+T33+U33+T40+T44+U44+U40</f>
        <v>25</v>
      </c>
      <c r="U53" s="248"/>
      <c r="V53" s="65"/>
      <c r="W53" s="66"/>
      <c r="X53" s="247">
        <f>X10+Y10+X18+Y18+X33+Y33+X40+X44+Y44+Y40</f>
        <v>21</v>
      </c>
      <c r="Y53" s="248"/>
      <c r="Z53" s="65"/>
      <c r="AA53" s="65"/>
      <c r="AB53" s="62"/>
      <c r="AC53" s="67"/>
      <c r="AD53" s="67"/>
      <c r="AE53" s="126"/>
    </row>
    <row r="54" spans="1:31" ht="15.75" x14ac:dyDescent="0.2">
      <c r="A54" s="48"/>
      <c r="B54" s="49"/>
      <c r="C54" s="63" t="s">
        <v>41</v>
      </c>
      <c r="D54" s="55"/>
      <c r="E54" s="53"/>
      <c r="F54" s="53"/>
      <c r="G54" s="54"/>
      <c r="H54" s="78"/>
      <c r="I54" s="50"/>
      <c r="J54" s="50"/>
      <c r="K54" s="51"/>
      <c r="L54" s="53"/>
      <c r="M54" s="53"/>
      <c r="N54" s="53">
        <f>COUNTIF(N10:N50,"é")</f>
        <v>6</v>
      </c>
      <c r="O54" s="54"/>
      <c r="P54" s="53"/>
      <c r="Q54" s="53"/>
      <c r="R54" s="53">
        <f>COUNTIF(R10:R50,"é")</f>
        <v>5</v>
      </c>
      <c r="S54" s="54"/>
      <c r="T54" s="52"/>
      <c r="U54" s="53"/>
      <c r="V54" s="53">
        <f>COUNTIF(V10:V50,"é")</f>
        <v>4</v>
      </c>
      <c r="W54" s="54"/>
      <c r="X54" s="52"/>
      <c r="Y54" s="53"/>
      <c r="Z54" s="53">
        <f>COUNTIF(Z10:Z50,"é")</f>
        <v>1</v>
      </c>
      <c r="AA54" s="53"/>
      <c r="AB54" s="68"/>
      <c r="AC54" s="67"/>
      <c r="AD54" s="67"/>
      <c r="AE54" s="126"/>
    </row>
    <row r="55" spans="1:31" ht="16.5" thickBot="1" x14ac:dyDescent="0.25">
      <c r="A55" s="43"/>
      <c r="B55" s="69"/>
      <c r="C55" s="70" t="s">
        <v>38</v>
      </c>
      <c r="D55" s="83"/>
      <c r="E55" s="73"/>
      <c r="F55" s="73"/>
      <c r="G55" s="74"/>
      <c r="H55" s="84"/>
      <c r="I55" s="71"/>
      <c r="J55" s="71"/>
      <c r="K55" s="72"/>
      <c r="L55" s="73"/>
      <c r="M55" s="73"/>
      <c r="N55" s="73">
        <f>COUNTIF(N11:N50,"v")</f>
        <v>2</v>
      </c>
      <c r="O55" s="74"/>
      <c r="P55" s="73"/>
      <c r="Q55" s="73"/>
      <c r="R55" s="73">
        <f>COUNTIF(R11:R50,"v")</f>
        <v>3</v>
      </c>
      <c r="S55" s="74"/>
      <c r="T55" s="75"/>
      <c r="U55" s="73"/>
      <c r="V55" s="73">
        <f>COUNTIF(V11:V50,"v")</f>
        <v>2</v>
      </c>
      <c r="W55" s="74"/>
      <c r="X55" s="75"/>
      <c r="Y55" s="73"/>
      <c r="Z55" s="73">
        <f>COUNTIF(Z11:Z50,"v")</f>
        <v>1</v>
      </c>
      <c r="AA55" s="73"/>
      <c r="AB55" s="68"/>
      <c r="AC55" s="67"/>
      <c r="AD55" s="67"/>
      <c r="AE55" s="126"/>
    </row>
    <row r="56" spans="1:31" ht="15" customHeight="1" x14ac:dyDescent="0.2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127"/>
    </row>
    <row r="57" spans="1:31" ht="15.75" x14ac:dyDescent="0.2">
      <c r="A57" s="76"/>
      <c r="B57" s="77"/>
      <c r="C57" s="86" t="s">
        <v>48</v>
      </c>
      <c r="G57" s="77"/>
      <c r="H57" s="77"/>
      <c r="I57" s="87">
        <f>L52+P52+T52+X52</f>
        <v>30</v>
      </c>
      <c r="J57" s="245">
        <f>(I57*100)/I51</f>
        <v>30.927835051546392</v>
      </c>
      <c r="K57" s="245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127"/>
    </row>
    <row r="58" spans="1:31" ht="15.75" x14ac:dyDescent="0.2">
      <c r="A58" s="76"/>
      <c r="B58" s="77"/>
      <c r="C58" s="86" t="s">
        <v>49</v>
      </c>
      <c r="G58" s="77"/>
      <c r="H58" s="77"/>
      <c r="I58" s="87">
        <f>M52+Q52+U52+Y52</f>
        <v>67</v>
      </c>
      <c r="J58" s="245">
        <f>(I58*100)/I51</f>
        <v>69.072164948453604</v>
      </c>
      <c r="K58" s="245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127"/>
    </row>
    <row r="59" spans="1:31" x14ac:dyDescent="0.2">
      <c r="A59" s="76"/>
      <c r="B59" s="77"/>
      <c r="C59" s="77"/>
      <c r="G59" s="77"/>
      <c r="H59" s="77"/>
      <c r="I59" s="77"/>
      <c r="J59" s="246">
        <f>SUM(J57:K58)</f>
        <v>100</v>
      </c>
      <c r="K59" s="246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127"/>
    </row>
    <row r="60" spans="1:31" x14ac:dyDescent="0.2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127"/>
    </row>
    <row r="61" spans="1:31" ht="15.75" x14ac:dyDescent="0.2">
      <c r="A61" s="76"/>
      <c r="B61" s="42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77"/>
      <c r="Z61" s="77"/>
      <c r="AA61" s="77"/>
      <c r="AB61" s="77"/>
      <c r="AC61" s="77"/>
      <c r="AD61" s="77"/>
      <c r="AE61" s="127"/>
    </row>
    <row r="62" spans="1:31" s="97" customFormat="1" ht="15" customHeight="1" x14ac:dyDescent="0.2">
      <c r="A62" s="91" t="s">
        <v>83</v>
      </c>
      <c r="B62" s="91"/>
      <c r="C62" s="92"/>
      <c r="D62" s="93"/>
      <c r="E62" s="94"/>
      <c r="F62" s="94"/>
      <c r="G62" s="93"/>
      <c r="H62" s="93"/>
      <c r="I62" s="93"/>
      <c r="J62" s="9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6"/>
      <c r="AE62" s="119"/>
    </row>
    <row r="63" spans="1:31" s="97" customFormat="1" x14ac:dyDescent="0.2">
      <c r="P63" s="9"/>
      <c r="Q63" s="9"/>
      <c r="R63" s="9"/>
      <c r="S63" s="9"/>
      <c r="T63" s="9"/>
      <c r="U63" s="9"/>
      <c r="V63" s="9"/>
      <c r="W63" s="9"/>
      <c r="AE63" s="119"/>
    </row>
    <row r="64" spans="1:31" ht="15.75" customHeight="1" x14ac:dyDescent="0.2">
      <c r="A64" s="98" t="s">
        <v>84</v>
      </c>
      <c r="B64" s="97"/>
      <c r="C64" s="230" t="s">
        <v>104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</row>
    <row r="65" spans="2:31" ht="15.75" customHeight="1" x14ac:dyDescent="0.2">
      <c r="B65" s="99"/>
      <c r="C65" s="230" t="s">
        <v>105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</row>
    <row r="66" spans="2:31" ht="15.75" customHeight="1" x14ac:dyDescent="0.2">
      <c r="B66" s="99"/>
      <c r="C66" s="138" t="s">
        <v>106</v>
      </c>
      <c r="D66" s="139"/>
      <c r="E66" s="139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</row>
    <row r="67" spans="2:31" ht="15.75" customHeight="1" x14ac:dyDescent="0.2">
      <c r="B67" s="99"/>
      <c r="C67" s="138" t="s">
        <v>107</v>
      </c>
      <c r="D67" s="139"/>
      <c r="E67" s="139"/>
      <c r="F67" s="139"/>
      <c r="G67" s="139"/>
      <c r="H67" s="139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W67" s="130" t="s">
        <v>141</v>
      </c>
    </row>
    <row r="68" spans="2:31" ht="18.75" x14ac:dyDescent="0.2">
      <c r="C68" s="141"/>
      <c r="D68" s="141"/>
      <c r="E68" s="141"/>
      <c r="F68" s="141"/>
      <c r="G68" s="141"/>
      <c r="H68" s="141"/>
      <c r="I68" s="141"/>
      <c r="J68" s="141"/>
      <c r="K68" s="140"/>
      <c r="L68" s="140"/>
      <c r="M68" s="140"/>
      <c r="N68" s="140"/>
      <c r="O68" s="140"/>
      <c r="P68" s="140"/>
      <c r="Q68" s="140"/>
      <c r="R68" s="140"/>
      <c r="W68" s="130" t="s">
        <v>94</v>
      </c>
    </row>
    <row r="69" spans="2:31" ht="15.75" x14ac:dyDescent="0.2">
      <c r="C69" s="64"/>
      <c r="D69" s="64"/>
      <c r="E69" s="64"/>
      <c r="F69" s="64"/>
      <c r="G69" s="64"/>
      <c r="H69" s="64"/>
      <c r="I69" s="64"/>
      <c r="J69" s="64"/>
    </row>
    <row r="70" spans="2:31" ht="15.75" customHeight="1" x14ac:dyDescent="0.2">
      <c r="B70" s="99"/>
      <c r="C70" s="129"/>
      <c r="D70" s="129"/>
      <c r="E70" s="129"/>
      <c r="F70" s="129"/>
      <c r="G70" s="129"/>
      <c r="H70" s="129"/>
      <c r="W70" s="130"/>
      <c r="AE70" s="9"/>
    </row>
    <row r="71" spans="2:31" ht="18.75" x14ac:dyDescent="0.2">
      <c r="C71" s="129"/>
      <c r="D71" s="9"/>
      <c r="E71" s="9"/>
      <c r="F71" s="9"/>
      <c r="G71" s="9"/>
      <c r="H71" s="9"/>
      <c r="W71" s="130"/>
      <c r="AE71" s="9"/>
    </row>
  </sheetData>
  <sheetProtection formatCells="0" formatColumns="0" formatRows="0" insertRows="0"/>
  <mergeCells count="36">
    <mergeCell ref="T53:U53"/>
    <mergeCell ref="X53:Y53"/>
    <mergeCell ref="L7:AA7"/>
    <mergeCell ref="AB7:AB8"/>
    <mergeCell ref="J57:K57"/>
    <mergeCell ref="P8:S8"/>
    <mergeCell ref="T8:W8"/>
    <mergeCell ref="X8:AA8"/>
    <mergeCell ref="L53:M53"/>
    <mergeCell ref="P53:Q53"/>
    <mergeCell ref="C65:R65"/>
    <mergeCell ref="A51:C51"/>
    <mergeCell ref="A40:C40"/>
    <mergeCell ref="A44:C44"/>
    <mergeCell ref="A18:C18"/>
    <mergeCell ref="A33:C33"/>
    <mergeCell ref="A23:C23"/>
    <mergeCell ref="C64:R64"/>
    <mergeCell ref="J58:K58"/>
    <mergeCell ref="J59:K59"/>
    <mergeCell ref="AB1:AC1"/>
    <mergeCell ref="AB2:AC2"/>
    <mergeCell ref="AB3:AC3"/>
    <mergeCell ref="AD7:AD8"/>
    <mergeCell ref="A32:C32"/>
    <mergeCell ref="AC7:AC8"/>
    <mergeCell ref="L8:O8"/>
    <mergeCell ref="A10:C10"/>
    <mergeCell ref="B5:C5"/>
    <mergeCell ref="A6:AC6"/>
    <mergeCell ref="A7:A8"/>
    <mergeCell ref="B7:B8"/>
    <mergeCell ref="C7:C8"/>
    <mergeCell ref="H7:H10"/>
    <mergeCell ref="J7:J8"/>
    <mergeCell ref="K7:K8"/>
  </mergeCells>
  <conditionalFormatting sqref="L41:AA43 L34:AA39 L19:AA22 L45:AA50 L11:AA17">
    <cfRule type="cellIs" dxfId="25" priority="88" operator="equal">
      <formula>0</formula>
    </cfRule>
  </conditionalFormatting>
  <conditionalFormatting sqref="L41:AA43 L34:AA39 L19:AA22 L45:AA50 L11:AA17">
    <cfRule type="cellIs" dxfId="24" priority="87" operator="greaterThan">
      <formula>0</formula>
    </cfRule>
  </conditionalFormatting>
  <conditionalFormatting sqref="J10">
    <cfRule type="cellIs" dxfId="23" priority="32" stopIfTrue="1" operator="lessThan">
      <formula>20</formula>
    </cfRule>
    <cfRule type="cellIs" dxfId="22" priority="33" stopIfTrue="1" operator="greaterThan">
      <formula>35</formula>
    </cfRule>
    <cfRule type="cellIs" dxfId="21" priority="49" stopIfTrue="1" operator="between">
      <formula>19</formula>
      <formula>36</formula>
    </cfRule>
  </conditionalFormatting>
  <conditionalFormatting sqref="J18">
    <cfRule type="cellIs" dxfId="20" priority="34" stopIfTrue="1" operator="lessThan">
      <formula>10</formula>
    </cfRule>
    <cfRule type="cellIs" dxfId="19" priority="35" stopIfTrue="1" operator="greaterThan">
      <formula>20</formula>
    </cfRule>
    <cfRule type="cellIs" dxfId="18" priority="48" stopIfTrue="1" operator="between">
      <formula>9</formula>
      <formula>21</formula>
    </cfRule>
  </conditionalFormatting>
  <conditionalFormatting sqref="J33">
    <cfRule type="cellIs" dxfId="17" priority="36" stopIfTrue="1" operator="lessThan">
      <formula>10</formula>
    </cfRule>
    <cfRule type="cellIs" dxfId="16" priority="37" stopIfTrue="1" operator="greaterThan">
      <formula>25</formula>
    </cfRule>
    <cfRule type="cellIs" dxfId="15" priority="47" stopIfTrue="1" operator="between">
      <formula>9</formula>
      <formula>26</formula>
    </cfRule>
  </conditionalFormatting>
  <conditionalFormatting sqref="J40">
    <cfRule type="cellIs" dxfId="14" priority="40" stopIfTrue="1" operator="lessThan">
      <formula>6</formula>
    </cfRule>
    <cfRule type="cellIs" dxfId="13" priority="41" stopIfTrue="1" operator="greaterThan">
      <formula>15</formula>
    </cfRule>
    <cfRule type="cellIs" dxfId="12" priority="46" stopIfTrue="1" operator="between">
      <formula>5</formula>
      <formula>16</formula>
    </cfRule>
  </conditionalFormatting>
  <conditionalFormatting sqref="J44">
    <cfRule type="cellIs" dxfId="11" priority="38" stopIfTrue="1" operator="lessThan">
      <formula>40</formula>
    </cfRule>
    <cfRule type="cellIs" dxfId="10" priority="39" stopIfTrue="1" operator="greaterThan">
      <formula>60</formula>
    </cfRule>
    <cfRule type="cellIs" dxfId="9" priority="45" stopIfTrue="1" operator="between">
      <formula>39</formula>
      <formula>61</formula>
    </cfRule>
  </conditionalFormatting>
  <conditionalFormatting sqref="J23">
    <cfRule type="cellIs" dxfId="8" priority="42" stopIfTrue="1" operator="lessThan">
      <formula>15</formula>
    </cfRule>
    <cfRule type="cellIs" dxfId="7" priority="43" stopIfTrue="1" operator="greaterThan">
      <formula>35</formula>
    </cfRule>
    <cfRule type="cellIs" dxfId="6" priority="44" stopIfTrue="1" operator="between">
      <formula>14</formula>
      <formula>36</formula>
    </cfRule>
  </conditionalFormatting>
  <conditionalFormatting sqref="J51">
    <cfRule type="cellIs" dxfId="5" priority="30" stopIfTrue="1" operator="notEqual">
      <formula>120</formula>
    </cfRule>
    <cfRule type="cellIs" dxfId="4" priority="31" stopIfTrue="1" operator="equal">
      <formula>120</formula>
    </cfRule>
  </conditionalFormatting>
  <conditionalFormatting sqref="J58:K58">
    <cfRule type="cellIs" dxfId="3" priority="28" stopIfTrue="1" operator="notBetween">
      <formula>60</formula>
      <formula>70</formula>
    </cfRule>
    <cfRule type="cellIs" dxfId="2" priority="29" stopIfTrue="1" operator="between">
      <formula>59</formula>
      <formula>71</formula>
    </cfRule>
  </conditionalFormatting>
  <conditionalFormatting sqref="J57:K57">
    <cfRule type="cellIs" dxfId="1" priority="26" stopIfTrue="1" operator="notBetween">
      <formula>30</formula>
      <formula>40</formula>
    </cfRule>
    <cfRule type="cellIs" dxfId="0" priority="27" stopIfTrue="1" operator="between">
      <formula>29</formula>
      <formula>41</formula>
    </cfRule>
  </conditionalFormatting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rita</cp:lastModifiedBy>
  <cp:lastPrinted>2017-05-24T15:29:21Z</cp:lastPrinted>
  <dcterms:created xsi:type="dcterms:W3CDTF">2006-05-30T09:11:24Z</dcterms:created>
  <dcterms:modified xsi:type="dcterms:W3CDTF">2018-09-08T17:39:05Z</dcterms:modified>
</cp:coreProperties>
</file>