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gyetemi anyagok\kari anyagok, kari tanács\mintatantervek\F TANTERV 2022\KÉPZÉSI PROGRAMOK 2023\VÉGLEGES 2023 MÁJUS 30\FOKSZ\"/>
    </mc:Choice>
  </mc:AlternateContent>
  <xr:revisionPtr revIDLastSave="0" documentId="8_{65C2DA42-481D-43B3-B412-A3A8C96290C5}" xr6:coauthVersionLast="47" xr6:coauthVersionMax="47" xr10:uidLastSave="{00000000-0000-0000-0000-000000000000}"/>
  <bookViews>
    <workbookView xWindow="-120" yWindow="-120" windowWidth="29040" windowHeight="15720" tabRatio="621" activeTab="5" xr2:uid="{00000000-000D-0000-FFFF-FFFF00000000}"/>
  </bookViews>
  <sheets>
    <sheet name="FOSZK ALAP" sheetId="36" r:id="rId1"/>
    <sheet name="Gépészet sp." sheetId="45" r:id="rId2"/>
    <sheet name="Könnyűipari ps." sheetId="47" r:id="rId3"/>
    <sheet name="Nyomdaipari sp." sheetId="48" r:id="rId4"/>
    <sheet name="Környvéd.-vízgazd. sp." sheetId="49" r:id="rId5"/>
    <sheet name="Szabadon választható" sheetId="50" r:id="rId6"/>
  </sheets>
  <definedNames>
    <definedName name="_xlnm._FilterDatabase" localSheetId="0" hidden="1">'FOSZK ALAP'!$A$7:$AD$31</definedName>
    <definedName name="_xlnm._FilterDatabase" localSheetId="1" hidden="1">'Gépészet sp.'!$A$8:$AD$23</definedName>
    <definedName name="_xlnm._FilterDatabase" localSheetId="2" hidden="1">'Könnyűipari ps.'!$A$9:$AD$24</definedName>
    <definedName name="_xlnm._FilterDatabase" localSheetId="4" hidden="1">'Környvéd.-vízgazd. sp.'!$A$9:$AD$24</definedName>
    <definedName name="_xlnm._FilterDatabase" localSheetId="3" hidden="1">'Nyomdaipari sp.'!$A$9:$AD$24</definedName>
    <definedName name="_xlnm.Print_Titles" localSheetId="0">'FOSZK ALAP'!$2:$10</definedName>
    <definedName name="_xlnm.Print_Titles" localSheetId="1">'Gépészet sp.'!$2:$11</definedName>
    <definedName name="_xlnm.Print_Titles" localSheetId="2">'Könnyűipari ps.'!$2:$12</definedName>
    <definedName name="_xlnm.Print_Titles" localSheetId="4">'Környvéd.-vízgazd. sp.'!$2:$12</definedName>
    <definedName name="_xlnm.Print_Titles" localSheetId="3">'Nyomdaipari sp.'!$2:$12</definedName>
    <definedName name="_xlnm.Print_Area" localSheetId="0">'FOSZK ALAP'!$A$2:$AB$48</definedName>
    <definedName name="_xlnm.Print_Area" localSheetId="1">'Gépészet sp.'!$A$2:$AB$38</definedName>
    <definedName name="_xlnm.Print_Area" localSheetId="2">'Könnyűipari ps.'!$A$2:$AB$39</definedName>
    <definedName name="_xlnm.Print_Area" localSheetId="4">'Környvéd.-vízgazd. sp.'!$A$2:$AB$39</definedName>
    <definedName name="_xlnm.Print_Area" localSheetId="3">'Nyomdaipari sp.'!$A$2:$AB$39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50" l="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P32" i="36" l="1"/>
  <c r="M32" i="36"/>
  <c r="E32" i="36"/>
  <c r="F35" i="36"/>
  <c r="E35" i="36"/>
  <c r="F34" i="36"/>
  <c r="E34" i="36"/>
  <c r="Y36" i="36"/>
  <c r="Y37" i="36"/>
  <c r="V29" i="49"/>
  <c r="V29" i="48"/>
  <c r="V29" i="47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U21" i="36"/>
  <c r="V21" i="36"/>
  <c r="W21" i="36"/>
  <c r="X21" i="36"/>
  <c r="Y21" i="36"/>
  <c r="Z21" i="36"/>
  <c r="V15" i="36"/>
  <c r="W15" i="36"/>
  <c r="X15" i="36"/>
  <c r="Y15" i="36"/>
  <c r="Z15" i="36"/>
  <c r="Q15" i="36"/>
  <c r="R15" i="36"/>
  <c r="S15" i="36"/>
  <c r="T15" i="36"/>
  <c r="T36" i="36" s="1"/>
  <c r="U15" i="36"/>
  <c r="L15" i="36"/>
  <c r="M15" i="36"/>
  <c r="N15" i="36"/>
  <c r="O15" i="36"/>
  <c r="P15" i="36"/>
  <c r="H15" i="36"/>
  <c r="I15" i="36"/>
  <c r="J15" i="36"/>
  <c r="J36" i="36" s="1"/>
  <c r="K15" i="36"/>
  <c r="Y26" i="49"/>
  <c r="F23" i="49"/>
  <c r="F22" i="49"/>
  <c r="F21" i="49"/>
  <c r="F20" i="49"/>
  <c r="F19" i="49"/>
  <c r="Z18" i="49"/>
  <c r="X18" i="49"/>
  <c r="W18" i="49"/>
  <c r="V18" i="49"/>
  <c r="U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7" i="49"/>
  <c r="E17" i="49"/>
  <c r="F16" i="49"/>
  <c r="E16" i="49"/>
  <c r="F15" i="49"/>
  <c r="E15" i="49"/>
  <c r="F14" i="49"/>
  <c r="E14" i="49"/>
  <c r="Z13" i="49"/>
  <c r="Y13" i="49"/>
  <c r="X13" i="49"/>
  <c r="W13" i="49"/>
  <c r="V13" i="49"/>
  <c r="U13" i="49"/>
  <c r="T13" i="49"/>
  <c r="S13" i="49"/>
  <c r="R13" i="49"/>
  <c r="Q13" i="49"/>
  <c r="P13" i="49"/>
  <c r="O13" i="49"/>
  <c r="N13" i="49"/>
  <c r="M13" i="49"/>
  <c r="L13" i="49"/>
  <c r="K13" i="49"/>
  <c r="J13" i="49"/>
  <c r="I13" i="49"/>
  <c r="H13" i="49"/>
  <c r="G13" i="49"/>
  <c r="Y26" i="48"/>
  <c r="F23" i="48"/>
  <c r="F22" i="48"/>
  <c r="F21" i="48"/>
  <c r="F20" i="48"/>
  <c r="F19" i="48"/>
  <c r="Z18" i="48"/>
  <c r="X18" i="48"/>
  <c r="W18" i="48"/>
  <c r="V18" i="48"/>
  <c r="U18" i="48"/>
  <c r="S18" i="48"/>
  <c r="R18" i="48"/>
  <c r="Q18" i="48"/>
  <c r="P18" i="48"/>
  <c r="O18" i="48"/>
  <c r="N18" i="48"/>
  <c r="M18" i="48"/>
  <c r="L18" i="48"/>
  <c r="K18" i="48"/>
  <c r="J18" i="48"/>
  <c r="I18" i="48"/>
  <c r="H18" i="48"/>
  <c r="G18" i="48"/>
  <c r="F17" i="48"/>
  <c r="E17" i="48"/>
  <c r="F16" i="48"/>
  <c r="E16" i="48"/>
  <c r="F15" i="48"/>
  <c r="E15" i="48"/>
  <c r="F14" i="48"/>
  <c r="E14" i="48"/>
  <c r="Z13" i="48"/>
  <c r="Y13" i="48"/>
  <c r="X13" i="48"/>
  <c r="W13" i="48"/>
  <c r="V13" i="48"/>
  <c r="U13" i="48"/>
  <c r="T13" i="48"/>
  <c r="S13" i="48"/>
  <c r="R13" i="48"/>
  <c r="Q13" i="48"/>
  <c r="P13" i="48"/>
  <c r="O13" i="48"/>
  <c r="N13" i="48"/>
  <c r="M13" i="48"/>
  <c r="L13" i="48"/>
  <c r="K13" i="48"/>
  <c r="J13" i="48"/>
  <c r="I13" i="48"/>
  <c r="H13" i="48"/>
  <c r="G13" i="48"/>
  <c r="Y26" i="47"/>
  <c r="F23" i="47"/>
  <c r="F22" i="47"/>
  <c r="F21" i="47"/>
  <c r="F20" i="47"/>
  <c r="F19" i="47"/>
  <c r="Z18" i="47"/>
  <c r="X18" i="47"/>
  <c r="W18" i="47"/>
  <c r="V18" i="47"/>
  <c r="U18" i="47"/>
  <c r="S18" i="47"/>
  <c r="R18" i="47"/>
  <c r="Q18" i="47"/>
  <c r="P18" i="47"/>
  <c r="O18" i="47"/>
  <c r="N18" i="47"/>
  <c r="M18" i="47"/>
  <c r="L18" i="47"/>
  <c r="K18" i="47"/>
  <c r="J18" i="47"/>
  <c r="I18" i="47"/>
  <c r="H18" i="47"/>
  <c r="G18" i="47"/>
  <c r="F17" i="47"/>
  <c r="E17" i="47"/>
  <c r="F16" i="47"/>
  <c r="E16" i="47"/>
  <c r="F15" i="47"/>
  <c r="E15" i="47"/>
  <c r="F14" i="47"/>
  <c r="E14" i="47"/>
  <c r="Z13" i="47"/>
  <c r="Y13" i="47"/>
  <c r="X13" i="47"/>
  <c r="W13" i="47"/>
  <c r="V13" i="47"/>
  <c r="U13" i="47"/>
  <c r="T13" i="47"/>
  <c r="S13" i="47"/>
  <c r="R13" i="47"/>
  <c r="Q13" i="47"/>
  <c r="P13" i="47"/>
  <c r="O13" i="47"/>
  <c r="N13" i="47"/>
  <c r="M13" i="47"/>
  <c r="L13" i="47"/>
  <c r="K13" i="47"/>
  <c r="J13" i="47"/>
  <c r="I13" i="47"/>
  <c r="H13" i="47"/>
  <c r="G13" i="47"/>
  <c r="E14" i="45"/>
  <c r="E15" i="45"/>
  <c r="E16" i="45"/>
  <c r="F14" i="45"/>
  <c r="F15" i="45"/>
  <c r="F16" i="45"/>
  <c r="Y25" i="45"/>
  <c r="F22" i="45"/>
  <c r="F21" i="45"/>
  <c r="F20" i="45"/>
  <c r="F19" i="45"/>
  <c r="F18" i="45"/>
  <c r="Z17" i="45"/>
  <c r="X17" i="45"/>
  <c r="W17" i="45"/>
  <c r="V17" i="45"/>
  <c r="U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3" i="45"/>
  <c r="E13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E23" i="36"/>
  <c r="E24" i="36"/>
  <c r="E25" i="36"/>
  <c r="E26" i="36"/>
  <c r="E27" i="36"/>
  <c r="E28" i="36"/>
  <c r="E29" i="36"/>
  <c r="E30" i="36"/>
  <c r="E31" i="36"/>
  <c r="E22" i="36"/>
  <c r="E17" i="36"/>
  <c r="E18" i="36"/>
  <c r="E19" i="36"/>
  <c r="E20" i="36"/>
  <c r="E16" i="36"/>
  <c r="E13" i="36"/>
  <c r="E14" i="36"/>
  <c r="E12" i="36"/>
  <c r="F23" i="36"/>
  <c r="F24" i="36"/>
  <c r="F25" i="36"/>
  <c r="F26" i="36"/>
  <c r="F27" i="36"/>
  <c r="F28" i="36"/>
  <c r="F29" i="36"/>
  <c r="F30" i="36"/>
  <c r="F31" i="36"/>
  <c r="F22" i="36"/>
  <c r="F17" i="36"/>
  <c r="F18" i="36"/>
  <c r="F19" i="36"/>
  <c r="F20" i="36"/>
  <c r="F16" i="36"/>
  <c r="F13" i="36"/>
  <c r="F14" i="36"/>
  <c r="F12" i="36"/>
  <c r="O36" i="36" l="1"/>
  <c r="T37" i="36"/>
  <c r="O37" i="36"/>
  <c r="F21" i="36"/>
  <c r="F32" i="36" s="1"/>
  <c r="J37" i="36"/>
  <c r="F13" i="48"/>
  <c r="E13" i="48"/>
  <c r="F13" i="47"/>
  <c r="F18" i="49"/>
  <c r="E13" i="47"/>
  <c r="E18" i="47"/>
  <c r="E18" i="49"/>
  <c r="F17" i="45"/>
  <c r="F18" i="47"/>
  <c r="E18" i="48"/>
  <c r="F18" i="48"/>
  <c r="E13" i="49"/>
  <c r="F13" i="49"/>
  <c r="E17" i="45"/>
  <c r="E12" i="45"/>
  <c r="F12" i="45"/>
  <c r="G15" i="36"/>
  <c r="G11" i="36"/>
  <c r="H11" i="36"/>
  <c r="I11" i="36"/>
  <c r="J11" i="36"/>
  <c r="K11" i="36"/>
  <c r="K32" i="36" s="1"/>
  <c r="L11" i="36"/>
  <c r="L32" i="36" s="1"/>
  <c r="L24" i="47" s="1"/>
  <c r="M11" i="36"/>
  <c r="N11" i="36"/>
  <c r="N32" i="36" s="1"/>
  <c r="N24" i="47" s="1"/>
  <c r="O11" i="36"/>
  <c r="P11" i="36"/>
  <c r="Q11" i="36"/>
  <c r="Q32" i="36" s="1"/>
  <c r="R11" i="36"/>
  <c r="R32" i="36" s="1"/>
  <c r="R23" i="45" s="1"/>
  <c r="S11" i="36"/>
  <c r="S32" i="36" s="1"/>
  <c r="T11" i="36"/>
  <c r="U11" i="36"/>
  <c r="V11" i="36"/>
  <c r="V32" i="36" s="1"/>
  <c r="W11" i="36"/>
  <c r="W32" i="36" s="1"/>
  <c r="X11" i="36"/>
  <c r="X32" i="36" s="1"/>
  <c r="Y11" i="36"/>
  <c r="Z11" i="36"/>
  <c r="Z32" i="36" s="1"/>
  <c r="Z24" i="48" s="1"/>
  <c r="E21" i="36"/>
  <c r="H32" i="36" l="1"/>
  <c r="H23" i="45" s="1"/>
  <c r="M24" i="47"/>
  <c r="L28" i="47" s="1"/>
  <c r="P24" i="48"/>
  <c r="U32" i="36"/>
  <c r="U24" i="47" s="1"/>
  <c r="Z24" i="47"/>
  <c r="K24" i="47"/>
  <c r="P23" i="45"/>
  <c r="K24" i="49"/>
  <c r="K23" i="45"/>
  <c r="K24" i="48"/>
  <c r="Z24" i="49"/>
  <c r="Z23" i="45"/>
  <c r="S24" i="48"/>
  <c r="S23" i="45"/>
  <c r="Q27" i="45" s="1"/>
  <c r="S24" i="49"/>
  <c r="S24" i="47"/>
  <c r="N24" i="49"/>
  <c r="N24" i="48"/>
  <c r="N23" i="45"/>
  <c r="I32" i="36"/>
  <c r="I23" i="45" s="1"/>
  <c r="G32" i="36"/>
  <c r="G23" i="45" s="1"/>
  <c r="M23" i="45"/>
  <c r="M24" i="48"/>
  <c r="M24" i="49"/>
  <c r="L24" i="49"/>
  <c r="L24" i="48"/>
  <c r="L23" i="45"/>
  <c r="H24" i="48"/>
  <c r="H24" i="49"/>
  <c r="H24" i="47"/>
  <c r="R24" i="49"/>
  <c r="R24" i="47"/>
  <c r="R24" i="48"/>
  <c r="Q24" i="49"/>
  <c r="Q24" i="48"/>
  <c r="Q24" i="47"/>
  <c r="Q23" i="45"/>
  <c r="M38" i="36"/>
  <c r="R38" i="36"/>
  <c r="R39" i="36"/>
  <c r="M39" i="36"/>
  <c r="W38" i="36"/>
  <c r="W39" i="36"/>
  <c r="G27" i="45" l="1"/>
  <c r="L28" i="49"/>
  <c r="L28" i="48"/>
  <c r="Q28" i="49"/>
  <c r="Q28" i="47"/>
  <c r="L27" i="45"/>
  <c r="Q28" i="48"/>
  <c r="U24" i="49"/>
  <c r="U24" i="48"/>
  <c r="P24" i="49"/>
  <c r="P24" i="47"/>
  <c r="U23" i="45"/>
  <c r="H38" i="36"/>
  <c r="I24" i="49"/>
  <c r="G28" i="49" s="1"/>
  <c r="I24" i="48"/>
  <c r="G28" i="48" s="1"/>
  <c r="I24" i="47"/>
  <c r="G28" i="47" s="1"/>
  <c r="T26" i="48"/>
  <c r="T26" i="49"/>
  <c r="T25" i="45"/>
  <c r="T26" i="47"/>
  <c r="Y25" i="47"/>
  <c r="Y25" i="49"/>
  <c r="Y25" i="48"/>
  <c r="Y24" i="45"/>
  <c r="J25" i="48"/>
  <c r="J25" i="49"/>
  <c r="J24" i="45"/>
  <c r="J25" i="47"/>
  <c r="J25" i="45"/>
  <c r="J26" i="48"/>
  <c r="J26" i="47"/>
  <c r="J26" i="49"/>
  <c r="T25" i="49"/>
  <c r="T24" i="45"/>
  <c r="T25" i="47"/>
  <c r="T25" i="48"/>
  <c r="H39" i="36"/>
  <c r="G27" i="48" s="1"/>
  <c r="G24" i="47"/>
  <c r="G24" i="49"/>
  <c r="G24" i="48"/>
  <c r="L27" i="49"/>
  <c r="L27" i="47"/>
  <c r="L29" i="47" s="1"/>
  <c r="L27" i="48"/>
  <c r="L29" i="48" s="1"/>
  <c r="L26" i="45"/>
  <c r="Q27" i="49"/>
  <c r="Q29" i="49" s="1"/>
  <c r="Q27" i="47"/>
  <c r="Q27" i="48"/>
  <c r="Q29" i="48" s="1"/>
  <c r="Q26" i="45"/>
  <c r="Q28" i="45" s="1"/>
  <c r="O25" i="45"/>
  <c r="O26" i="47"/>
  <c r="O26" i="49"/>
  <c r="O26" i="48"/>
  <c r="O25" i="48"/>
  <c r="O25" i="47"/>
  <c r="O25" i="49"/>
  <c r="O24" i="45"/>
  <c r="E11" i="36"/>
  <c r="E15" i="36"/>
  <c r="F11" i="36"/>
  <c r="F15" i="36"/>
  <c r="L29" i="49" l="1"/>
  <c r="Q29" i="47"/>
  <c r="L28" i="45"/>
  <c r="G29" i="48"/>
  <c r="G26" i="45"/>
  <c r="G28" i="45" s="1"/>
  <c r="G27" i="47"/>
  <c r="G29" i="47" s="1"/>
  <c r="G27" i="49"/>
  <c r="G29" i="49" s="1"/>
  <c r="E23" i="45" l="1"/>
  <c r="E24" i="47"/>
  <c r="E24" i="49"/>
  <c r="E24" i="48"/>
  <c r="F24" i="47"/>
  <c r="F24" i="49"/>
  <c r="F24" i="48"/>
  <c r="F23" i="45"/>
</calcChain>
</file>

<file path=xl/sharedStrings.xml><?xml version="1.0" encoding="utf-8"?>
<sst xmlns="http://schemas.openxmlformats.org/spreadsheetml/2006/main" count="541" uniqueCount="184">
  <si>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</si>
  <si>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</si>
  <si>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</si>
  <si>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</si>
  <si>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</si>
  <si>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</si>
  <si>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</si>
  <si>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</si>
  <si>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</si>
  <si>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</si>
  <si>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</si>
  <si>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</si>
  <si>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</si>
  <si>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</si>
  <si>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</si>
  <si>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Kód</t>
  </si>
  <si>
    <t>Előtanulmány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</si>
  <si>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</si>
  <si>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</si>
  <si>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</si>
  <si>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</si>
  <si>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</si>
  <si>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</si>
  <si>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</si>
  <si>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</si>
  <si>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</si>
  <si>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</si>
  <si>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24.</t>
  </si>
  <si>
    <t>25.</t>
  </si>
  <si>
    <t>26.</t>
  </si>
  <si>
    <t>27.</t>
  </si>
  <si>
    <t>28.</t>
  </si>
  <si>
    <t>Matematika I.</t>
  </si>
  <si>
    <t>Matematika II.</t>
  </si>
  <si>
    <r>
      <t>kredi</t>
    </r>
    <r>
      <rPr>
        <b/>
        <sz val="12"/>
        <rFont val="Arial CE"/>
        <charset val="238"/>
      </rPr>
      <t>t</t>
    </r>
  </si>
  <si>
    <t>12.</t>
  </si>
  <si>
    <t xml:space="preserve">Rejtő Sándor Könnyűipari és Környezetmérnöki Kar </t>
  </si>
  <si>
    <t>é</t>
  </si>
  <si>
    <t>Évközi jegy (é)</t>
  </si>
  <si>
    <t>Óbudai Egyetem</t>
  </si>
  <si>
    <t>Műszaki mechanika</t>
  </si>
  <si>
    <t>Gyakorlati órák:</t>
  </si>
  <si>
    <t>Összóra:</t>
  </si>
  <si>
    <t>Alap összesen:</t>
  </si>
  <si>
    <t xml:space="preserve">MŰSZAKI MÉRNÖKASSZISZTENS SZAK </t>
  </si>
  <si>
    <t xml:space="preserve">Valamennyi felsőoktatási szakképzés közös kompetencia modulja </t>
  </si>
  <si>
    <t>Idegennyelvi alapszintű ismeretek</t>
  </si>
  <si>
    <t>Szakmai és pénzügyi információfeldolgozási alapismeretek</t>
  </si>
  <si>
    <t>Képzési terület szerinti közös modul</t>
  </si>
  <si>
    <t>Anyagismeret</t>
  </si>
  <si>
    <t>Műszaki informatika</t>
  </si>
  <si>
    <t xml:space="preserve">Szakképzési modul/szakmai törzsmodul             </t>
  </si>
  <si>
    <t>Gépek üzemtana</t>
  </si>
  <si>
    <t>Karbantartás</t>
  </si>
  <si>
    <t>GÉPÉSZET SPECIALIZÁCIÓ</t>
  </si>
  <si>
    <t xml:space="preserve">Gépész szakmacsoport szerinti specializáció
</t>
  </si>
  <si>
    <t>Gépipari anyag- és gyártásismeret</t>
  </si>
  <si>
    <t>Forgácsolástechnológiai ismeretek</t>
  </si>
  <si>
    <t>Infrastruktúra és logisztikai folyamatok</t>
  </si>
  <si>
    <t>Alkalmazott technológiák és gépek</t>
  </si>
  <si>
    <t>Feldolgozott anyagok és vizsgálataik</t>
  </si>
  <si>
    <t>Gyártás, termékelőállítás, minőségbiztosítás</t>
  </si>
  <si>
    <t xml:space="preserve">Összefüggő szakmai gyakorlat (almodulok, tantervi egységek)    </t>
  </si>
  <si>
    <t>Munkaszervezési- és pénzügyi folyamatok és menedzsment</t>
  </si>
  <si>
    <t>érj.</t>
  </si>
  <si>
    <t xml:space="preserve">Összesen: </t>
  </si>
  <si>
    <t>Gyak óra arány (%):</t>
  </si>
  <si>
    <t>felelőse: Nagyné Halász Erzsébet</t>
  </si>
  <si>
    <t>KÖNNYŰIPARI SPECIALIZÁCIÓ</t>
  </si>
  <si>
    <t>felelőse: Dr. Oroszlány Gabriella</t>
  </si>
  <si>
    <t>Könnyűipari anyagismeret</t>
  </si>
  <si>
    <t>Szakmai technológiák</t>
  </si>
  <si>
    <t>Gyártmánytervezés</t>
  </si>
  <si>
    <t>Könnyűipari gépismeret</t>
  </si>
  <si>
    <t>NYOMDAIPARI SPECIALIZÁCIÓ</t>
  </si>
  <si>
    <t>Nyomdaipari anyagismeret</t>
  </si>
  <si>
    <t>Nyomtatási technológiák és gépek</t>
  </si>
  <si>
    <t>Nyomdatermékek tervezése és előkészítése</t>
  </si>
  <si>
    <t>Kötészeti- és továbbfeldolgozási technológiák</t>
  </si>
  <si>
    <t>KÖRNYEZETVÉDELEM-VÍZGAZDÁLKODÁS SPECIALIZÁCIÓ</t>
  </si>
  <si>
    <t>felelőse: Bodáné Dr. Kendrovics Rita</t>
  </si>
  <si>
    <t>Környezeti kémia</t>
  </si>
  <si>
    <t>Levelező tagozat</t>
  </si>
  <si>
    <t>félves óra-szám</t>
  </si>
  <si>
    <t>18 óra</t>
  </si>
  <si>
    <t>34 óra</t>
  </si>
  <si>
    <t>120 óra</t>
  </si>
  <si>
    <t>féléves óra-szám</t>
  </si>
  <si>
    <t>Összóraszám/félév:</t>
  </si>
  <si>
    <t>Méréstechnika (blended)</t>
  </si>
  <si>
    <t>Technológiaelmélet és folyamatszervezés (blended)</t>
  </si>
  <si>
    <t xml:space="preserve">Munka, környezet, tűzvédelmi ismeretek       (blended)   </t>
  </si>
  <si>
    <t>Minőségügy (online)</t>
  </si>
  <si>
    <t xml:space="preserve">Könnyűipari szakmacsoport szerinti specializáció
</t>
  </si>
  <si>
    <t>felelőse: Dr. habil Koltai László</t>
  </si>
  <si>
    <t xml:space="preserve">Nyomdaipari szakmacsoport szerinti specializáció
</t>
  </si>
  <si>
    <t xml:space="preserve">Környezetvédelem-vízgazdálkodás szakmacsoport szerinti specializáció
</t>
  </si>
  <si>
    <t>Vízgazdálkodás (blended)</t>
  </si>
  <si>
    <t>Természet- és tájvédelem (blended)</t>
  </si>
  <si>
    <t>Szakfelelős: Dr. habil Koltai László</t>
  </si>
  <si>
    <t>Dr. habil Koltai László dékán</t>
  </si>
  <si>
    <t xml:space="preserve">FOSZK (F)  Mintatanterv </t>
  </si>
  <si>
    <t>GVXMP1BFLF</t>
  </si>
  <si>
    <t>RKXIAI1FLF</t>
  </si>
  <si>
    <t>RMXSZP1FLF</t>
  </si>
  <si>
    <t>RKXMAT1FLF</t>
  </si>
  <si>
    <t>RKXMAT2FLF</t>
  </si>
  <si>
    <t>RMXANY1FLF</t>
  </si>
  <si>
    <t>RMXINF1FLF</t>
  </si>
  <si>
    <t>RKXDOK1FLF</t>
  </si>
  <si>
    <t>RKXMEC1FLF</t>
  </si>
  <si>
    <t>RMXMTE1FLF</t>
  </si>
  <si>
    <t>RMXTFO1FLF</t>
  </si>
  <si>
    <t>RKXIRT1FLF</t>
  </si>
  <si>
    <t>BMXGU12FLF</t>
  </si>
  <si>
    <t>BMXKT12FLF</t>
  </si>
  <si>
    <t>RKXMKT1FLF</t>
  </si>
  <si>
    <t>BAXAI13FLF</t>
  </si>
  <si>
    <t>BAXKA13FLF</t>
  </si>
  <si>
    <t>BGXFT13FLF</t>
  </si>
  <si>
    <t>BBXGS13FLF</t>
  </si>
  <si>
    <t>BAXGY14FLF</t>
  </si>
  <si>
    <t>RTWKAN1FLF</t>
  </si>
  <si>
    <t>RTWSTE1FLF</t>
  </si>
  <si>
    <t>RTWGYT1FLF</t>
  </si>
  <si>
    <t>RTWKGE1FLF</t>
  </si>
  <si>
    <t>RTGSZG1FLF</t>
  </si>
  <si>
    <t>RMWNYA1FLF</t>
  </si>
  <si>
    <t>RMWNYT1FLF</t>
  </si>
  <si>
    <t>RMWTER1FLF</t>
  </si>
  <si>
    <t>RMWKOT1FLF</t>
  </si>
  <si>
    <t>RMGSZG1FLF</t>
  </si>
  <si>
    <t>RKWKEM1FLF</t>
  </si>
  <si>
    <t>RKWKVE1FLF</t>
  </si>
  <si>
    <t>RKWVGA1FLF</t>
  </si>
  <si>
    <t>RKWTTV1FLF</t>
  </si>
  <si>
    <t>RKGSZG1FLF</t>
  </si>
  <si>
    <t xml:space="preserve">FOSZK (F) Mintatanterv </t>
  </si>
  <si>
    <t>Környezeti elemek védelme (blended)</t>
  </si>
  <si>
    <t>Műszaki ábrázolás és dokumentáció</t>
  </si>
  <si>
    <t>Irányítástechnika és ipari érzékelők</t>
  </si>
  <si>
    <t>Mérnöki alapismeretek</t>
  </si>
  <si>
    <t xml:space="preserve">RMXVEZ1FLF </t>
  </si>
  <si>
    <t>Vezetési és szervezési alapismeretek</t>
  </si>
  <si>
    <t>Kritérium követelmény</t>
  </si>
  <si>
    <t>RKIPTF1BLF</t>
  </si>
  <si>
    <t>a</t>
  </si>
  <si>
    <t>RMEMIN1FLF</t>
  </si>
  <si>
    <t>Összes gyakorlati óraszám/félév:</t>
  </si>
  <si>
    <t xml:space="preserve">Képlékeny alakítás és szerszámai </t>
  </si>
  <si>
    <t>Gépszerkezettan</t>
  </si>
  <si>
    <t>21.</t>
  </si>
  <si>
    <t>22.</t>
  </si>
  <si>
    <t>23.</t>
  </si>
  <si>
    <t>7.</t>
  </si>
  <si>
    <t>8.</t>
  </si>
  <si>
    <t>13.</t>
  </si>
  <si>
    <t xml:space="preserve">RMXMAL1FLF </t>
  </si>
  <si>
    <t xml:space="preserve">Munkaerőpiaci és kommunikációs ismeretek </t>
  </si>
  <si>
    <t xml:space="preserve">Patronálás </t>
  </si>
  <si>
    <t>Érvényes 2023. szeptember 1.</t>
  </si>
  <si>
    <t>kredit</t>
  </si>
  <si>
    <t xml:space="preserve"> féléves óraszámokkal (ea:előadás; tgy:tantermi gyakorlat;. l:labor). ; követelményekkel (k.: v:vizsga, é:évközi jegy, a:aláírás, h:háromfokozatú értékelés); kreditekkel (kr.)</t>
  </si>
  <si>
    <t xml:space="preserve">    féléves óraszámokkal (ea:előadás; tgy:tantermi gyakorlat;. l:labor). ; követelményekkel (k.: v:vizsga, é:évközi jegy, a:aláírás, h:háromfokozatú értékelés); kreditekkel (kr.)</t>
  </si>
  <si>
    <t xml:space="preserve">   féléves óraszámokkal (ea:előadás; tgy:tantermi gyakorlat;. l:labor). ; követelményekkel (k.: v:vizsga, é:évközi jegy, a:aláírás, h:háromfokozatú értékelés); kreditekkel (kr.)</t>
  </si>
  <si>
    <t xml:space="preserve">       féléves óraszámokkal (ea:előadás; tgy:tantermi gyakorlat;. l:labor). ; követelményekkel (k.: v:vizsga, é:évközi jegy, a:aláírás, h:háromfokozatú értékelés); kreditekkel (kr.)</t>
  </si>
  <si>
    <t>h</t>
  </si>
  <si>
    <t xml:space="preserve">Testnevelés </t>
  </si>
  <si>
    <t>29.</t>
  </si>
  <si>
    <t xml:space="preserve">Elfogadta az RKK tanácsa: 2023. </t>
  </si>
  <si>
    <t>Határozat száma: RKK-KT-XCIX/183/2023</t>
  </si>
  <si>
    <t>Határozat száma:RKK-KT-XCIX/183/2023</t>
  </si>
  <si>
    <t xml:space="preserve"> </t>
  </si>
  <si>
    <t>Nappali tagozat</t>
  </si>
  <si>
    <t>Elfogadta az RKK tanácsa: 2024. január 22.</t>
  </si>
  <si>
    <t>Határozat száma: RKK-KT-187-188/2024</t>
  </si>
  <si>
    <t>Érvényes 2024. február 1.</t>
  </si>
  <si>
    <t xml:space="preserve"> heti óraszámokkal (ea:előadás; tgy:tantermi gyakorlat;. l:labor). ; követelményekkel (k.: v:vizsga, é:évközi jegy, a:aláírás, h:háromfokozatú értékelés); kreditekkel (kr.)     </t>
  </si>
  <si>
    <t>Szabadon választható tárgyak</t>
  </si>
  <si>
    <t>Természettudományos alapismeretek 1. Matematika</t>
  </si>
  <si>
    <t>®</t>
  </si>
  <si>
    <t>Természettudományos alapismeretek 2.  Fizika</t>
  </si>
  <si>
    <t>RKVMAT1FLF</t>
  </si>
  <si>
    <t>RKVFIZ1FLF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</si>
</sst>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 CE"/>
      <charset val="238"/>
    </font>
    <font>
      <i/>
      <sz val="11"/>
      <name val="Arial CE"/>
      <charset val="238"/>
    </font>
    <font>
      <i/>
      <sz val="14"/>
      <name val="Arial CE"/>
      <charset val="238"/>
    </font>
    <font>
      <sz val="12"/>
      <color theme="1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Symbol"/>
      <family val="1"/>
      <charset val="2"/>
    </font>
    <font>
      <b/>
      <i/>
      <sz val="8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0" fontId="29" fillId="0" borderId="0"/>
  </cellStyleXfs>
  <cellXfs count="380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" fontId="7" fillId="0" borderId="26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9" fillId="0" borderId="25" xfId="0" applyNumberFormat="1" applyFont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5" fillId="26" borderId="0" xfId="0" applyFont="1" applyFill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" fontId="7" fillId="26" borderId="24" xfId="0" applyNumberFormat="1" applyFont="1" applyFill="1" applyBorder="1" applyAlignment="1">
      <alignment horizontal="center"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7" fillId="26" borderId="23" xfId="0" applyNumberFormat="1" applyFont="1" applyFill="1" applyBorder="1" applyAlignment="1">
      <alignment horizontal="center" vertical="center"/>
    </xf>
    <xf numFmtId="1" fontId="9" fillId="26" borderId="27" xfId="0" applyNumberFormat="1" applyFont="1" applyFill="1" applyBorder="1" applyAlignment="1">
      <alignment horizontal="center" vertical="center"/>
    </xf>
    <xf numFmtId="1" fontId="7" fillId="26" borderId="27" xfId="0" applyNumberFormat="1" applyFont="1" applyFill="1" applyBorder="1" applyAlignment="1">
      <alignment horizontal="center" vertical="center"/>
    </xf>
    <xf numFmtId="1" fontId="7" fillId="26" borderId="46" xfId="0" applyNumberFormat="1" applyFont="1" applyFill="1" applyBorder="1" applyAlignment="1">
      <alignment horizontal="center" vertical="center"/>
    </xf>
    <xf numFmtId="1" fontId="7" fillId="26" borderId="47" xfId="0" applyNumberFormat="1" applyFont="1" applyFill="1" applyBorder="1" applyAlignment="1">
      <alignment horizontal="center" vertical="center"/>
    </xf>
    <xf numFmtId="1" fontId="9" fillId="26" borderId="48" xfId="0" applyNumberFormat="1" applyFont="1" applyFill="1" applyBorder="1" applyAlignment="1">
      <alignment horizontal="center" vertical="center"/>
    </xf>
    <xf numFmtId="1" fontId="7" fillId="26" borderId="52" xfId="0" applyNumberFormat="1" applyFont="1" applyFill="1" applyBorder="1" applyAlignment="1">
      <alignment horizontal="center" vertical="center"/>
    </xf>
    <xf numFmtId="0" fontId="6" fillId="26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1" fontId="33" fillId="26" borderId="24" xfId="0" applyNumberFormat="1" applyFont="1" applyFill="1" applyBorder="1" applyAlignment="1">
      <alignment horizontal="center" vertical="center"/>
    </xf>
    <xf numFmtId="49" fontId="11" fillId="26" borderId="0" xfId="0" applyNumberFormat="1" applyFont="1" applyFill="1" applyAlignment="1">
      <alignment horizontal="left" vertical="center"/>
    </xf>
    <xf numFmtId="49" fontId="2" fillId="26" borderId="0" xfId="0" applyNumberFormat="1" applyFont="1" applyFill="1" applyAlignment="1">
      <alignment horizontal="left" vertical="center"/>
    </xf>
    <xf numFmtId="0" fontId="7" fillId="26" borderId="0" xfId="0" applyFont="1" applyFill="1" applyAlignment="1">
      <alignment horizontal="left" vertical="center"/>
    </xf>
    <xf numFmtId="49" fontId="5" fillId="26" borderId="0" xfId="0" applyNumberFormat="1" applyFont="1" applyFill="1" applyAlignment="1">
      <alignment horizontal="left" vertical="center"/>
    </xf>
    <xf numFmtId="0" fontId="5" fillId="26" borderId="64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6" borderId="46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left" vertical="center"/>
    </xf>
    <xf numFmtId="0" fontId="7" fillId="26" borderId="65" xfId="0" applyFont="1" applyFill="1" applyBorder="1" applyAlignment="1">
      <alignment horizontal="left" vertical="center"/>
    </xf>
    <xf numFmtId="0" fontId="4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vertical="center" wrapText="1"/>
    </xf>
    <xf numFmtId="0" fontId="2" fillId="26" borderId="0" xfId="0" applyFont="1" applyFill="1" applyAlignment="1">
      <alignment vertical="center"/>
    </xf>
    <xf numFmtId="0" fontId="11" fillId="26" borderId="0" xfId="0" applyFont="1" applyFill="1" applyAlignment="1">
      <alignment horizontal="left" vertical="center"/>
    </xf>
    <xf numFmtId="0" fontId="11" fillId="26" borderId="0" xfId="0" applyFont="1" applyFill="1" applyAlignment="1">
      <alignment vertical="center" wrapText="1"/>
    </xf>
    <xf numFmtId="0" fontId="11" fillId="26" borderId="0" xfId="0" applyFont="1" applyFill="1" applyAlignment="1">
      <alignment vertical="center"/>
    </xf>
    <xf numFmtId="0" fontId="11" fillId="26" borderId="0" xfId="0" applyFont="1" applyFill="1" applyAlignment="1">
      <alignment horizontal="center" vertical="center"/>
    </xf>
    <xf numFmtId="0" fontId="5" fillId="26" borderId="52" xfId="0" applyFont="1" applyFill="1" applyBorder="1" applyAlignment="1">
      <alignment horizontal="center" vertical="center"/>
    </xf>
    <xf numFmtId="0" fontId="5" fillId="26" borderId="47" xfId="0" applyFont="1" applyFill="1" applyBorder="1" applyAlignment="1">
      <alignment horizontal="center" vertical="center"/>
    </xf>
    <xf numFmtId="0" fontId="8" fillId="26" borderId="48" xfId="0" applyFont="1" applyFill="1" applyBorder="1" applyAlignment="1">
      <alignment horizontal="right" vertical="center"/>
    </xf>
    <xf numFmtId="1" fontId="7" fillId="26" borderId="64" xfId="0" applyNumberFormat="1" applyFont="1" applyFill="1" applyBorder="1" applyAlignment="1">
      <alignment horizontal="center" vertical="center"/>
    </xf>
    <xf numFmtId="1" fontId="7" fillId="26" borderId="44" xfId="0" applyNumberFormat="1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1" fontId="7" fillId="26" borderId="65" xfId="0" applyNumberFormat="1" applyFont="1" applyFill="1" applyBorder="1" applyAlignment="1">
      <alignment horizontal="center" vertical="center"/>
    </xf>
    <xf numFmtId="1" fontId="9" fillId="26" borderId="44" xfId="0" applyNumberFormat="1" applyFont="1" applyFill="1" applyBorder="1" applyAlignment="1">
      <alignment horizontal="center" vertical="center"/>
    </xf>
    <xf numFmtId="0" fontId="7" fillId="26" borderId="69" xfId="0" applyFont="1" applyFill="1" applyBorder="1" applyAlignment="1">
      <alignment horizontal="left" vertical="center"/>
    </xf>
    <xf numFmtId="0" fontId="7" fillId="26" borderId="28" xfId="0" applyFont="1" applyFill="1" applyBorder="1" applyAlignment="1">
      <alignment horizontal="left" vertical="center"/>
    </xf>
    <xf numFmtId="1" fontId="7" fillId="26" borderId="0" xfId="0" applyNumberFormat="1" applyFont="1" applyFill="1" applyAlignment="1">
      <alignment horizontal="center" vertical="center"/>
    </xf>
    <xf numFmtId="0" fontId="10" fillId="26" borderId="0" xfId="0" applyFont="1" applyFill="1" applyAlignment="1">
      <alignment horizontal="left" vertical="center"/>
    </xf>
    <xf numFmtId="0" fontId="5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7" fillId="26" borderId="24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right" vertical="center"/>
    </xf>
    <xf numFmtId="0" fontId="30" fillId="26" borderId="0" xfId="0" applyFont="1" applyFill="1" applyAlignment="1">
      <alignment vertical="center"/>
    </xf>
    <xf numFmtId="0" fontId="6" fillId="26" borderId="29" xfId="0" applyFont="1" applyFill="1" applyBorder="1" applyAlignment="1">
      <alignment horizontal="right" vertical="center"/>
    </xf>
    <xf numFmtId="1" fontId="6" fillId="26" borderId="23" xfId="0" applyNumberFormat="1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vertical="center"/>
    </xf>
    <xf numFmtId="1" fontId="5" fillId="26" borderId="24" xfId="0" applyNumberFormat="1" applyFont="1" applyFill="1" applyBorder="1" applyAlignment="1">
      <alignment vertical="center"/>
    </xf>
    <xf numFmtId="0" fontId="5" fillId="26" borderId="24" xfId="0" applyFont="1" applyFill="1" applyBorder="1" applyAlignment="1">
      <alignment vertical="center"/>
    </xf>
    <xf numFmtId="1" fontId="9" fillId="26" borderId="29" xfId="0" applyNumberFormat="1" applyFont="1" applyFill="1" applyBorder="1" applyAlignment="1">
      <alignment horizontal="center" vertical="center"/>
    </xf>
    <xf numFmtId="1" fontId="9" fillId="26" borderId="0" xfId="0" applyNumberFormat="1" applyFont="1" applyFill="1" applyAlignment="1">
      <alignment horizontal="center" vertical="center"/>
    </xf>
    <xf numFmtId="0" fontId="8" fillId="26" borderId="0" xfId="0" applyFont="1" applyFill="1" applyAlignment="1">
      <alignment horizontal="center" vertical="center"/>
    </xf>
    <xf numFmtId="1" fontId="6" fillId="26" borderId="46" xfId="0" applyNumberFormat="1" applyFont="1" applyFill="1" applyBorder="1" applyAlignment="1">
      <alignment horizontal="center" vertical="center"/>
    </xf>
    <xf numFmtId="0" fontId="6" fillId="26" borderId="54" xfId="0" applyFont="1" applyFill="1" applyBorder="1" applyAlignment="1">
      <alignment horizontal="right" vertical="center"/>
    </xf>
    <xf numFmtId="0" fontId="5" fillId="26" borderId="46" xfId="0" applyFont="1" applyFill="1" applyBorder="1" applyAlignment="1">
      <alignment vertical="center"/>
    </xf>
    <xf numFmtId="1" fontId="5" fillId="26" borderId="47" xfId="0" applyNumberFormat="1" applyFont="1" applyFill="1" applyBorder="1" applyAlignment="1">
      <alignment vertical="center"/>
    </xf>
    <xf numFmtId="0" fontId="5" fillId="26" borderId="47" xfId="0" applyFont="1" applyFill="1" applyBorder="1" applyAlignment="1">
      <alignment vertical="center"/>
    </xf>
    <xf numFmtId="1" fontId="9" fillId="26" borderId="54" xfId="0" applyNumberFormat="1" applyFont="1" applyFill="1" applyBorder="1" applyAlignment="1">
      <alignment horizontal="center" vertical="center"/>
    </xf>
    <xf numFmtId="0" fontId="7" fillId="26" borderId="0" xfId="0" applyFont="1" applyFill="1" applyAlignment="1">
      <alignment horizontal="right" vertical="center"/>
    </xf>
    <xf numFmtId="1" fontId="5" fillId="26" borderId="0" xfId="0" applyNumberFormat="1" applyFont="1" applyFill="1" applyAlignment="1">
      <alignment vertical="center"/>
    </xf>
    <xf numFmtId="0" fontId="5" fillId="26" borderId="0" xfId="0" applyFont="1" applyFill="1" applyAlignment="1">
      <alignment vertical="center" wrapText="1"/>
    </xf>
    <xf numFmtId="0" fontId="7" fillId="26" borderId="65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vertical="center"/>
    </xf>
    <xf numFmtId="0" fontId="6" fillId="26" borderId="27" xfId="0" applyFont="1" applyFill="1" applyBorder="1" applyAlignment="1">
      <alignment horizontal="right" vertical="center"/>
    </xf>
    <xf numFmtId="0" fontId="7" fillId="26" borderId="24" xfId="0" applyFont="1" applyFill="1" applyBorder="1" applyAlignment="1">
      <alignment vertical="center"/>
    </xf>
    <xf numFmtId="1" fontId="5" fillId="26" borderId="58" xfId="0" applyNumberFormat="1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horizontal="left" vertical="center"/>
    </xf>
    <xf numFmtId="1" fontId="7" fillId="26" borderId="48" xfId="0" applyNumberFormat="1" applyFont="1" applyFill="1" applyBorder="1" applyAlignment="1">
      <alignment horizontal="center" vertical="center"/>
    </xf>
    <xf numFmtId="0" fontId="7" fillId="26" borderId="71" xfId="0" applyFont="1" applyFill="1" applyBorder="1" applyAlignment="1">
      <alignment horizontal="center" vertical="center"/>
    </xf>
    <xf numFmtId="1" fontId="5" fillId="26" borderId="67" xfId="0" applyNumberFormat="1" applyFont="1" applyFill="1" applyBorder="1" applyAlignment="1">
      <alignment horizontal="center" vertical="center"/>
    </xf>
    <xf numFmtId="1" fontId="7" fillId="26" borderId="58" xfId="0" applyNumberFormat="1" applyFont="1" applyFill="1" applyBorder="1" applyAlignment="1">
      <alignment horizontal="center" vertical="center"/>
    </xf>
    <xf numFmtId="1" fontId="7" fillId="26" borderId="68" xfId="0" applyNumberFormat="1" applyFont="1" applyFill="1" applyBorder="1" applyAlignment="1">
      <alignment horizontal="center" vertical="center"/>
    </xf>
    <xf numFmtId="0" fontId="9" fillId="26" borderId="60" xfId="0" applyFont="1" applyFill="1" applyBorder="1" applyAlignment="1">
      <alignment horizontal="center" vertical="center"/>
    </xf>
    <xf numFmtId="0" fontId="7" fillId="26" borderId="73" xfId="0" applyFont="1" applyFill="1" applyBorder="1" applyAlignment="1">
      <alignment horizontal="left" vertical="center"/>
    </xf>
    <xf numFmtId="0" fontId="7" fillId="26" borderId="74" xfId="0" applyFont="1" applyFill="1" applyBorder="1" applyAlignment="1">
      <alignment horizontal="left" vertical="center"/>
    </xf>
    <xf numFmtId="0" fontId="7" fillId="26" borderId="75" xfId="0" applyFont="1" applyFill="1" applyBorder="1" applyAlignment="1">
      <alignment horizontal="left" vertical="center"/>
    </xf>
    <xf numFmtId="0" fontId="8" fillId="26" borderId="73" xfId="0" applyFont="1" applyFill="1" applyBorder="1" applyAlignment="1">
      <alignment horizontal="right" vertical="center"/>
    </xf>
    <xf numFmtId="0" fontId="7" fillId="26" borderId="74" xfId="0" applyFont="1" applyFill="1" applyBorder="1" applyAlignment="1">
      <alignment vertical="center"/>
    </xf>
    <xf numFmtId="1" fontId="5" fillId="26" borderId="72" xfId="0" applyNumberFormat="1" applyFont="1" applyFill="1" applyBorder="1" applyAlignment="1">
      <alignment horizontal="center" vertical="center"/>
    </xf>
    <xf numFmtId="0" fontId="7" fillId="26" borderId="75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left" vertical="center"/>
    </xf>
    <xf numFmtId="0" fontId="7" fillId="26" borderId="75" xfId="0" applyFont="1" applyFill="1" applyBorder="1" applyAlignment="1">
      <alignment vertical="center"/>
    </xf>
    <xf numFmtId="0" fontId="7" fillId="26" borderId="79" xfId="0" applyFont="1" applyFill="1" applyBorder="1" applyAlignment="1">
      <alignment vertical="center"/>
    </xf>
    <xf numFmtId="1" fontId="5" fillId="26" borderId="80" xfId="0" applyNumberFormat="1" applyFont="1" applyFill="1" applyBorder="1" applyAlignment="1">
      <alignment horizontal="center" vertical="center"/>
    </xf>
    <xf numFmtId="49" fontId="5" fillId="27" borderId="32" xfId="0" applyNumberFormat="1" applyFont="1" applyFill="1" applyBorder="1" applyAlignment="1">
      <alignment vertical="center"/>
    </xf>
    <xf numFmtId="49" fontId="5" fillId="27" borderId="34" xfId="0" applyNumberFormat="1" applyFont="1" applyFill="1" applyBorder="1" applyAlignment="1">
      <alignment vertical="center"/>
    </xf>
    <xf numFmtId="49" fontId="5" fillId="27" borderId="43" xfId="0" applyNumberFormat="1" applyFont="1" applyFill="1" applyBorder="1" applyAlignment="1">
      <alignment vertical="center"/>
    </xf>
    <xf numFmtId="49" fontId="5" fillId="27" borderId="35" xfId="0" applyNumberFormat="1" applyFont="1" applyFill="1" applyBorder="1" applyAlignment="1">
      <alignment horizontal="right" vertical="center"/>
    </xf>
    <xf numFmtId="1" fontId="8" fillId="27" borderId="34" xfId="0" applyNumberFormat="1" applyFont="1" applyFill="1" applyBorder="1" applyAlignment="1">
      <alignment horizontal="center" vertical="center"/>
    </xf>
    <xf numFmtId="1" fontId="8" fillId="27" borderId="35" xfId="0" applyNumberFormat="1" applyFont="1" applyFill="1" applyBorder="1" applyAlignment="1">
      <alignment horizontal="center" vertical="center"/>
    </xf>
    <xf numFmtId="1" fontId="8" fillId="27" borderId="40" xfId="0" applyNumberFormat="1" applyFont="1" applyFill="1" applyBorder="1" applyAlignment="1">
      <alignment horizontal="center" vertical="center"/>
    </xf>
    <xf numFmtId="1" fontId="8" fillId="27" borderId="43" xfId="0" applyNumberFormat="1" applyFont="1" applyFill="1" applyBorder="1" applyAlignment="1">
      <alignment horizontal="center" vertical="center"/>
    </xf>
    <xf numFmtId="49" fontId="5" fillId="27" borderId="59" xfId="0" applyNumberFormat="1" applyFont="1" applyFill="1" applyBorder="1" applyAlignment="1">
      <alignment vertical="center"/>
    </xf>
    <xf numFmtId="49" fontId="5" fillId="27" borderId="66" xfId="0" applyNumberFormat="1" applyFont="1" applyFill="1" applyBorder="1" applyAlignment="1">
      <alignment vertical="center"/>
    </xf>
    <xf numFmtId="49" fontId="5" fillId="27" borderId="67" xfId="0" applyNumberFormat="1" applyFont="1" applyFill="1" applyBorder="1" applyAlignment="1">
      <alignment vertical="center"/>
    </xf>
    <xf numFmtId="49" fontId="5" fillId="27" borderId="70" xfId="0" applyNumberFormat="1" applyFont="1" applyFill="1" applyBorder="1" applyAlignment="1">
      <alignment vertical="center"/>
    </xf>
    <xf numFmtId="1" fontId="5" fillId="27" borderId="59" xfId="0" applyNumberFormat="1" applyFont="1" applyFill="1" applyBorder="1" applyAlignment="1">
      <alignment horizontal="center" vertical="center"/>
    </xf>
    <xf numFmtId="1" fontId="8" fillId="27" borderId="60" xfId="0" applyNumberFormat="1" applyFont="1" applyFill="1" applyBorder="1" applyAlignment="1">
      <alignment horizontal="center" vertical="center"/>
    </xf>
    <xf numFmtId="1" fontId="8" fillId="27" borderId="68" xfId="0" applyNumberFormat="1" applyFont="1" applyFill="1" applyBorder="1" applyAlignment="1">
      <alignment horizontal="center" vertical="center"/>
    </xf>
    <xf numFmtId="0" fontId="7" fillId="27" borderId="72" xfId="0" applyFont="1" applyFill="1" applyBorder="1" applyAlignment="1">
      <alignment vertical="center"/>
    </xf>
    <xf numFmtId="0" fontId="8" fillId="27" borderId="72" xfId="0" applyFont="1" applyFill="1" applyBorder="1" applyAlignment="1">
      <alignment horizontal="right" vertical="center"/>
    </xf>
    <xf numFmtId="1" fontId="5" fillId="27" borderId="34" xfId="0" applyNumberFormat="1" applyFont="1" applyFill="1" applyBorder="1" applyAlignment="1">
      <alignment horizontal="center" vertical="center"/>
    </xf>
    <xf numFmtId="1" fontId="5" fillId="27" borderId="41" xfId="0" applyNumberFormat="1" applyFont="1" applyFill="1" applyBorder="1" applyAlignment="1">
      <alignment horizontal="center" vertical="center"/>
    </xf>
    <xf numFmtId="1" fontId="7" fillId="27" borderId="34" xfId="0" applyNumberFormat="1" applyFont="1" applyFill="1" applyBorder="1" applyAlignment="1">
      <alignment horizontal="center" vertical="center"/>
    </xf>
    <xf numFmtId="1" fontId="7" fillId="27" borderId="43" xfId="0" applyNumberFormat="1" applyFont="1" applyFill="1" applyBorder="1" applyAlignment="1">
      <alignment horizontal="center" vertical="center"/>
    </xf>
    <xf numFmtId="1" fontId="7" fillId="27" borderId="35" xfId="0" applyNumberFormat="1" applyFont="1" applyFill="1" applyBorder="1" applyAlignment="1">
      <alignment horizontal="center" vertical="center"/>
    </xf>
    <xf numFmtId="1" fontId="7" fillId="27" borderId="40" xfId="0" applyNumberFormat="1" applyFont="1" applyFill="1" applyBorder="1" applyAlignment="1">
      <alignment horizontal="center" vertical="center"/>
    </xf>
    <xf numFmtId="1" fontId="7" fillId="27" borderId="41" xfId="0" applyNumberFormat="1" applyFont="1" applyFill="1" applyBorder="1" applyAlignment="1">
      <alignment horizontal="center" vertical="center"/>
    </xf>
    <xf numFmtId="49" fontId="5" fillId="27" borderId="57" xfId="0" applyNumberFormat="1" applyFont="1" applyFill="1" applyBorder="1" applyAlignment="1">
      <alignment vertical="center"/>
    </xf>
    <xf numFmtId="49" fontId="5" fillId="27" borderId="58" xfId="0" applyNumberFormat="1" applyFont="1" applyFill="1" applyBorder="1" applyAlignment="1">
      <alignment vertical="center"/>
    </xf>
    <xf numFmtId="1" fontId="8" fillId="27" borderId="66" xfId="0" applyNumberFormat="1" applyFont="1" applyFill="1" applyBorder="1" applyAlignment="1">
      <alignment horizontal="center" vertical="center"/>
    </xf>
    <xf numFmtId="1" fontId="8" fillId="27" borderId="59" xfId="0" applyNumberFormat="1" applyFont="1" applyFill="1" applyBorder="1" applyAlignment="1">
      <alignment horizontal="center" vertical="center"/>
    </xf>
    <xf numFmtId="1" fontId="5" fillId="27" borderId="35" xfId="0" applyNumberFormat="1" applyFont="1" applyFill="1" applyBorder="1" applyAlignment="1">
      <alignment horizontal="center" vertical="center"/>
    </xf>
    <xf numFmtId="1" fontId="5" fillId="27" borderId="40" xfId="0" applyNumberFormat="1" applyFont="1" applyFill="1" applyBorder="1" applyAlignment="1">
      <alignment horizontal="center" vertical="center"/>
    </xf>
    <xf numFmtId="1" fontId="5" fillId="27" borderId="68" xfId="0" applyNumberFormat="1" applyFont="1" applyFill="1" applyBorder="1" applyAlignment="1">
      <alignment horizontal="center" vertical="center"/>
    </xf>
    <xf numFmtId="1" fontId="5" fillId="27" borderId="66" xfId="0" applyNumberFormat="1" applyFont="1" applyFill="1" applyBorder="1" applyAlignment="1">
      <alignment horizontal="center" vertical="center"/>
    </xf>
    <xf numFmtId="1" fontId="5" fillId="27" borderId="58" xfId="0" applyNumberFormat="1" applyFont="1" applyFill="1" applyBorder="1" applyAlignment="1">
      <alignment horizontal="center" vertical="center"/>
    </xf>
    <xf numFmtId="0" fontId="8" fillId="27" borderId="78" xfId="0" applyFont="1" applyFill="1" applyBorder="1" applyAlignment="1">
      <alignment horizontal="right" vertical="center"/>
    </xf>
    <xf numFmtId="0" fontId="7" fillId="26" borderId="44" xfId="0" applyFont="1" applyFill="1" applyBorder="1" applyAlignment="1">
      <alignment horizontal="left" vertical="center"/>
    </xf>
    <xf numFmtId="0" fontId="5" fillId="26" borderId="34" xfId="0" applyFont="1" applyFill="1" applyBorder="1" applyAlignment="1">
      <alignment horizontal="left" vertical="center"/>
    </xf>
    <xf numFmtId="0" fontId="7" fillId="26" borderId="64" xfId="0" applyFont="1" applyFill="1" applyBorder="1" applyAlignment="1">
      <alignment horizontal="center" vertical="center"/>
    </xf>
    <xf numFmtId="0" fontId="7" fillId="26" borderId="44" xfId="0" applyFont="1" applyFill="1" applyBorder="1" applyAlignment="1">
      <alignment horizontal="center" vertical="center"/>
    </xf>
    <xf numFmtId="0" fontId="7" fillId="26" borderId="76" xfId="0" applyFont="1" applyFill="1" applyBorder="1" applyAlignment="1">
      <alignment horizontal="left" vertical="center"/>
    </xf>
    <xf numFmtId="0" fontId="7" fillId="26" borderId="64" xfId="0" applyFont="1" applyFill="1" applyBorder="1" applyAlignment="1">
      <alignment horizontal="left" vertical="center"/>
    </xf>
    <xf numFmtId="0" fontId="5" fillId="26" borderId="48" xfId="0" applyFont="1" applyFill="1" applyBorder="1" applyAlignment="1">
      <alignment horizontal="right" vertical="center"/>
    </xf>
    <xf numFmtId="1" fontId="5" fillId="27" borderId="43" xfId="0" applyNumberFormat="1" applyFont="1" applyFill="1" applyBorder="1" applyAlignment="1">
      <alignment horizontal="center" vertical="center"/>
    </xf>
    <xf numFmtId="0" fontId="5" fillId="27" borderId="40" xfId="0" applyFont="1" applyFill="1" applyBorder="1" applyAlignment="1">
      <alignment horizontal="right" vertical="center"/>
    </xf>
    <xf numFmtId="1" fontId="5" fillId="27" borderId="60" xfId="0" applyNumberFormat="1" applyFont="1" applyFill="1" applyBorder="1" applyAlignment="1">
      <alignment horizontal="center" vertical="center"/>
    </xf>
    <xf numFmtId="0" fontId="5" fillId="27" borderId="72" xfId="0" applyFont="1" applyFill="1" applyBorder="1" applyAlignment="1">
      <alignment horizontal="right" vertical="center"/>
    </xf>
    <xf numFmtId="0" fontId="7" fillId="27" borderId="72" xfId="0" applyFont="1" applyFill="1" applyBorder="1" applyAlignment="1">
      <alignment horizontal="center" vertical="center"/>
    </xf>
    <xf numFmtId="0" fontId="5" fillId="26" borderId="54" xfId="0" applyFont="1" applyFill="1" applyBorder="1" applyAlignment="1">
      <alignment horizontal="right" vertical="center"/>
    </xf>
    <xf numFmtId="1" fontId="7" fillId="26" borderId="76" xfId="0" applyNumberFormat="1" applyFont="1" applyFill="1" applyBorder="1" applyAlignment="1">
      <alignment horizontal="center" vertical="center"/>
    </xf>
    <xf numFmtId="1" fontId="7" fillId="26" borderId="29" xfId="0" applyNumberFormat="1" applyFont="1" applyFill="1" applyBorder="1" applyAlignment="1">
      <alignment horizontal="center" vertical="center"/>
    </xf>
    <xf numFmtId="1" fontId="5" fillId="27" borderId="67" xfId="0" applyNumberFormat="1" applyFont="1" applyFill="1" applyBorder="1" applyAlignment="1">
      <alignment horizontal="center" vertical="center"/>
    </xf>
    <xf numFmtId="0" fontId="8" fillId="26" borderId="54" xfId="0" applyFont="1" applyFill="1" applyBorder="1" applyAlignment="1">
      <alignment horizontal="right" vertical="center"/>
    </xf>
    <xf numFmtId="1" fontId="8" fillId="27" borderId="41" xfId="0" applyNumberFormat="1" applyFont="1" applyFill="1" applyBorder="1" applyAlignment="1">
      <alignment horizontal="center" vertical="center"/>
    </xf>
    <xf numFmtId="1" fontId="9" fillId="26" borderId="76" xfId="0" applyNumberFormat="1" applyFont="1" applyFill="1" applyBorder="1" applyAlignment="1">
      <alignment horizontal="center" vertical="center"/>
    </xf>
    <xf numFmtId="1" fontId="8" fillId="27" borderId="67" xfId="0" applyNumberFormat="1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horizontal="left" vertical="center"/>
    </xf>
    <xf numFmtId="0" fontId="5" fillId="26" borderId="46" xfId="0" applyFont="1" applyFill="1" applyBorder="1" applyAlignment="1">
      <alignment horizontal="left" vertical="center"/>
    </xf>
    <xf numFmtId="0" fontId="7" fillId="26" borderId="54" xfId="0" applyFont="1" applyFill="1" applyBorder="1" applyAlignment="1">
      <alignment horizontal="left" vertical="center"/>
    </xf>
    <xf numFmtId="0" fontId="7" fillId="26" borderId="46" xfId="0" applyFont="1" applyFill="1" applyBorder="1" applyAlignment="1">
      <alignment horizontal="center" vertical="center"/>
    </xf>
    <xf numFmtId="0" fontId="7" fillId="26" borderId="48" xfId="0" applyFont="1" applyFill="1" applyBorder="1" applyAlignment="1">
      <alignment horizontal="center" vertical="center"/>
    </xf>
    <xf numFmtId="0" fontId="7" fillId="26" borderId="47" xfId="0" applyFont="1" applyFill="1" applyBorder="1" applyAlignment="1">
      <alignment horizontal="center" vertical="center"/>
    </xf>
    <xf numFmtId="0" fontId="7" fillId="26" borderId="52" xfId="0" applyFont="1" applyFill="1" applyBorder="1" applyAlignment="1">
      <alignment horizontal="left" vertical="center"/>
    </xf>
    <xf numFmtId="0" fontId="7" fillId="26" borderId="46" xfId="0" applyFont="1" applyFill="1" applyBorder="1" applyAlignment="1">
      <alignment horizontal="left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6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5" fillId="26" borderId="32" xfId="0" applyFont="1" applyFill="1" applyBorder="1" applyAlignment="1">
      <alignment vertical="center" wrapText="1"/>
    </xf>
    <xf numFmtId="0" fontId="0" fillId="26" borderId="32" xfId="0" applyFill="1" applyBorder="1" applyAlignment="1">
      <alignment vertical="center" wrapText="1"/>
    </xf>
    <xf numFmtId="0" fontId="5" fillId="26" borderId="57" xfId="0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11" fillId="26" borderId="0" xfId="0" applyFont="1" applyFill="1" applyAlignment="1">
      <alignment horizontal="center" vertical="center"/>
    </xf>
    <xf numFmtId="0" fontId="11" fillId="26" borderId="0" xfId="0" applyFont="1" applyFill="1" applyAlignment="1">
      <alignment horizontal="left" vertical="center"/>
    </xf>
    <xf numFmtId="0" fontId="5" fillId="26" borderId="34" xfId="0" applyFont="1" applyFill="1" applyBorder="1" applyAlignment="1">
      <alignment horizontal="center" vertical="center" wrapText="1"/>
    </xf>
    <xf numFmtId="0" fontId="5" fillId="26" borderId="61" xfId="0" applyFont="1" applyFill="1" applyBorder="1" applyAlignment="1">
      <alignment horizontal="center" vertical="center" wrapText="1"/>
    </xf>
    <xf numFmtId="0" fontId="5" fillId="26" borderId="39" xfId="0" applyFont="1" applyFill="1" applyBorder="1" applyAlignment="1">
      <alignment horizontal="center" vertical="center" wrapText="1"/>
    </xf>
    <xf numFmtId="0" fontId="5" fillId="26" borderId="35" xfId="0" applyFont="1" applyFill="1" applyBorder="1" applyAlignment="1">
      <alignment horizontal="center" vertical="center"/>
    </xf>
    <xf numFmtId="0" fontId="5" fillId="26" borderId="56" xfId="0" applyFont="1" applyFill="1" applyBorder="1" applyAlignment="1">
      <alignment horizontal="center" vertical="center"/>
    </xf>
    <xf numFmtId="0" fontId="5" fillId="26" borderId="51" xfId="0" applyFont="1" applyFill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0" fontId="5" fillId="26" borderId="73" xfId="0" applyFont="1" applyFill="1" applyBorder="1" applyAlignment="1">
      <alignment horizontal="center" vertical="center"/>
    </xf>
    <xf numFmtId="0" fontId="5" fillId="26" borderId="74" xfId="0" applyFont="1" applyFill="1" applyBorder="1" applyAlignment="1">
      <alignment horizontal="center" vertical="center"/>
    </xf>
    <xf numFmtId="0" fontId="5" fillId="26" borderId="40" xfId="0" applyFont="1" applyFill="1" applyBorder="1" applyAlignment="1">
      <alignment horizontal="center" vertical="center"/>
    </xf>
    <xf numFmtId="0" fontId="5" fillId="26" borderId="43" xfId="0" applyFont="1" applyFill="1" applyBorder="1" applyAlignment="1">
      <alignment horizontal="center" vertical="center"/>
    </xf>
    <xf numFmtId="0" fontId="5" fillId="26" borderId="41" xfId="0" applyFont="1" applyFill="1" applyBorder="1" applyAlignment="1">
      <alignment horizontal="center" vertical="center"/>
    </xf>
    <xf numFmtId="0" fontId="8" fillId="26" borderId="56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vertical="center"/>
    </xf>
    <xf numFmtId="0" fontId="7" fillId="26" borderId="27" xfId="0" applyFont="1" applyFill="1" applyBorder="1" applyAlignment="1">
      <alignment vertical="center"/>
    </xf>
    <xf numFmtId="0" fontId="7" fillId="27" borderId="34" xfId="0" applyFont="1" applyFill="1" applyBorder="1" applyAlignment="1">
      <alignment horizontal="right" vertical="center"/>
    </xf>
    <xf numFmtId="0" fontId="7" fillId="27" borderId="43" xfId="0" applyFont="1" applyFill="1" applyBorder="1" applyAlignment="1">
      <alignment horizontal="right" vertical="center"/>
    </xf>
    <xf numFmtId="0" fontId="7" fillId="27" borderId="35" xfId="0" applyFont="1" applyFill="1" applyBorder="1" applyAlignment="1">
      <alignment horizontal="right" vertical="center"/>
    </xf>
    <xf numFmtId="0" fontId="7" fillId="26" borderId="32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 vertical="center"/>
    </xf>
    <xf numFmtId="0" fontId="7" fillId="26" borderId="83" xfId="0" applyFont="1" applyFill="1" applyBorder="1" applyAlignment="1">
      <alignment horizontal="center" vertical="center"/>
    </xf>
    <xf numFmtId="0" fontId="7" fillId="26" borderId="21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  <xf numFmtId="0" fontId="7" fillId="26" borderId="37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82" xfId="0" applyFont="1" applyFill="1" applyBorder="1" applyAlignment="1">
      <alignment horizontal="center" vertical="center"/>
    </xf>
    <xf numFmtId="0" fontId="7" fillId="26" borderId="5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26" borderId="7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5" fillId="26" borderId="43" xfId="0" applyNumberFormat="1" applyFont="1" applyFill="1" applyBorder="1" applyAlignment="1">
      <alignment horizontal="center" vertical="center"/>
    </xf>
    <xf numFmtId="49" fontId="5" fillId="26" borderId="55" xfId="0" applyNumberFormat="1" applyFont="1" applyFill="1" applyBorder="1" applyAlignment="1">
      <alignment horizontal="center" vertical="center"/>
    </xf>
    <xf numFmtId="49" fontId="5" fillId="26" borderId="36" xfId="0" applyNumberFormat="1" applyFont="1" applyFill="1" applyBorder="1" applyAlignment="1">
      <alignment horizontal="center" vertical="center"/>
    </xf>
    <xf numFmtId="0" fontId="5" fillId="26" borderId="34" xfId="0" applyFont="1" applyFill="1" applyBorder="1" applyAlignment="1">
      <alignment horizontal="center" vertical="center"/>
    </xf>
    <xf numFmtId="0" fontId="5" fillId="26" borderId="61" xfId="0" applyFont="1" applyFill="1" applyBorder="1" applyAlignment="1">
      <alignment horizontal="center" vertical="center"/>
    </xf>
    <xf numFmtId="0" fontId="5" fillId="26" borderId="39" xfId="0" applyFont="1" applyFill="1" applyBorder="1" applyAlignment="1">
      <alignment horizontal="center" vertical="center"/>
    </xf>
    <xf numFmtId="0" fontId="5" fillId="26" borderId="41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62" xfId="0" applyFont="1" applyFill="1" applyBorder="1" applyAlignment="1">
      <alignment horizontal="center" vertical="center" wrapText="1"/>
    </xf>
    <xf numFmtId="0" fontId="5" fillId="26" borderId="63" xfId="0" applyFont="1" applyFill="1" applyBorder="1" applyAlignment="1">
      <alignment horizontal="center" vertical="center" wrapText="1"/>
    </xf>
    <xf numFmtId="0" fontId="5" fillId="26" borderId="42" xfId="0" applyFont="1" applyFill="1" applyBorder="1" applyAlignment="1">
      <alignment horizontal="center" vertical="center" wrapText="1"/>
    </xf>
    <xf numFmtId="0" fontId="5" fillId="26" borderId="33" xfId="0" applyFont="1" applyFill="1" applyBorder="1" applyAlignment="1">
      <alignment horizontal="center" vertical="center" wrapText="1"/>
    </xf>
    <xf numFmtId="0" fontId="7" fillId="26" borderId="24" xfId="0" applyFont="1" applyFill="1" applyBorder="1" applyAlignment="1">
      <alignment horizontal="left" vertical="center"/>
    </xf>
    <xf numFmtId="0" fontId="7" fillId="26" borderId="27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horizontal="left" vertical="center"/>
    </xf>
    <xf numFmtId="0" fontId="7" fillId="26" borderId="48" xfId="0" applyFont="1" applyFill="1" applyBorder="1" applyAlignment="1">
      <alignment horizontal="left" vertical="center"/>
    </xf>
    <xf numFmtId="0" fontId="7" fillId="26" borderId="24" xfId="0" applyFont="1" applyFill="1" applyBorder="1" applyAlignment="1">
      <alignment vertical="center" wrapText="1"/>
    </xf>
    <xf numFmtId="1" fontId="7" fillId="26" borderId="0" xfId="0" applyNumberFormat="1" applyFont="1" applyFill="1" applyAlignment="1">
      <alignment horizontal="center" vertical="center"/>
    </xf>
    <xf numFmtId="0" fontId="7" fillId="26" borderId="29" xfId="0" applyFont="1" applyFill="1" applyBorder="1" applyAlignment="1">
      <alignment horizontal="left" vertical="center"/>
    </xf>
    <xf numFmtId="0" fontId="7" fillId="26" borderId="20" xfId="0" applyFont="1" applyFill="1" applyBorder="1" applyAlignment="1">
      <alignment horizontal="left" vertical="center"/>
    </xf>
    <xf numFmtId="0" fontId="7" fillId="26" borderId="65" xfId="0" applyFont="1" applyFill="1" applyBorder="1" applyAlignment="1">
      <alignment horizontal="left" vertical="center"/>
    </xf>
    <xf numFmtId="0" fontId="7" fillId="26" borderId="44" xfId="0" applyFont="1" applyFill="1" applyBorder="1" applyAlignment="1">
      <alignment horizontal="left" vertical="center"/>
    </xf>
    <xf numFmtId="0" fontId="7" fillId="26" borderId="47" xfId="0" applyFont="1" applyFill="1" applyBorder="1" applyAlignment="1">
      <alignment vertical="center"/>
    </xf>
    <xf numFmtId="0" fontId="7" fillId="26" borderId="48" xfId="0" applyFont="1" applyFill="1" applyBorder="1" applyAlignment="1">
      <alignment vertical="center"/>
    </xf>
    <xf numFmtId="0" fontId="7" fillId="26" borderId="65" xfId="0" applyFont="1" applyFill="1" applyBorder="1" applyAlignment="1">
      <alignment vertical="center"/>
    </xf>
    <xf numFmtId="0" fontId="7" fillId="26" borderId="44" xfId="0" applyFont="1" applyFill="1" applyBorder="1" applyAlignment="1">
      <alignment vertical="center"/>
    </xf>
    <xf numFmtId="0" fontId="5" fillId="26" borderId="81" xfId="0" applyFont="1" applyFill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2" fillId="26" borderId="0" xfId="0" applyFont="1" applyFill="1" applyAlignment="1">
      <alignment vertical="center" wrapText="1"/>
    </xf>
    <xf numFmtId="0" fontId="34" fillId="26" borderId="0" xfId="0" applyFont="1" applyFill="1" applyAlignment="1">
      <alignment vertical="center" wrapText="1"/>
    </xf>
    <xf numFmtId="0" fontId="6" fillId="26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7" fillId="26" borderId="18" xfId="0" applyNumberFormat="1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center"/>
    </xf>
    <xf numFmtId="1" fontId="7" fillId="26" borderId="19" xfId="0" applyNumberFormat="1" applyFont="1" applyFill="1" applyBorder="1" applyAlignment="1">
      <alignment horizontal="center" vertical="center"/>
    </xf>
    <xf numFmtId="1" fontId="7" fillId="26" borderId="28" xfId="0" applyNumberFormat="1" applyFont="1" applyFill="1" applyBorder="1" applyAlignment="1">
      <alignment horizontal="center" vertical="center"/>
    </xf>
    <xf numFmtId="1" fontId="5" fillId="27" borderId="57" xfId="0" applyNumberFormat="1" applyFont="1" applyFill="1" applyBorder="1" applyAlignment="1">
      <alignment horizontal="center" vertical="center"/>
    </xf>
    <xf numFmtId="1" fontId="5" fillId="27" borderId="58" xfId="0" applyNumberFormat="1" applyFont="1" applyFill="1" applyBorder="1" applyAlignment="1">
      <alignment horizontal="center" vertical="center"/>
    </xf>
    <xf numFmtId="1" fontId="5" fillId="27" borderId="68" xfId="0" applyNumberFormat="1" applyFont="1" applyFill="1" applyBorder="1" applyAlignment="1">
      <alignment horizontal="center" vertical="center"/>
    </xf>
    <xf numFmtId="0" fontId="7" fillId="26" borderId="30" xfId="0" applyFont="1" applyFill="1" applyBorder="1" applyAlignment="1">
      <alignment horizontal="center" vertical="center"/>
    </xf>
    <xf numFmtId="0" fontId="7" fillId="26" borderId="31" xfId="0" applyFont="1" applyFill="1" applyBorder="1" applyAlignment="1">
      <alignment horizontal="center" vertical="center"/>
    </xf>
    <xf numFmtId="0" fontId="7" fillId="26" borderId="49" xfId="0" applyFont="1" applyFill="1" applyBorder="1" applyAlignment="1">
      <alignment horizontal="center" vertical="center"/>
    </xf>
    <xf numFmtId="0" fontId="8" fillId="26" borderId="53" xfId="0" applyFont="1" applyFill="1" applyBorder="1" applyAlignment="1">
      <alignment horizontal="center" vertical="center"/>
    </xf>
    <xf numFmtId="0" fontId="8" fillId="26" borderId="45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26" borderId="40" xfId="0" applyFont="1" applyFill="1" applyBorder="1" applyAlignment="1">
      <alignment horizontal="center" vertical="center"/>
    </xf>
    <xf numFmtId="0" fontId="8" fillId="26" borderId="35" xfId="0" applyFont="1" applyFill="1" applyBorder="1" applyAlignment="1">
      <alignment horizontal="center" vertical="center"/>
    </xf>
    <xf numFmtId="49" fontId="5" fillId="27" borderId="57" xfId="0" applyNumberFormat="1" applyFont="1" applyFill="1" applyBorder="1" applyAlignment="1">
      <alignment horizontal="left" vertical="center" wrapText="1"/>
    </xf>
    <xf numFmtId="49" fontId="5" fillId="27" borderId="58" xfId="0" applyNumberFormat="1" applyFont="1" applyFill="1" applyBorder="1" applyAlignment="1">
      <alignment horizontal="left" vertical="center"/>
    </xf>
    <xf numFmtId="49" fontId="5" fillId="27" borderId="70" xfId="0" applyNumberFormat="1" applyFont="1" applyFill="1" applyBorder="1" applyAlignment="1">
      <alignment horizontal="left" vertical="center"/>
    </xf>
    <xf numFmtId="1" fontId="7" fillId="26" borderId="15" xfId="0" applyNumberFormat="1" applyFont="1" applyFill="1" applyBorder="1" applyAlignment="1">
      <alignment horizontal="center" vertical="center"/>
    </xf>
    <xf numFmtId="1" fontId="7" fillId="26" borderId="17" xfId="0" applyNumberFormat="1" applyFont="1" applyFill="1" applyBorder="1" applyAlignment="1">
      <alignment horizontal="center" vertical="center"/>
    </xf>
    <xf numFmtId="1" fontId="7" fillId="26" borderId="69" xfId="0" applyNumberFormat="1" applyFont="1" applyFill="1" applyBorder="1" applyAlignment="1">
      <alignment horizontal="center" vertical="center"/>
    </xf>
    <xf numFmtId="0" fontId="8" fillId="26" borderId="50" xfId="0" applyFont="1" applyFill="1" applyBorder="1" applyAlignment="1">
      <alignment horizontal="center" vertical="center"/>
    </xf>
    <xf numFmtId="0" fontId="31" fillId="26" borderId="64" xfId="0" applyFont="1" applyFill="1" applyBorder="1" applyAlignment="1">
      <alignment horizontal="center" vertical="center"/>
    </xf>
    <xf numFmtId="0" fontId="31" fillId="26" borderId="65" xfId="0" applyFont="1" applyFill="1" applyBorder="1" applyAlignment="1">
      <alignment horizontal="center" vertical="center"/>
    </xf>
    <xf numFmtId="0" fontId="31" fillId="26" borderId="44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6" borderId="27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1" fontId="7" fillId="26" borderId="20" xfId="0" applyNumberFormat="1" applyFont="1" applyFill="1" applyBorder="1" applyAlignment="1">
      <alignment horizontal="center" vertical="center"/>
    </xf>
    <xf numFmtId="1" fontId="7" fillId="26" borderId="12" xfId="0" applyNumberFormat="1" applyFont="1" applyFill="1" applyBorder="1" applyAlignment="1">
      <alignment horizontal="center" vertical="center"/>
    </xf>
    <xf numFmtId="1" fontId="7" fillId="26" borderId="13" xfId="0" applyNumberFormat="1" applyFont="1" applyFill="1" applyBorder="1" applyAlignment="1">
      <alignment horizontal="center" vertical="center"/>
    </xf>
    <xf numFmtId="1" fontId="7" fillId="26" borderId="14" xfId="0" applyNumberFormat="1" applyFont="1" applyFill="1" applyBorder="1" applyAlignment="1">
      <alignment horizontal="center" vertical="center"/>
    </xf>
    <xf numFmtId="1" fontId="6" fillId="26" borderId="46" xfId="0" applyNumberFormat="1" applyFont="1" applyFill="1" applyBorder="1" applyAlignment="1">
      <alignment horizontal="center" vertical="center"/>
    </xf>
    <xf numFmtId="1" fontId="6" fillId="26" borderId="47" xfId="0" applyNumberFormat="1" applyFont="1" applyFill="1" applyBorder="1" applyAlignment="1">
      <alignment horizontal="center" vertical="center"/>
    </xf>
    <xf numFmtId="1" fontId="6" fillId="26" borderId="48" xfId="0" applyNumberFormat="1" applyFont="1" applyFill="1" applyBorder="1" applyAlignment="1">
      <alignment horizontal="center" vertical="center"/>
    </xf>
    <xf numFmtId="0" fontId="9" fillId="26" borderId="24" xfId="0" applyFont="1" applyFill="1" applyBorder="1" applyAlignment="1">
      <alignment horizontal="left" vertical="center"/>
    </xf>
    <xf numFmtId="0" fontId="9" fillId="26" borderId="27" xfId="0" applyFont="1" applyFill="1" applyBorder="1" applyAlignment="1">
      <alignment horizontal="left" vertical="center"/>
    </xf>
    <xf numFmtId="0" fontId="9" fillId="26" borderId="29" xfId="0" applyFont="1" applyFill="1" applyBorder="1" applyAlignment="1">
      <alignment horizontal="left" vertical="center"/>
    </xf>
    <xf numFmtId="0" fontId="9" fillId="26" borderId="20" xfId="0" applyFont="1" applyFill="1" applyBorder="1" applyAlignment="1">
      <alignment horizontal="left" vertical="center"/>
    </xf>
    <xf numFmtId="49" fontId="5" fillId="27" borderId="57" xfId="0" applyNumberFormat="1" applyFont="1" applyFill="1" applyBorder="1" applyAlignment="1">
      <alignment horizontal="right" vertical="center"/>
    </xf>
    <xf numFmtId="49" fontId="5" fillId="27" borderId="58" xfId="0" applyNumberFormat="1" applyFont="1" applyFill="1" applyBorder="1" applyAlignment="1">
      <alignment horizontal="right" vertical="center"/>
    </xf>
    <xf numFmtId="49" fontId="5" fillId="27" borderId="11" xfId="0" applyNumberFormat="1" applyFont="1" applyFill="1" applyBorder="1" applyAlignment="1">
      <alignment horizontal="right" vertical="center"/>
    </xf>
    <xf numFmtId="0" fontId="7" fillId="26" borderId="43" xfId="0" applyFont="1" applyFill="1" applyBorder="1" applyAlignment="1">
      <alignment horizontal="left" vertical="center"/>
    </xf>
    <xf numFmtId="0" fontId="7" fillId="26" borderId="55" xfId="0" applyFont="1" applyFill="1" applyBorder="1" applyAlignment="1">
      <alignment horizontal="left" vertical="center"/>
    </xf>
    <xf numFmtId="0" fontId="7" fillId="26" borderId="36" xfId="0" applyFont="1" applyFill="1" applyBorder="1" applyAlignment="1">
      <alignment horizontal="left" vertical="center"/>
    </xf>
    <xf numFmtId="0" fontId="9" fillId="26" borderId="65" xfId="0" applyFont="1" applyFill="1" applyBorder="1" applyAlignment="1">
      <alignment horizontal="left" vertical="center"/>
    </xf>
    <xf numFmtId="0" fontId="9" fillId="26" borderId="44" xfId="0" applyFont="1" applyFill="1" applyBorder="1" applyAlignment="1">
      <alignment horizontal="left" vertical="center"/>
    </xf>
    <xf numFmtId="0" fontId="7" fillId="26" borderId="43" xfId="0" applyFont="1" applyFill="1" applyBorder="1" applyAlignment="1">
      <alignment horizontal="center" vertical="center"/>
    </xf>
    <xf numFmtId="0" fontId="7" fillId="26" borderId="55" xfId="0" applyFont="1" applyFill="1" applyBorder="1" applyAlignment="1">
      <alignment horizontal="center" vertical="center"/>
    </xf>
    <xf numFmtId="0" fontId="7" fillId="26" borderId="36" xfId="0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left" vertic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left" vertical="center"/>
    </xf>
    <xf numFmtId="0" fontId="35" fillId="26" borderId="0" xfId="0" applyFont="1" applyFill="1" applyAlignment="1">
      <alignment horizontal="center" vertical="center"/>
    </xf>
    <xf numFmtId="0" fontId="2" fillId="26" borderId="81" xfId="0" applyFont="1" applyFill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26" borderId="0" xfId="0" applyFont="1" applyFill="1" applyAlignment="1">
      <alignment horizontal="left" vertical="center"/>
    </xf>
    <xf numFmtId="0" fontId="2" fillId="26" borderId="34" xfId="0" applyFont="1" applyFill="1" applyBorder="1" applyAlignment="1">
      <alignment horizontal="center" vertical="center"/>
    </xf>
    <xf numFmtId="49" fontId="2" fillId="26" borderId="43" xfId="0" applyNumberFormat="1" applyFont="1" applyFill="1" applyBorder="1" applyAlignment="1">
      <alignment horizontal="center" vertical="center"/>
    </xf>
    <xf numFmtId="0" fontId="2" fillId="26" borderId="4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78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0" fontId="2" fillId="26" borderId="40" xfId="0" applyFont="1" applyFill="1" applyBorder="1" applyAlignment="1">
      <alignment horizontal="center" vertical="center"/>
    </xf>
    <xf numFmtId="0" fontId="2" fillId="26" borderId="43" xfId="0" applyFont="1" applyFill="1" applyBorder="1" applyAlignment="1">
      <alignment horizontal="center" vertical="center"/>
    </xf>
    <xf numFmtId="0" fontId="2" fillId="26" borderId="41" xfId="0" applyFont="1" applyFill="1" applyBorder="1" applyAlignment="1">
      <alignment horizontal="center" vertical="center"/>
    </xf>
    <xf numFmtId="0" fontId="2" fillId="26" borderId="73" xfId="0" applyFont="1" applyFill="1" applyBorder="1" applyAlignment="1">
      <alignment horizontal="center" vertical="center"/>
    </xf>
    <xf numFmtId="0" fontId="2" fillId="26" borderId="61" xfId="0" applyFont="1" applyFill="1" applyBorder="1" applyAlignment="1">
      <alignment horizontal="center" vertical="center"/>
    </xf>
    <xf numFmtId="49" fontId="2" fillId="26" borderId="55" xfId="0" applyNumberFormat="1" applyFont="1" applyFill="1" applyBorder="1" applyAlignment="1">
      <alignment horizontal="center" vertical="center"/>
    </xf>
    <xf numFmtId="0" fontId="2" fillId="26" borderId="62" xfId="0" applyFont="1" applyFill="1" applyBorder="1" applyAlignment="1">
      <alignment horizontal="center" vertical="center" wrapText="1"/>
    </xf>
    <xf numFmtId="0" fontId="2" fillId="26" borderId="63" xfId="0" applyFont="1" applyFill="1" applyBorder="1" applyAlignment="1">
      <alignment horizontal="center" vertical="center" wrapText="1"/>
    </xf>
    <xf numFmtId="0" fontId="2" fillId="26" borderId="84" xfId="0" applyFont="1" applyFill="1" applyBorder="1" applyAlignment="1">
      <alignment horizontal="center" vertical="center" wrapText="1"/>
    </xf>
    <xf numFmtId="0" fontId="2" fillId="26" borderId="63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75" xfId="0" applyFont="1" applyFill="1" applyBorder="1" applyAlignment="1">
      <alignment horizontal="center" vertical="center"/>
    </xf>
    <xf numFmtId="0" fontId="2" fillId="26" borderId="39" xfId="0" applyFont="1" applyFill="1" applyBorder="1" applyAlignment="1">
      <alignment horizontal="center" vertical="center"/>
    </xf>
    <xf numFmtId="49" fontId="2" fillId="26" borderId="36" xfId="0" applyNumberFormat="1" applyFont="1" applyFill="1" applyBorder="1" applyAlignment="1">
      <alignment horizontal="center" vertical="center"/>
    </xf>
    <xf numFmtId="0" fontId="2" fillId="26" borderId="42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 wrapText="1"/>
    </xf>
    <xf numFmtId="0" fontId="2" fillId="26" borderId="80" xfId="0" applyFont="1" applyFill="1" applyBorder="1" applyAlignment="1">
      <alignment horizontal="center" vertical="center" wrapText="1"/>
    </xf>
    <xf numFmtId="0" fontId="2" fillId="26" borderId="33" xfId="0" applyFont="1" applyFill="1" applyBorder="1" applyAlignment="1">
      <alignment horizontal="center" vertical="center"/>
    </xf>
    <xf numFmtId="0" fontId="2" fillId="26" borderId="52" xfId="0" applyFont="1" applyFill="1" applyBorder="1" applyAlignment="1">
      <alignment horizontal="center" vertical="center"/>
    </xf>
    <xf numFmtId="0" fontId="2" fillId="26" borderId="47" xfId="0" applyFont="1" applyFill="1" applyBorder="1" applyAlignment="1">
      <alignment horizontal="center" vertical="center"/>
    </xf>
    <xf numFmtId="0" fontId="2" fillId="26" borderId="48" xfId="0" applyFont="1" applyFill="1" applyBorder="1" applyAlignment="1">
      <alignment horizontal="right" vertical="center"/>
    </xf>
    <xf numFmtId="0" fontId="2" fillId="26" borderId="46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 vertical="center"/>
    </xf>
    <xf numFmtId="49" fontId="2" fillId="27" borderId="32" xfId="0" applyNumberFormat="1" applyFont="1" applyFill="1" applyBorder="1" applyAlignment="1">
      <alignment vertical="center"/>
    </xf>
    <xf numFmtId="49" fontId="2" fillId="27" borderId="34" xfId="0" applyNumberFormat="1" applyFont="1" applyFill="1" applyBorder="1" applyAlignment="1">
      <alignment vertical="center"/>
    </xf>
    <xf numFmtId="49" fontId="2" fillId="27" borderId="43" xfId="0" applyNumberFormat="1" applyFont="1" applyFill="1" applyBorder="1" applyAlignment="1">
      <alignment vertical="center"/>
    </xf>
    <xf numFmtId="49" fontId="2" fillId="27" borderId="35" xfId="0" applyNumberFormat="1" applyFont="1" applyFill="1" applyBorder="1" applyAlignment="1">
      <alignment horizontal="right" vertical="center"/>
    </xf>
    <xf numFmtId="1" fontId="2" fillId="27" borderId="78" xfId="0" applyNumberFormat="1" applyFont="1" applyFill="1" applyBorder="1" applyAlignment="1">
      <alignment horizontal="center" vertical="center"/>
    </xf>
    <xf numFmtId="1" fontId="2" fillId="27" borderId="11" xfId="0" applyNumberFormat="1" applyFont="1" applyFill="1" applyBorder="1" applyAlignment="1">
      <alignment horizontal="center" vertical="center"/>
    </xf>
    <xf numFmtId="1" fontId="2" fillId="27" borderId="40" xfId="0" applyNumberFormat="1" applyFont="1" applyFill="1" applyBorder="1" applyAlignment="1">
      <alignment horizontal="center" vertical="center"/>
    </xf>
    <xf numFmtId="1" fontId="2" fillId="27" borderId="43" xfId="0" applyNumberFormat="1" applyFont="1" applyFill="1" applyBorder="1" applyAlignment="1">
      <alignment horizontal="center" vertical="center"/>
    </xf>
    <xf numFmtId="1" fontId="2" fillId="27" borderId="35" xfId="0" applyNumberFormat="1" applyFont="1" applyFill="1" applyBorder="1" applyAlignment="1">
      <alignment horizontal="center" vertical="center"/>
    </xf>
    <xf numFmtId="1" fontId="2" fillId="27" borderId="34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right" vertical="center"/>
    </xf>
    <xf numFmtId="0" fontId="2" fillId="26" borderId="64" xfId="0" applyFont="1" applyFill="1" applyBorder="1" applyAlignment="1">
      <alignment horizontal="center" vertical="center"/>
    </xf>
    <xf numFmtId="0" fontId="34" fillId="26" borderId="65" xfId="0" applyFont="1" applyFill="1" applyBorder="1" applyAlignment="1">
      <alignment horizontal="left" vertical="center"/>
    </xf>
    <xf numFmtId="0" fontId="34" fillId="26" borderId="65" xfId="0" applyFont="1" applyFill="1" applyBorder="1" applyAlignment="1">
      <alignment vertical="center" wrapText="1"/>
    </xf>
    <xf numFmtId="0" fontId="34" fillId="26" borderId="44" xfId="0" applyFont="1" applyFill="1" applyBorder="1" applyAlignment="1">
      <alignment vertical="center" wrapText="1"/>
    </xf>
    <xf numFmtId="1" fontId="34" fillId="26" borderId="73" xfId="0" applyNumberFormat="1" applyFont="1" applyFill="1" applyBorder="1" applyAlignment="1">
      <alignment horizontal="center" vertical="center"/>
    </xf>
    <xf numFmtId="1" fontId="34" fillId="26" borderId="16" xfId="0" applyNumberFormat="1" applyFont="1" applyFill="1" applyBorder="1" applyAlignment="1">
      <alignment horizontal="center" vertical="center"/>
    </xf>
    <xf numFmtId="1" fontId="36" fillId="26" borderId="69" xfId="0" applyNumberFormat="1" applyFont="1" applyFill="1" applyBorder="1" applyAlignment="1">
      <alignment horizontal="center" vertical="center"/>
    </xf>
    <xf numFmtId="1" fontId="34" fillId="26" borderId="65" xfId="0" applyNumberFormat="1" applyFont="1" applyFill="1" applyBorder="1" applyAlignment="1">
      <alignment horizontal="center" vertical="center"/>
    </xf>
    <xf numFmtId="1" fontId="34" fillId="26" borderId="44" xfId="0" applyNumberFormat="1" applyFont="1" applyFill="1" applyBorder="1" applyAlignment="1">
      <alignment horizontal="center" vertical="center"/>
    </xf>
    <xf numFmtId="1" fontId="34" fillId="26" borderId="64" xfId="0" applyNumberFormat="1" applyFont="1" applyFill="1" applyBorder="1" applyAlignment="1">
      <alignment horizontal="center" vertical="center"/>
    </xf>
    <xf numFmtId="0" fontId="34" fillId="26" borderId="16" xfId="0" applyFont="1" applyFill="1" applyBorder="1" applyAlignment="1">
      <alignment horizontal="left" vertical="center"/>
    </xf>
    <xf numFmtId="0" fontId="2" fillId="26" borderId="32" xfId="0" applyFont="1" applyFill="1" applyBorder="1" applyAlignment="1">
      <alignment vertical="center" wrapText="1"/>
    </xf>
    <xf numFmtId="0" fontId="34" fillId="26" borderId="47" xfId="0" applyFont="1" applyFill="1" applyBorder="1" applyAlignment="1">
      <alignment horizontal="left" vertical="center"/>
    </xf>
    <xf numFmtId="0" fontId="34" fillId="26" borderId="47" xfId="0" applyFont="1" applyFill="1" applyBorder="1" applyAlignment="1">
      <alignment vertical="center" wrapText="1"/>
    </xf>
    <xf numFmtId="0" fontId="34" fillId="26" borderId="48" xfId="0" applyFont="1" applyFill="1" applyBorder="1" applyAlignment="1">
      <alignment vertical="center" wrapText="1"/>
    </xf>
    <xf numFmtId="1" fontId="34" fillId="26" borderId="75" xfId="0" applyNumberFormat="1" applyFont="1" applyFill="1" applyBorder="1" applyAlignment="1">
      <alignment horizontal="center" vertical="center"/>
    </xf>
    <xf numFmtId="1" fontId="34" fillId="26" borderId="14" xfId="0" applyNumberFormat="1" applyFont="1" applyFill="1" applyBorder="1" applyAlignment="1">
      <alignment horizontal="center" vertical="center"/>
    </xf>
    <xf numFmtId="1" fontId="36" fillId="26" borderId="52" xfId="0" applyNumberFormat="1" applyFont="1" applyFill="1" applyBorder="1" applyAlignment="1">
      <alignment horizontal="center" vertical="center"/>
    </xf>
    <xf numFmtId="1" fontId="34" fillId="26" borderId="47" xfId="0" applyNumberFormat="1" applyFont="1" applyFill="1" applyBorder="1" applyAlignment="1">
      <alignment horizontal="center" vertical="center"/>
    </xf>
    <xf numFmtId="1" fontId="34" fillId="26" borderId="48" xfId="0" applyNumberFormat="1" applyFont="1" applyFill="1" applyBorder="1" applyAlignment="1">
      <alignment horizontal="center" vertical="center"/>
    </xf>
    <xf numFmtId="1" fontId="34" fillId="26" borderId="46" xfId="0" applyNumberFormat="1" applyFont="1" applyFill="1" applyBorder="1" applyAlignment="1">
      <alignment horizontal="center" vertical="center"/>
    </xf>
    <xf numFmtId="0" fontId="34" fillId="26" borderId="14" xfId="0" applyFont="1" applyFill="1" applyBorder="1" applyAlignment="1">
      <alignment horizontal="left" vertical="center"/>
    </xf>
    <xf numFmtId="0" fontId="34" fillId="26" borderId="32" xfId="0" applyFont="1" applyFill="1" applyBorder="1" applyAlignment="1">
      <alignment vertical="center" wrapText="1"/>
    </xf>
    <xf numFmtId="0" fontId="34" fillId="26" borderId="0" xfId="0" applyFont="1" applyFill="1" applyAlignment="1">
      <alignment vertical="center"/>
    </xf>
    <xf numFmtId="1" fontId="34" fillId="26" borderId="0" xfId="0" applyNumberFormat="1" applyFont="1" applyFill="1" applyAlignment="1">
      <alignment horizontal="center" vertical="center"/>
    </xf>
    <xf numFmtId="0" fontId="34" fillId="26" borderId="0" xfId="0" applyFont="1" applyFill="1" applyAlignment="1">
      <alignment horizontal="right" vertical="center"/>
    </xf>
    <xf numFmtId="1" fontId="2" fillId="26" borderId="0" xfId="0" applyNumberFormat="1" applyFont="1" applyFill="1" applyAlignment="1">
      <alignment vertical="center"/>
    </xf>
    <xf numFmtId="0" fontId="37" fillId="26" borderId="0" xfId="0" applyFont="1" applyFill="1" applyAlignment="1">
      <alignment horizontal="center" vertical="center"/>
    </xf>
    <xf numFmtId="1" fontId="35" fillId="26" borderId="0" xfId="0" applyNumberFormat="1" applyFont="1" applyFill="1" applyAlignment="1">
      <alignment horizontal="center" vertical="center"/>
    </xf>
    <xf numFmtId="1" fontId="34" fillId="26" borderId="0" xfId="0" applyNumberFormat="1" applyFont="1" applyFill="1" applyAlignment="1">
      <alignment vertical="center"/>
    </xf>
    <xf numFmtId="1" fontId="2" fillId="26" borderId="0" xfId="0" applyNumberFormat="1" applyFont="1" applyFill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T44"/>
  <sheetViews>
    <sheetView showGridLines="0" zoomScale="70" zoomScaleNormal="70" zoomScaleSheetLayoutView="80" workbookViewId="0">
      <selection sqref="A1:AB44"/>
    </sheetView>
  </sheetViews>
  <sheetFormatPr defaultColWidth="9.140625" defaultRowHeight="12.75" x14ac:dyDescent="0.2"/>
  <cols>
    <col min="1" max="1" width="4.85546875" style="5" customWidth="1"/>
    <col min="2" max="2" width="16.5703125" style="36" customWidth="1"/>
    <col min="3" max="3" width="41.42578125" style="3" customWidth="1"/>
    <col min="4" max="4" width="22.28515625" style="3" customWidth="1"/>
    <col min="5" max="5" width="10.7109375" style="1" customWidth="1"/>
    <col min="6" max="6" width="8.42578125" style="1" customWidth="1"/>
    <col min="7" max="7" width="4.7109375" style="1" bestFit="1" customWidth="1"/>
    <col min="8" max="8" width="5.140625" style="1" bestFit="1" customWidth="1"/>
    <col min="9" max="9" width="4.7109375" style="1" bestFit="1" customWidth="1"/>
    <col min="10" max="10" width="3.5703125" style="1" customWidth="1"/>
    <col min="11" max="11" width="4.7109375" style="1" customWidth="1"/>
    <col min="12" max="12" width="3.5703125" style="1" customWidth="1"/>
    <col min="13" max="13" width="5.14062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5703125" style="1" customWidth="1"/>
    <col min="19" max="20" width="3.5703125" style="1" customWidth="1"/>
    <col min="21" max="21" width="4.85546875" style="1" customWidth="1"/>
    <col min="22" max="25" width="3.5703125" style="1" customWidth="1"/>
    <col min="26" max="26" width="4.7109375" style="1" customWidth="1"/>
    <col min="27" max="27" width="22.7109375" style="1" customWidth="1"/>
    <col min="28" max="28" width="32.855468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44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34" s="7" customFormat="1" ht="18" x14ac:dyDescent="0.2">
      <c r="A2" s="47" t="s">
        <v>39</v>
      </c>
      <c r="B2" s="35"/>
      <c r="C2" s="48"/>
      <c r="D2" s="48"/>
      <c r="E2" s="49"/>
      <c r="F2" s="49"/>
      <c r="G2" s="49"/>
      <c r="H2" s="179" t="s">
        <v>101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50"/>
      <c r="X2" s="50"/>
      <c r="Y2" s="50"/>
      <c r="Z2" s="50"/>
      <c r="AA2" s="180"/>
      <c r="AB2" s="180"/>
      <c r="AC2" s="8"/>
    </row>
    <row r="3" spans="1:34" s="7" customFormat="1" ht="18" x14ac:dyDescent="0.2">
      <c r="A3" s="47" t="s">
        <v>36</v>
      </c>
      <c r="B3" s="35"/>
      <c r="C3" s="48"/>
      <c r="D3" s="48"/>
      <c r="E3" s="49"/>
      <c r="F3" s="49"/>
      <c r="G3" s="49"/>
      <c r="H3" s="179" t="s">
        <v>82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50"/>
      <c r="X3" s="50"/>
      <c r="Y3" s="50"/>
      <c r="Z3" s="50"/>
      <c r="AA3" s="180" t="s">
        <v>169</v>
      </c>
      <c r="AB3" s="180"/>
    </row>
    <row r="4" spans="1:34" s="7" customFormat="1" ht="18" x14ac:dyDescent="0.2">
      <c r="A4" s="47"/>
      <c r="B4" s="35"/>
      <c r="C4" s="48"/>
      <c r="D4" s="48"/>
      <c r="E4" s="49"/>
      <c r="F4" s="49"/>
      <c r="G4" s="49"/>
      <c r="H4" s="179" t="s">
        <v>44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50"/>
      <c r="Y4" s="50"/>
      <c r="Z4" s="50"/>
      <c r="AA4" s="180" t="s">
        <v>170</v>
      </c>
      <c r="AB4" s="180"/>
      <c r="AC4" s="1"/>
      <c r="AG4" s="1"/>
      <c r="AH4" s="1"/>
    </row>
    <row r="5" spans="1:34" ht="18" customHeight="1" x14ac:dyDescent="0.2">
      <c r="A5" s="44"/>
      <c r="C5" s="45"/>
      <c r="D5" s="45"/>
      <c r="E5" s="46"/>
      <c r="F5" s="46"/>
      <c r="G5" s="46"/>
      <c r="H5" s="187" t="s">
        <v>99</v>
      </c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46"/>
      <c r="Y5" s="46"/>
      <c r="Z5" s="46"/>
      <c r="AA5" s="180" t="s">
        <v>160</v>
      </c>
      <c r="AB5" s="180"/>
    </row>
    <row r="6" spans="1:34" ht="18" customHeight="1" x14ac:dyDescent="0.2">
      <c r="A6" s="44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47"/>
    </row>
    <row r="7" spans="1:34" ht="25.5" customHeight="1" thickBot="1" x14ac:dyDescent="0.25">
      <c r="A7" s="238" t="s">
        <v>162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64"/>
    </row>
    <row r="8" spans="1:34" s="6" customFormat="1" ht="20.25" customHeight="1" thickBot="1" x14ac:dyDescent="0.25">
      <c r="A8" s="215"/>
      <c r="B8" s="212" t="s">
        <v>15</v>
      </c>
      <c r="C8" s="218" t="s">
        <v>1</v>
      </c>
      <c r="D8" s="219"/>
      <c r="E8" s="181" t="s">
        <v>83</v>
      </c>
      <c r="F8" s="184" t="s">
        <v>161</v>
      </c>
      <c r="G8" s="190" t="s">
        <v>0</v>
      </c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2"/>
      <c r="AA8" s="188" t="s">
        <v>16</v>
      </c>
      <c r="AB8" s="16"/>
    </row>
    <row r="9" spans="1:34" s="6" customFormat="1" ht="20.25" customHeight="1" x14ac:dyDescent="0.2">
      <c r="A9" s="216"/>
      <c r="B9" s="213"/>
      <c r="C9" s="220"/>
      <c r="D9" s="221"/>
      <c r="E9" s="182"/>
      <c r="F9" s="185"/>
      <c r="G9" s="171" t="s">
        <v>2</v>
      </c>
      <c r="H9" s="171"/>
      <c r="I9" s="171"/>
      <c r="J9" s="171"/>
      <c r="K9" s="172"/>
      <c r="L9" s="173" t="s">
        <v>3</v>
      </c>
      <c r="M9" s="171"/>
      <c r="N9" s="171"/>
      <c r="O9" s="171"/>
      <c r="P9" s="172"/>
      <c r="Q9" s="173" t="s">
        <v>4</v>
      </c>
      <c r="R9" s="171"/>
      <c r="S9" s="171"/>
      <c r="T9" s="171"/>
      <c r="U9" s="172"/>
      <c r="V9" s="173" t="s">
        <v>5</v>
      </c>
      <c r="W9" s="171"/>
      <c r="X9" s="171"/>
      <c r="Y9" s="171"/>
      <c r="Z9" s="171"/>
      <c r="AA9" s="189"/>
      <c r="AB9" s="16"/>
    </row>
    <row r="10" spans="1:34" s="6" customFormat="1" ht="19.5" customHeight="1" thickBot="1" x14ac:dyDescent="0.25">
      <c r="A10" s="217"/>
      <c r="B10" s="214"/>
      <c r="C10" s="222"/>
      <c r="D10" s="223"/>
      <c r="E10" s="183"/>
      <c r="F10" s="186"/>
      <c r="G10" s="51" t="s">
        <v>8</v>
      </c>
      <c r="H10" s="52" t="s">
        <v>10</v>
      </c>
      <c r="I10" s="52" t="s">
        <v>9</v>
      </c>
      <c r="J10" s="52" t="s">
        <v>11</v>
      </c>
      <c r="K10" s="149" t="s">
        <v>12</v>
      </c>
      <c r="L10" s="41" t="s">
        <v>8</v>
      </c>
      <c r="M10" s="52" t="s">
        <v>10</v>
      </c>
      <c r="N10" s="52" t="s">
        <v>9</v>
      </c>
      <c r="O10" s="52" t="s">
        <v>11</v>
      </c>
      <c r="P10" s="149" t="s">
        <v>12</v>
      </c>
      <c r="Q10" s="41" t="s">
        <v>8</v>
      </c>
      <c r="R10" s="52" t="s">
        <v>10</v>
      </c>
      <c r="S10" s="52" t="s">
        <v>9</v>
      </c>
      <c r="T10" s="52" t="s">
        <v>11</v>
      </c>
      <c r="U10" s="149" t="s">
        <v>12</v>
      </c>
      <c r="V10" s="41" t="s">
        <v>8</v>
      </c>
      <c r="W10" s="52" t="s">
        <v>10</v>
      </c>
      <c r="X10" s="52" t="s">
        <v>9</v>
      </c>
      <c r="Y10" s="52" t="s">
        <v>11</v>
      </c>
      <c r="Z10" s="155" t="s">
        <v>12</v>
      </c>
      <c r="AA10" s="104" t="s">
        <v>15</v>
      </c>
      <c r="AB10" s="16"/>
    </row>
    <row r="11" spans="1:34" s="6" customFormat="1" ht="18.75" customHeight="1" thickBot="1" x14ac:dyDescent="0.25">
      <c r="A11" s="109" t="s">
        <v>45</v>
      </c>
      <c r="B11" s="110"/>
      <c r="C11" s="111"/>
      <c r="D11" s="112"/>
      <c r="E11" s="126">
        <f t="shared" ref="E11:Z11" si="0">SUM(E12:E14)</f>
        <v>40</v>
      </c>
      <c r="F11" s="137">
        <f t="shared" si="0"/>
        <v>12</v>
      </c>
      <c r="G11" s="138">
        <f t="shared" si="0"/>
        <v>0</v>
      </c>
      <c r="H11" s="150">
        <f t="shared" si="0"/>
        <v>0</v>
      </c>
      <c r="I11" s="150">
        <f t="shared" si="0"/>
        <v>0</v>
      </c>
      <c r="J11" s="150">
        <f t="shared" si="0"/>
        <v>0</v>
      </c>
      <c r="K11" s="137">
        <f t="shared" si="0"/>
        <v>0</v>
      </c>
      <c r="L11" s="126">
        <f t="shared" si="0"/>
        <v>0</v>
      </c>
      <c r="M11" s="150">
        <f t="shared" si="0"/>
        <v>0</v>
      </c>
      <c r="N11" s="150">
        <f t="shared" si="0"/>
        <v>14</v>
      </c>
      <c r="O11" s="150">
        <f t="shared" si="0"/>
        <v>0</v>
      </c>
      <c r="P11" s="137">
        <f t="shared" si="0"/>
        <v>4</v>
      </c>
      <c r="Q11" s="126">
        <f t="shared" si="0"/>
        <v>8</v>
      </c>
      <c r="R11" s="150">
        <f t="shared" si="0"/>
        <v>10</v>
      </c>
      <c r="S11" s="150">
        <f t="shared" si="0"/>
        <v>8</v>
      </c>
      <c r="T11" s="150">
        <f t="shared" si="0"/>
        <v>0</v>
      </c>
      <c r="U11" s="137">
        <f t="shared" si="0"/>
        <v>8</v>
      </c>
      <c r="V11" s="126">
        <f t="shared" si="0"/>
        <v>0</v>
      </c>
      <c r="W11" s="150">
        <f t="shared" si="0"/>
        <v>0</v>
      </c>
      <c r="X11" s="150">
        <f t="shared" si="0"/>
        <v>0</v>
      </c>
      <c r="Y11" s="150">
        <f t="shared" si="0"/>
        <v>0</v>
      </c>
      <c r="Z11" s="137">
        <f t="shared" si="0"/>
        <v>0</v>
      </c>
      <c r="AA11" s="151"/>
      <c r="AB11" s="16"/>
    </row>
    <row r="12" spans="1:34" s="6" customFormat="1" ht="15" customHeight="1" x14ac:dyDescent="0.2">
      <c r="A12" s="39" t="s">
        <v>2</v>
      </c>
      <c r="B12" s="43" t="s">
        <v>102</v>
      </c>
      <c r="C12" s="236" t="s">
        <v>158</v>
      </c>
      <c r="D12" s="237"/>
      <c r="E12" s="54">
        <f>SUM(G12,H12,I12,L12,M12,N12,Q12,R12,S12,V12,W12,X12,)</f>
        <v>16</v>
      </c>
      <c r="F12" s="55">
        <f>SUM(K12,P12,U12,Z12,)</f>
        <v>4</v>
      </c>
      <c r="G12" s="56"/>
      <c r="H12" s="57"/>
      <c r="I12" s="57"/>
      <c r="J12" s="57"/>
      <c r="K12" s="55"/>
      <c r="L12" s="54"/>
      <c r="M12" s="57"/>
      <c r="N12" s="57"/>
      <c r="O12" s="57"/>
      <c r="P12" s="55"/>
      <c r="Q12" s="54">
        <v>8</v>
      </c>
      <c r="R12" s="57">
        <v>0</v>
      </c>
      <c r="S12" s="57">
        <v>8</v>
      </c>
      <c r="T12" s="57" t="s">
        <v>13</v>
      </c>
      <c r="U12" s="55">
        <v>4</v>
      </c>
      <c r="V12" s="54"/>
      <c r="W12" s="57"/>
      <c r="X12" s="57"/>
      <c r="Y12" s="57"/>
      <c r="Z12" s="55"/>
      <c r="AA12" s="59"/>
      <c r="AB12" s="174"/>
    </row>
    <row r="13" spans="1:34" s="6" customFormat="1" ht="15" customHeight="1" x14ac:dyDescent="0.2">
      <c r="A13" s="40" t="s">
        <v>3</v>
      </c>
      <c r="B13" s="42" t="s">
        <v>103</v>
      </c>
      <c r="C13" s="195" t="s">
        <v>46</v>
      </c>
      <c r="D13" s="196"/>
      <c r="E13" s="24">
        <f t="shared" ref="E13:E14" si="1">SUM(G13,H13,I13,L13,M13,N13,Q13,R13,S13,V13,W13,X13,)</f>
        <v>10</v>
      </c>
      <c r="F13" s="26">
        <f t="shared" ref="F13:F14" si="2">SUM(K13,P13,U13,Z13,)</f>
        <v>4</v>
      </c>
      <c r="G13" s="23"/>
      <c r="H13" s="22"/>
      <c r="I13" s="22"/>
      <c r="J13" s="22"/>
      <c r="K13" s="26"/>
      <c r="L13" s="24"/>
      <c r="M13" s="22"/>
      <c r="N13" s="22"/>
      <c r="O13" s="22"/>
      <c r="P13" s="26"/>
      <c r="Q13" s="24">
        <v>0</v>
      </c>
      <c r="R13" s="22">
        <v>10</v>
      </c>
      <c r="S13" s="22">
        <v>0</v>
      </c>
      <c r="T13" s="22" t="s">
        <v>37</v>
      </c>
      <c r="U13" s="26">
        <v>4</v>
      </c>
      <c r="V13" s="24"/>
      <c r="W13" s="22"/>
      <c r="X13" s="22"/>
      <c r="Y13" s="22"/>
      <c r="Z13" s="26"/>
      <c r="AA13" s="60"/>
      <c r="AB13" s="175"/>
    </row>
    <row r="14" spans="1:34" s="6" customFormat="1" ht="16.5" thickBot="1" x14ac:dyDescent="0.25">
      <c r="A14" s="40" t="s">
        <v>4</v>
      </c>
      <c r="B14" s="42" t="s">
        <v>104</v>
      </c>
      <c r="C14" s="195" t="s">
        <v>47</v>
      </c>
      <c r="D14" s="196"/>
      <c r="E14" s="24">
        <f t="shared" si="1"/>
        <v>14</v>
      </c>
      <c r="F14" s="26">
        <f t="shared" si="2"/>
        <v>4</v>
      </c>
      <c r="G14" s="23"/>
      <c r="H14" s="22"/>
      <c r="I14" s="22"/>
      <c r="J14" s="22"/>
      <c r="K14" s="26"/>
      <c r="L14" s="24">
        <v>0</v>
      </c>
      <c r="M14" s="22">
        <v>0</v>
      </c>
      <c r="N14" s="22">
        <v>14</v>
      </c>
      <c r="O14" s="22" t="s">
        <v>37</v>
      </c>
      <c r="P14" s="26">
        <v>4</v>
      </c>
      <c r="Q14" s="24"/>
      <c r="R14" s="22"/>
      <c r="S14" s="22"/>
      <c r="T14" s="22"/>
      <c r="U14" s="26"/>
      <c r="V14" s="24"/>
      <c r="W14" s="22"/>
      <c r="X14" s="22"/>
      <c r="Y14" s="22"/>
      <c r="Z14" s="26"/>
      <c r="AA14" s="60"/>
      <c r="AB14" s="175"/>
    </row>
    <row r="15" spans="1:34" s="6" customFormat="1" ht="18.75" customHeight="1" thickBot="1" x14ac:dyDescent="0.25">
      <c r="A15" s="117" t="s">
        <v>48</v>
      </c>
      <c r="B15" s="118"/>
      <c r="C15" s="119"/>
      <c r="D15" s="120"/>
      <c r="E15" s="121">
        <f>SUM(E16:E20)</f>
        <v>72</v>
      </c>
      <c r="F15" s="152">
        <f>SUM(F16:F20)</f>
        <v>21</v>
      </c>
      <c r="G15" s="139">
        <f>SUM(G16:G20)</f>
        <v>24</v>
      </c>
      <c r="H15" s="139">
        <f t="shared" ref="H15:K15" si="3">SUM(H16:H20)</f>
        <v>8</v>
      </c>
      <c r="I15" s="139">
        <f t="shared" si="3"/>
        <v>12</v>
      </c>
      <c r="J15" s="139">
        <f t="shared" si="3"/>
        <v>0</v>
      </c>
      <c r="K15" s="139">
        <f t="shared" si="3"/>
        <v>12</v>
      </c>
      <c r="L15" s="139">
        <f>SUM(L16:L20)</f>
        <v>12</v>
      </c>
      <c r="M15" s="139">
        <f t="shared" ref="M15" si="4">SUM(M16:M20)</f>
        <v>8</v>
      </c>
      <c r="N15" s="139">
        <f t="shared" ref="N15" si="5">SUM(N16:N20)</f>
        <v>8</v>
      </c>
      <c r="O15" s="139">
        <f t="shared" ref="O15" si="6">SUM(O16:O20)</f>
        <v>0</v>
      </c>
      <c r="P15" s="139">
        <f t="shared" ref="P15" si="7">SUM(P16:P20)</f>
        <v>9</v>
      </c>
      <c r="Q15" s="139">
        <f>SUM(Q16:Q20)</f>
        <v>0</v>
      </c>
      <c r="R15" s="139">
        <f t="shared" ref="R15" si="8">SUM(R16:R20)</f>
        <v>0</v>
      </c>
      <c r="S15" s="139">
        <f t="shared" ref="S15" si="9">SUM(S16:S20)</f>
        <v>0</v>
      </c>
      <c r="T15" s="139">
        <f t="shared" ref="T15" si="10">SUM(T16:T20)</f>
        <v>0</v>
      </c>
      <c r="U15" s="139">
        <f t="shared" ref="U15" si="11">SUM(U16:U20)</f>
        <v>0</v>
      </c>
      <c r="V15" s="139">
        <f>SUM(V16:V20)</f>
        <v>0</v>
      </c>
      <c r="W15" s="139">
        <f t="shared" ref="W15" si="12">SUM(W16:W20)</f>
        <v>0</v>
      </c>
      <c r="X15" s="139">
        <f t="shared" ref="X15" si="13">SUM(X16:X20)</f>
        <v>0</v>
      </c>
      <c r="Y15" s="139">
        <f t="shared" ref="Y15" si="14">SUM(Y16:Y20)</f>
        <v>0</v>
      </c>
      <c r="Z15" s="139">
        <f t="shared" ref="Z15" si="15">SUM(Z16:Z20)</f>
        <v>0</v>
      </c>
      <c r="AA15" s="124"/>
      <c r="AB15" s="16"/>
    </row>
    <row r="16" spans="1:34" s="6" customFormat="1" ht="15" customHeight="1" thickBot="1" x14ac:dyDescent="0.25">
      <c r="A16" s="39" t="s">
        <v>5</v>
      </c>
      <c r="B16" s="90" t="s">
        <v>105</v>
      </c>
      <c r="C16" s="232" t="s">
        <v>32</v>
      </c>
      <c r="D16" s="233"/>
      <c r="E16" s="54">
        <f>SUM(G16,H16,I16,L16,M16,N16,Q16,R16,S16,V16,W16,X16,)</f>
        <v>16</v>
      </c>
      <c r="F16" s="55">
        <f>SUM(K16,P16,U16,Z16,)</f>
        <v>4</v>
      </c>
      <c r="G16" s="56">
        <v>8</v>
      </c>
      <c r="H16" s="57">
        <v>8</v>
      </c>
      <c r="I16" s="57">
        <v>0</v>
      </c>
      <c r="J16" s="57" t="s">
        <v>13</v>
      </c>
      <c r="K16" s="55">
        <v>4</v>
      </c>
      <c r="L16" s="54"/>
      <c r="M16" s="57"/>
      <c r="N16" s="57"/>
      <c r="O16" s="57"/>
      <c r="P16" s="55"/>
      <c r="Q16" s="54"/>
      <c r="R16" s="57"/>
      <c r="S16" s="57"/>
      <c r="T16" s="57"/>
      <c r="U16" s="55"/>
      <c r="V16" s="54"/>
      <c r="W16" s="57"/>
      <c r="X16" s="57"/>
      <c r="Y16" s="57"/>
      <c r="Z16" s="55"/>
      <c r="AA16" s="98"/>
      <c r="AB16" s="16"/>
    </row>
    <row r="17" spans="1:32" s="6" customFormat="1" ht="15" customHeight="1" thickBot="1" x14ac:dyDescent="0.25">
      <c r="A17" s="39" t="s">
        <v>6</v>
      </c>
      <c r="B17" s="42" t="s">
        <v>106</v>
      </c>
      <c r="C17" s="224" t="s">
        <v>33</v>
      </c>
      <c r="D17" s="225"/>
      <c r="E17" s="24">
        <f t="shared" ref="E17:E31" si="16">SUM(G17,H17,I17,L17,M17,N17,Q17,R17,S17,V17,W17,X17,)</f>
        <v>12</v>
      </c>
      <c r="F17" s="26">
        <f t="shared" ref="F17:F20" si="17">SUM(K17,P17,U17,Z17,)</f>
        <v>4</v>
      </c>
      <c r="G17" s="23"/>
      <c r="H17" s="22"/>
      <c r="I17" s="22"/>
      <c r="J17" s="22"/>
      <c r="K17" s="26"/>
      <c r="L17" s="24">
        <v>4</v>
      </c>
      <c r="M17" s="22">
        <v>8</v>
      </c>
      <c r="N17" s="22">
        <v>0</v>
      </c>
      <c r="O17" s="22" t="s">
        <v>13</v>
      </c>
      <c r="P17" s="26">
        <v>4</v>
      </c>
      <c r="Q17" s="24"/>
      <c r="R17" s="22"/>
      <c r="S17" s="22"/>
      <c r="T17" s="22"/>
      <c r="U17" s="26"/>
      <c r="V17" s="24"/>
      <c r="W17" s="22"/>
      <c r="X17" s="22"/>
      <c r="Y17" s="22"/>
      <c r="Z17" s="26"/>
      <c r="AA17" s="99" t="s">
        <v>105</v>
      </c>
      <c r="AB17" s="16"/>
    </row>
    <row r="18" spans="1:32" s="6" customFormat="1" ht="15" customHeight="1" thickBot="1" x14ac:dyDescent="0.25">
      <c r="A18" s="39" t="s">
        <v>7</v>
      </c>
      <c r="B18" s="88" t="s">
        <v>107</v>
      </c>
      <c r="C18" s="224" t="s">
        <v>49</v>
      </c>
      <c r="D18" s="225"/>
      <c r="E18" s="24">
        <f t="shared" si="16"/>
        <v>12</v>
      </c>
      <c r="F18" s="26">
        <f t="shared" si="17"/>
        <v>4</v>
      </c>
      <c r="G18" s="23">
        <v>8</v>
      </c>
      <c r="H18" s="22">
        <v>0</v>
      </c>
      <c r="I18" s="22">
        <v>4</v>
      </c>
      <c r="J18" s="22" t="s">
        <v>13</v>
      </c>
      <c r="K18" s="26">
        <v>4</v>
      </c>
      <c r="L18" s="24"/>
      <c r="M18" s="22"/>
      <c r="N18" s="22"/>
      <c r="O18" s="22"/>
      <c r="P18" s="26"/>
      <c r="Q18" s="24"/>
      <c r="R18" s="22"/>
      <c r="S18" s="22"/>
      <c r="T18" s="22"/>
      <c r="U18" s="26"/>
      <c r="V18" s="24"/>
      <c r="W18" s="22"/>
      <c r="X18" s="22"/>
      <c r="Y18" s="22"/>
      <c r="Z18" s="26"/>
      <c r="AA18" s="99"/>
      <c r="AB18" s="16"/>
    </row>
    <row r="19" spans="1:32" s="6" customFormat="1" ht="15" customHeight="1" thickBot="1" x14ac:dyDescent="0.25">
      <c r="A19" s="39" t="s">
        <v>154</v>
      </c>
      <c r="B19" s="88" t="s">
        <v>108</v>
      </c>
      <c r="C19" s="230" t="s">
        <v>50</v>
      </c>
      <c r="D19" s="231"/>
      <c r="E19" s="24">
        <f t="shared" si="16"/>
        <v>16</v>
      </c>
      <c r="F19" s="26">
        <f t="shared" si="17"/>
        <v>4</v>
      </c>
      <c r="G19" s="23">
        <v>8</v>
      </c>
      <c r="H19" s="22">
        <v>0</v>
      </c>
      <c r="I19" s="22">
        <v>8</v>
      </c>
      <c r="J19" s="22" t="s">
        <v>37</v>
      </c>
      <c r="K19" s="26">
        <v>4</v>
      </c>
      <c r="L19" s="24"/>
      <c r="M19" s="22"/>
      <c r="N19" s="22"/>
      <c r="O19" s="22"/>
      <c r="P19" s="26"/>
      <c r="Q19" s="24"/>
      <c r="R19" s="22"/>
      <c r="S19" s="22"/>
      <c r="T19" s="22"/>
      <c r="U19" s="26"/>
      <c r="V19" s="24"/>
      <c r="W19" s="22"/>
      <c r="X19" s="22"/>
      <c r="Y19" s="22"/>
      <c r="Z19" s="26"/>
      <c r="AA19" s="99"/>
      <c r="AB19" s="16"/>
    </row>
    <row r="20" spans="1:32" s="6" customFormat="1" ht="16.5" thickBot="1" x14ac:dyDescent="0.25">
      <c r="A20" s="39" t="s">
        <v>155</v>
      </c>
      <c r="B20" s="91" t="s">
        <v>109</v>
      </c>
      <c r="C20" s="226" t="s">
        <v>139</v>
      </c>
      <c r="D20" s="227"/>
      <c r="E20" s="27">
        <f t="shared" si="16"/>
        <v>16</v>
      </c>
      <c r="F20" s="92">
        <f t="shared" si="17"/>
        <v>5</v>
      </c>
      <c r="G20" s="30"/>
      <c r="H20" s="28"/>
      <c r="I20" s="28"/>
      <c r="J20" s="28"/>
      <c r="K20" s="92"/>
      <c r="L20" s="27">
        <v>8</v>
      </c>
      <c r="M20" s="28">
        <v>0</v>
      </c>
      <c r="N20" s="28">
        <v>8</v>
      </c>
      <c r="O20" s="28" t="s">
        <v>37</v>
      </c>
      <c r="P20" s="92">
        <v>5</v>
      </c>
      <c r="Q20" s="27"/>
      <c r="R20" s="28"/>
      <c r="S20" s="28"/>
      <c r="T20" s="28"/>
      <c r="U20" s="92"/>
      <c r="V20" s="27"/>
      <c r="W20" s="28"/>
      <c r="X20" s="28"/>
      <c r="Y20" s="28"/>
      <c r="Z20" s="92"/>
      <c r="AA20" s="100"/>
      <c r="AB20" s="16"/>
    </row>
    <row r="21" spans="1:32" s="6" customFormat="1" ht="18.75" customHeight="1" thickBot="1" x14ac:dyDescent="0.25">
      <c r="A21" s="117" t="s">
        <v>51</v>
      </c>
      <c r="B21" s="118"/>
      <c r="C21" s="119"/>
      <c r="D21" s="120"/>
      <c r="E21" s="121">
        <f>SUM(E22:E31)</f>
        <v>136</v>
      </c>
      <c r="F21" s="121">
        <f t="shared" ref="F21:Z21" si="18">SUM(F22:F31)</f>
        <v>41</v>
      </c>
      <c r="G21" s="121">
        <f t="shared" si="18"/>
        <v>32</v>
      </c>
      <c r="H21" s="121">
        <f t="shared" si="18"/>
        <v>24</v>
      </c>
      <c r="I21" s="121">
        <f t="shared" si="18"/>
        <v>0</v>
      </c>
      <c r="J21" s="121">
        <f t="shared" si="18"/>
        <v>0</v>
      </c>
      <c r="K21" s="121">
        <f t="shared" si="18"/>
        <v>16</v>
      </c>
      <c r="L21" s="121">
        <f t="shared" si="18"/>
        <v>20</v>
      </c>
      <c r="M21" s="121">
        <f t="shared" si="18"/>
        <v>24</v>
      </c>
      <c r="N21" s="121">
        <f t="shared" si="18"/>
        <v>8</v>
      </c>
      <c r="O21" s="121">
        <f t="shared" si="18"/>
        <v>0</v>
      </c>
      <c r="P21" s="121">
        <f t="shared" si="18"/>
        <v>16</v>
      </c>
      <c r="Q21" s="121">
        <f t="shared" si="18"/>
        <v>16</v>
      </c>
      <c r="R21" s="121">
        <f t="shared" si="18"/>
        <v>4</v>
      </c>
      <c r="S21" s="121">
        <f t="shared" si="18"/>
        <v>8</v>
      </c>
      <c r="T21" s="121">
        <f t="shared" si="18"/>
        <v>0</v>
      </c>
      <c r="U21" s="121">
        <f t="shared" si="18"/>
        <v>9</v>
      </c>
      <c r="V21" s="121">
        <f t="shared" si="18"/>
        <v>0</v>
      </c>
      <c r="W21" s="121">
        <f t="shared" si="18"/>
        <v>0</v>
      </c>
      <c r="X21" s="121">
        <f t="shared" si="18"/>
        <v>0</v>
      </c>
      <c r="Y21" s="121">
        <f t="shared" si="18"/>
        <v>0</v>
      </c>
      <c r="Z21" s="121">
        <f t="shared" si="18"/>
        <v>0</v>
      </c>
      <c r="AA21" s="153"/>
      <c r="AB21" s="16"/>
    </row>
    <row r="22" spans="1:32" s="6" customFormat="1" ht="16.5" thickBot="1" x14ac:dyDescent="0.25">
      <c r="A22" s="39" t="s">
        <v>17</v>
      </c>
      <c r="B22" s="43" t="s">
        <v>110</v>
      </c>
      <c r="C22" s="236" t="s">
        <v>40</v>
      </c>
      <c r="D22" s="237"/>
      <c r="E22" s="54">
        <f t="shared" si="16"/>
        <v>16</v>
      </c>
      <c r="F22" s="55">
        <f>SUM(K22,P22,U22,Z22,)</f>
        <v>4</v>
      </c>
      <c r="G22" s="56">
        <v>8</v>
      </c>
      <c r="H22" s="57">
        <v>8</v>
      </c>
      <c r="I22" s="57">
        <v>0</v>
      </c>
      <c r="J22" s="57" t="s">
        <v>37</v>
      </c>
      <c r="K22" s="55">
        <v>4</v>
      </c>
      <c r="L22" s="54"/>
      <c r="M22" s="57"/>
      <c r="N22" s="57"/>
      <c r="O22" s="57"/>
      <c r="P22" s="55"/>
      <c r="Q22" s="54"/>
      <c r="R22" s="57"/>
      <c r="S22" s="57"/>
      <c r="T22" s="57"/>
      <c r="U22" s="55"/>
      <c r="V22" s="54"/>
      <c r="W22" s="57"/>
      <c r="X22" s="57"/>
      <c r="Y22" s="57"/>
      <c r="Z22" s="55"/>
      <c r="AA22" s="98"/>
      <c r="AB22" s="16"/>
    </row>
    <row r="23" spans="1:32" s="6" customFormat="1" ht="16.5" thickBot="1" x14ac:dyDescent="0.25">
      <c r="A23" s="39" t="s">
        <v>18</v>
      </c>
      <c r="B23" s="42" t="s">
        <v>111</v>
      </c>
      <c r="C23" s="195" t="s">
        <v>89</v>
      </c>
      <c r="D23" s="196"/>
      <c r="E23" s="24">
        <f t="shared" si="16"/>
        <v>16</v>
      </c>
      <c r="F23" s="26">
        <f t="shared" ref="F23:F31" si="19">SUM(K23,P23,U23,Z23,)</f>
        <v>4</v>
      </c>
      <c r="G23" s="23"/>
      <c r="H23" s="22"/>
      <c r="I23" s="22"/>
      <c r="J23" s="22"/>
      <c r="K23" s="26"/>
      <c r="L23" s="24">
        <v>8</v>
      </c>
      <c r="M23" s="22">
        <v>0</v>
      </c>
      <c r="N23" s="22">
        <v>8</v>
      </c>
      <c r="O23" s="22" t="s">
        <v>13</v>
      </c>
      <c r="P23" s="26">
        <v>4</v>
      </c>
      <c r="Q23" s="24"/>
      <c r="R23" s="22"/>
      <c r="S23" s="22"/>
      <c r="T23" s="22"/>
      <c r="U23" s="26"/>
      <c r="V23" s="24"/>
      <c r="W23" s="22"/>
      <c r="X23" s="22"/>
      <c r="Y23" s="22"/>
      <c r="Z23" s="26"/>
      <c r="AA23" s="99"/>
      <c r="AB23" s="16"/>
      <c r="AC23" s="14"/>
      <c r="AD23" s="14"/>
      <c r="AE23" s="16"/>
      <c r="AF23" s="16"/>
    </row>
    <row r="24" spans="1:32" s="6" customFormat="1" ht="16.5" thickBot="1" x14ac:dyDescent="0.25">
      <c r="A24" s="39" t="s">
        <v>19</v>
      </c>
      <c r="B24" s="42" t="s">
        <v>112</v>
      </c>
      <c r="C24" s="195" t="s">
        <v>90</v>
      </c>
      <c r="D24" s="196"/>
      <c r="E24" s="24">
        <f t="shared" si="16"/>
        <v>12</v>
      </c>
      <c r="F24" s="26">
        <f t="shared" si="19"/>
        <v>4</v>
      </c>
      <c r="G24" s="23"/>
      <c r="H24" s="22"/>
      <c r="I24" s="22"/>
      <c r="J24" s="22"/>
      <c r="K24" s="26"/>
      <c r="L24" s="24"/>
      <c r="M24" s="22"/>
      <c r="N24" s="22"/>
      <c r="O24" s="22"/>
      <c r="P24" s="26"/>
      <c r="Q24" s="24">
        <v>8</v>
      </c>
      <c r="R24" s="22">
        <v>4</v>
      </c>
      <c r="S24" s="22">
        <v>0</v>
      </c>
      <c r="T24" s="22" t="s">
        <v>13</v>
      </c>
      <c r="U24" s="26">
        <v>4</v>
      </c>
      <c r="V24" s="24"/>
      <c r="W24" s="22"/>
      <c r="X24" s="22"/>
      <c r="Y24" s="22"/>
      <c r="Z24" s="26"/>
      <c r="AA24" s="99"/>
      <c r="AB24" s="16"/>
      <c r="AC24" s="14"/>
      <c r="AD24" s="14"/>
      <c r="AE24" s="16"/>
      <c r="AF24" s="16"/>
    </row>
    <row r="25" spans="1:32" s="6" customFormat="1" ht="16.5" thickBot="1" x14ac:dyDescent="0.25">
      <c r="A25" s="39" t="s">
        <v>35</v>
      </c>
      <c r="B25" s="42" t="s">
        <v>113</v>
      </c>
      <c r="C25" s="195" t="s">
        <v>140</v>
      </c>
      <c r="D25" s="196"/>
      <c r="E25" s="24">
        <f t="shared" si="16"/>
        <v>16</v>
      </c>
      <c r="F25" s="26">
        <f t="shared" si="19"/>
        <v>5</v>
      </c>
      <c r="G25" s="23"/>
      <c r="H25" s="22"/>
      <c r="I25" s="22"/>
      <c r="J25" s="22"/>
      <c r="K25" s="26"/>
      <c r="L25" s="24"/>
      <c r="M25" s="22"/>
      <c r="N25" s="22"/>
      <c r="O25" s="22"/>
      <c r="P25" s="26"/>
      <c r="Q25" s="24">
        <v>8</v>
      </c>
      <c r="R25" s="22">
        <v>0</v>
      </c>
      <c r="S25" s="22">
        <v>8</v>
      </c>
      <c r="T25" s="22" t="s">
        <v>13</v>
      </c>
      <c r="U25" s="26">
        <v>5</v>
      </c>
      <c r="V25" s="24"/>
      <c r="W25" s="22"/>
      <c r="X25" s="22"/>
      <c r="Y25" s="22"/>
      <c r="Z25" s="26"/>
      <c r="AA25" s="99"/>
      <c r="AB25" s="16"/>
      <c r="AC25" s="15"/>
      <c r="AD25" s="15"/>
      <c r="AE25" s="16"/>
      <c r="AF25" s="16"/>
    </row>
    <row r="26" spans="1:32" s="6" customFormat="1" ht="16.5" thickBot="1" x14ac:dyDescent="0.25">
      <c r="A26" s="39" t="s">
        <v>156</v>
      </c>
      <c r="B26" s="42" t="s">
        <v>114</v>
      </c>
      <c r="C26" s="195" t="s">
        <v>52</v>
      </c>
      <c r="D26" s="196"/>
      <c r="E26" s="24">
        <f t="shared" si="16"/>
        <v>12</v>
      </c>
      <c r="F26" s="26">
        <f t="shared" si="19"/>
        <v>4</v>
      </c>
      <c r="G26" s="23"/>
      <c r="H26" s="22"/>
      <c r="I26" s="22"/>
      <c r="J26" s="22"/>
      <c r="K26" s="26"/>
      <c r="L26" s="24">
        <v>4</v>
      </c>
      <c r="M26" s="22">
        <v>8</v>
      </c>
      <c r="N26" s="22">
        <v>0</v>
      </c>
      <c r="O26" s="22" t="s">
        <v>13</v>
      </c>
      <c r="P26" s="26">
        <v>4</v>
      </c>
      <c r="Q26" s="24"/>
      <c r="R26" s="22"/>
      <c r="S26" s="22"/>
      <c r="T26" s="22"/>
      <c r="U26" s="26"/>
      <c r="V26" s="24"/>
      <c r="W26" s="22"/>
      <c r="X26" s="22"/>
      <c r="Y26" s="22"/>
      <c r="Z26" s="26"/>
      <c r="AA26" s="99"/>
      <c r="AB26" s="16"/>
      <c r="AC26" s="14"/>
      <c r="AD26" s="14"/>
      <c r="AE26" s="16"/>
      <c r="AF26" s="16"/>
    </row>
    <row r="27" spans="1:32" s="6" customFormat="1" ht="16.5" thickBot="1" x14ac:dyDescent="0.25">
      <c r="A27" s="39" t="s">
        <v>20</v>
      </c>
      <c r="B27" s="42" t="s">
        <v>115</v>
      </c>
      <c r="C27" s="195" t="s">
        <v>53</v>
      </c>
      <c r="D27" s="196"/>
      <c r="E27" s="24">
        <f t="shared" si="16"/>
        <v>12</v>
      </c>
      <c r="F27" s="26">
        <f t="shared" si="19"/>
        <v>4</v>
      </c>
      <c r="G27" s="23"/>
      <c r="H27" s="22"/>
      <c r="I27" s="22"/>
      <c r="J27" s="22"/>
      <c r="K27" s="26"/>
      <c r="L27" s="24">
        <v>4</v>
      </c>
      <c r="M27" s="22">
        <v>8</v>
      </c>
      <c r="N27" s="22">
        <v>0</v>
      </c>
      <c r="O27" s="22" t="s">
        <v>13</v>
      </c>
      <c r="P27" s="26">
        <v>4</v>
      </c>
      <c r="Q27" s="24"/>
      <c r="R27" s="22"/>
      <c r="S27" s="22"/>
      <c r="T27" s="22"/>
      <c r="U27" s="26"/>
      <c r="V27" s="24"/>
      <c r="W27" s="22"/>
      <c r="X27" s="22"/>
      <c r="Y27" s="22"/>
      <c r="Z27" s="26"/>
      <c r="AA27" s="99"/>
      <c r="AB27" s="16"/>
      <c r="AC27" s="15"/>
      <c r="AD27" s="15"/>
      <c r="AE27" s="16"/>
      <c r="AF27" s="16"/>
    </row>
    <row r="28" spans="1:32" s="6" customFormat="1" ht="16.5" thickBot="1" x14ac:dyDescent="0.25">
      <c r="A28" s="39" t="s">
        <v>21</v>
      </c>
      <c r="B28" s="42" t="s">
        <v>116</v>
      </c>
      <c r="C28" s="195" t="s">
        <v>91</v>
      </c>
      <c r="D28" s="196"/>
      <c r="E28" s="24">
        <f t="shared" si="16"/>
        <v>12</v>
      </c>
      <c r="F28" s="26">
        <f t="shared" si="19"/>
        <v>4</v>
      </c>
      <c r="G28" s="23"/>
      <c r="H28" s="22"/>
      <c r="I28" s="22"/>
      <c r="J28" s="22"/>
      <c r="K28" s="26"/>
      <c r="L28" s="24">
        <v>4</v>
      </c>
      <c r="M28" s="22">
        <v>8</v>
      </c>
      <c r="N28" s="22">
        <v>0</v>
      </c>
      <c r="O28" s="22" t="s">
        <v>37</v>
      </c>
      <c r="P28" s="26">
        <v>4</v>
      </c>
      <c r="Q28" s="24"/>
      <c r="R28" s="22"/>
      <c r="S28" s="22"/>
      <c r="T28" s="22"/>
      <c r="U28" s="26"/>
      <c r="V28" s="24"/>
      <c r="W28" s="22"/>
      <c r="X28" s="22"/>
      <c r="Y28" s="22"/>
      <c r="Z28" s="26"/>
      <c r="AA28" s="99"/>
      <c r="AB28" s="16"/>
      <c r="AC28" s="15"/>
      <c r="AD28" s="15"/>
      <c r="AE28" s="16"/>
      <c r="AF28" s="16"/>
    </row>
    <row r="29" spans="1:32" s="6" customFormat="1" ht="16.5" thickBot="1" x14ac:dyDescent="0.25">
      <c r="A29" s="39" t="s">
        <v>22</v>
      </c>
      <c r="B29" s="42" t="s">
        <v>157</v>
      </c>
      <c r="C29" s="228" t="s">
        <v>141</v>
      </c>
      <c r="D29" s="196"/>
      <c r="E29" s="24">
        <f t="shared" si="16"/>
        <v>16</v>
      </c>
      <c r="F29" s="26">
        <f t="shared" si="19"/>
        <v>4</v>
      </c>
      <c r="G29" s="23">
        <v>8</v>
      </c>
      <c r="H29" s="22">
        <v>8</v>
      </c>
      <c r="I29" s="22">
        <v>0</v>
      </c>
      <c r="J29" s="22" t="s">
        <v>37</v>
      </c>
      <c r="K29" s="26">
        <v>4</v>
      </c>
      <c r="L29" s="24"/>
      <c r="M29" s="22"/>
      <c r="N29" s="22"/>
      <c r="O29" s="22"/>
      <c r="P29" s="26"/>
      <c r="Q29" s="24"/>
      <c r="R29" s="22"/>
      <c r="S29" s="22"/>
      <c r="T29" s="22"/>
      <c r="U29" s="26"/>
      <c r="V29" s="24"/>
      <c r="W29" s="22"/>
      <c r="X29" s="22"/>
      <c r="Y29" s="22"/>
      <c r="Z29" s="26"/>
      <c r="AA29" s="99"/>
      <c r="AB29" s="16"/>
      <c r="AC29" s="15"/>
      <c r="AD29" s="15"/>
      <c r="AE29" s="16"/>
      <c r="AF29" s="16"/>
    </row>
    <row r="30" spans="1:32" s="6" customFormat="1" ht="16.5" thickBot="1" x14ac:dyDescent="0.25">
      <c r="A30" s="39" t="s">
        <v>23</v>
      </c>
      <c r="B30" s="42" t="s">
        <v>147</v>
      </c>
      <c r="C30" s="195" t="s">
        <v>92</v>
      </c>
      <c r="D30" s="196"/>
      <c r="E30" s="24">
        <f t="shared" si="16"/>
        <v>8</v>
      </c>
      <c r="F30" s="26">
        <f t="shared" si="19"/>
        <v>4</v>
      </c>
      <c r="G30" s="23">
        <v>8</v>
      </c>
      <c r="H30" s="22">
        <v>0</v>
      </c>
      <c r="I30" s="22">
        <v>0</v>
      </c>
      <c r="J30" s="22" t="s">
        <v>37</v>
      </c>
      <c r="K30" s="26">
        <v>4</v>
      </c>
      <c r="L30" s="24"/>
      <c r="M30" s="22"/>
      <c r="N30" s="22"/>
      <c r="O30" s="34"/>
      <c r="P30" s="26"/>
      <c r="Q30" s="24"/>
      <c r="R30" s="22"/>
      <c r="S30" s="22"/>
      <c r="T30" s="22"/>
      <c r="U30" s="26"/>
      <c r="V30" s="24"/>
      <c r="W30" s="22"/>
      <c r="X30" s="22"/>
      <c r="Y30" s="22"/>
      <c r="Z30" s="26"/>
      <c r="AA30" s="99"/>
      <c r="AB30" s="16"/>
      <c r="AC30" s="15"/>
      <c r="AD30" s="15"/>
      <c r="AE30" s="16"/>
      <c r="AF30" s="16"/>
    </row>
    <row r="31" spans="1:32" s="6" customFormat="1" ht="16.5" thickBot="1" x14ac:dyDescent="0.25">
      <c r="A31" s="39" t="s">
        <v>24</v>
      </c>
      <c r="B31" s="91" t="s">
        <v>142</v>
      </c>
      <c r="C31" s="234" t="s">
        <v>143</v>
      </c>
      <c r="D31" s="235"/>
      <c r="E31" s="27">
        <f t="shared" si="16"/>
        <v>16</v>
      </c>
      <c r="F31" s="92">
        <f t="shared" si="19"/>
        <v>4</v>
      </c>
      <c r="G31" s="30">
        <v>8</v>
      </c>
      <c r="H31" s="28">
        <v>8</v>
      </c>
      <c r="I31" s="28">
        <v>0</v>
      </c>
      <c r="J31" s="28" t="s">
        <v>13</v>
      </c>
      <c r="K31" s="92">
        <v>4</v>
      </c>
      <c r="L31" s="41"/>
      <c r="M31" s="28"/>
      <c r="N31" s="28"/>
      <c r="O31" s="28"/>
      <c r="P31" s="92"/>
      <c r="Q31" s="27"/>
      <c r="R31" s="28"/>
      <c r="S31" s="28"/>
      <c r="T31" s="28"/>
      <c r="U31" s="92"/>
      <c r="V31" s="27"/>
      <c r="W31" s="28"/>
      <c r="X31" s="28"/>
      <c r="Y31" s="28"/>
      <c r="Z31" s="92"/>
      <c r="AA31" s="100"/>
      <c r="AB31" s="61"/>
      <c r="AC31" s="9"/>
      <c r="AD31" s="13"/>
      <c r="AE31" s="31"/>
      <c r="AF31" s="31"/>
    </row>
    <row r="32" spans="1:32" s="6" customFormat="1" ht="15" customHeight="1" thickBot="1" x14ac:dyDescent="0.25">
      <c r="A32" s="197" t="s">
        <v>43</v>
      </c>
      <c r="B32" s="198"/>
      <c r="C32" s="198"/>
      <c r="D32" s="199"/>
      <c r="E32" s="126">
        <f>E11+E15+E21+E34+E35</f>
        <v>258</v>
      </c>
      <c r="F32" s="127">
        <f>F11+F15+F21+F34+F35</f>
        <v>75</v>
      </c>
      <c r="G32" s="128">
        <f>G11+G15+G21</f>
        <v>56</v>
      </c>
      <c r="H32" s="129">
        <f>H11+H15+H21+H34+H35</f>
        <v>42</v>
      </c>
      <c r="I32" s="129">
        <f>I11+I15+I21</f>
        <v>12</v>
      </c>
      <c r="J32" s="129"/>
      <c r="K32" s="130">
        <f>K11+K15+K21+K35</f>
        <v>29</v>
      </c>
      <c r="L32" s="131">
        <f>L11+L15+L21</f>
        <v>32</v>
      </c>
      <c r="M32" s="129">
        <f>M11+M15+M21</f>
        <v>32</v>
      </c>
      <c r="N32" s="129">
        <f>N11+N15+N21</f>
        <v>30</v>
      </c>
      <c r="O32" s="129"/>
      <c r="P32" s="132">
        <f>P11+P15+P21</f>
        <v>29</v>
      </c>
      <c r="Q32" s="128">
        <f>Q11+Q15+Q21</f>
        <v>24</v>
      </c>
      <c r="R32" s="129">
        <f>R11+R15+R21</f>
        <v>14</v>
      </c>
      <c r="S32" s="129">
        <f>S11+S15+S21</f>
        <v>16</v>
      </c>
      <c r="T32" s="129"/>
      <c r="U32" s="130">
        <f>U11+U15+U21</f>
        <v>17</v>
      </c>
      <c r="V32" s="128">
        <f>V11+V15+V21</f>
        <v>0</v>
      </c>
      <c r="W32" s="129">
        <f>W11+W15+W21</f>
        <v>0</v>
      </c>
      <c r="X32" s="129">
        <f>X11+X15+X21</f>
        <v>0</v>
      </c>
      <c r="Y32" s="129"/>
      <c r="Z32" s="130">
        <f>Z11+Z15+Z21</f>
        <v>0</v>
      </c>
      <c r="AA32" s="154"/>
      <c r="AB32" s="62"/>
      <c r="AC32" s="10"/>
    </row>
    <row r="33" spans="1:46" s="6" customFormat="1" ht="15" customHeight="1" thickBot="1" x14ac:dyDescent="0.25">
      <c r="A33" s="176" t="s">
        <v>144</v>
      </c>
      <c r="B33" s="177"/>
      <c r="C33" s="177"/>
      <c r="D33" s="178"/>
      <c r="E33" s="94"/>
      <c r="F33" s="89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6"/>
      <c r="AA33" s="97"/>
      <c r="AB33" s="62"/>
      <c r="AC33" s="10"/>
    </row>
    <row r="34" spans="1:46" s="6" customFormat="1" ht="15" customHeight="1" x14ac:dyDescent="0.2">
      <c r="A34" s="144" t="s">
        <v>25</v>
      </c>
      <c r="B34" s="43" t="s">
        <v>145</v>
      </c>
      <c r="C34" s="210" t="s">
        <v>159</v>
      </c>
      <c r="D34" s="211"/>
      <c r="E34" s="145">
        <f>G34+H34+I34</f>
        <v>4</v>
      </c>
      <c r="F34" s="146">
        <f>K34</f>
        <v>0</v>
      </c>
      <c r="G34" s="145">
        <v>0</v>
      </c>
      <c r="H34" s="85">
        <v>4</v>
      </c>
      <c r="I34" s="85">
        <v>0</v>
      </c>
      <c r="J34" s="85" t="s">
        <v>146</v>
      </c>
      <c r="K34" s="146">
        <v>0</v>
      </c>
      <c r="L34" s="59"/>
      <c r="M34" s="43"/>
      <c r="N34" s="43"/>
      <c r="O34" s="43"/>
      <c r="P34" s="147"/>
      <c r="Q34" s="148"/>
      <c r="R34" s="43"/>
      <c r="S34" s="43"/>
      <c r="T34" s="43"/>
      <c r="U34" s="143"/>
      <c r="V34" s="59"/>
      <c r="W34" s="43"/>
      <c r="X34" s="43"/>
      <c r="Y34" s="43"/>
      <c r="Z34" s="147"/>
      <c r="AA34" s="98"/>
      <c r="AB34" s="62"/>
      <c r="AC34" s="83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6" customFormat="1" ht="15" customHeight="1" thickBot="1" x14ac:dyDescent="0.25">
      <c r="A35" s="164" t="s">
        <v>26</v>
      </c>
      <c r="B35" s="91"/>
      <c r="C35" s="208" t="s">
        <v>167</v>
      </c>
      <c r="D35" s="209"/>
      <c r="E35" s="166">
        <f>G35+H35+I35</f>
        <v>6</v>
      </c>
      <c r="F35" s="167">
        <f>K35</f>
        <v>1</v>
      </c>
      <c r="G35" s="166">
        <v>0</v>
      </c>
      <c r="H35" s="168">
        <v>6</v>
      </c>
      <c r="I35" s="168">
        <v>0</v>
      </c>
      <c r="J35" s="168" t="s">
        <v>166</v>
      </c>
      <c r="K35" s="167">
        <v>1</v>
      </c>
      <c r="L35" s="169"/>
      <c r="M35" s="91"/>
      <c r="N35" s="91"/>
      <c r="O35" s="91"/>
      <c r="P35" s="165"/>
      <c r="Q35" s="170"/>
      <c r="R35" s="91"/>
      <c r="S35" s="91"/>
      <c r="T35" s="91"/>
      <c r="U35" s="163"/>
      <c r="V35" s="169"/>
      <c r="W35" s="91"/>
      <c r="X35" s="91"/>
      <c r="Y35" s="91"/>
      <c r="Z35" s="165"/>
      <c r="AA35" s="100"/>
      <c r="AB35" s="62"/>
      <c r="AC35" s="83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6" customFormat="1" ht="15" customHeight="1" x14ac:dyDescent="0.2">
      <c r="A36" s="63"/>
      <c r="B36" s="37"/>
      <c r="C36" s="16"/>
      <c r="D36" s="64"/>
      <c r="E36" s="206" t="s">
        <v>14</v>
      </c>
      <c r="F36" s="207"/>
      <c r="G36" s="200"/>
      <c r="H36" s="201"/>
      <c r="I36" s="202"/>
      <c r="J36" s="93">
        <f>COUNTIF(J12:J31,"v")</f>
        <v>3</v>
      </c>
      <c r="K36" s="193"/>
      <c r="L36" s="200"/>
      <c r="M36" s="201"/>
      <c r="N36" s="202"/>
      <c r="O36" s="93">
        <f>COUNTIF(O12:O31,"v")</f>
        <v>4</v>
      </c>
      <c r="P36" s="193"/>
      <c r="Q36" s="200"/>
      <c r="R36" s="201"/>
      <c r="S36" s="202"/>
      <c r="T36" s="93">
        <f>COUNTIF(T12:T31,"v")</f>
        <v>3</v>
      </c>
      <c r="U36" s="193"/>
      <c r="V36" s="200"/>
      <c r="W36" s="201"/>
      <c r="X36" s="202"/>
      <c r="Y36" s="93">
        <f>COUNTIF(Y12:Y31,"v")</f>
        <v>0</v>
      </c>
      <c r="Z36" s="193"/>
      <c r="AA36" s="66"/>
      <c r="AB36" s="62"/>
      <c r="AC36" s="10"/>
    </row>
    <row r="37" spans="1:46" s="6" customFormat="1" ht="15" customHeight="1" x14ac:dyDescent="0.2">
      <c r="A37" s="63"/>
      <c r="B37" s="37"/>
      <c r="C37" s="67"/>
      <c r="D37" s="64"/>
      <c r="E37" s="86"/>
      <c r="F37" s="87" t="s">
        <v>38</v>
      </c>
      <c r="G37" s="203"/>
      <c r="H37" s="204"/>
      <c r="I37" s="205"/>
      <c r="J37" s="65">
        <f>COUNTIF(J12:J31,"é")</f>
        <v>4</v>
      </c>
      <c r="K37" s="194"/>
      <c r="L37" s="203"/>
      <c r="M37" s="204"/>
      <c r="N37" s="205"/>
      <c r="O37" s="65">
        <f>COUNTIF(O12:O31,"é")</f>
        <v>3</v>
      </c>
      <c r="P37" s="194"/>
      <c r="Q37" s="203"/>
      <c r="R37" s="204"/>
      <c r="S37" s="205"/>
      <c r="T37" s="65">
        <f>COUNTIF(T12:T31,"é")</f>
        <v>1</v>
      </c>
      <c r="U37" s="194"/>
      <c r="V37" s="203"/>
      <c r="W37" s="204"/>
      <c r="X37" s="205"/>
      <c r="Y37" s="65">
        <f>COUNTIF(Y12:Y31,"é")</f>
        <v>0</v>
      </c>
      <c r="Z37" s="194"/>
      <c r="AA37" s="64"/>
      <c r="AB37" s="62"/>
      <c r="AC37" s="10"/>
    </row>
    <row r="38" spans="1:46" s="6" customFormat="1" ht="15" customHeight="1" x14ac:dyDescent="0.2">
      <c r="A38" s="63"/>
      <c r="B38" s="37"/>
      <c r="C38" s="16"/>
      <c r="D38" s="64"/>
      <c r="E38" s="69"/>
      <c r="F38" s="68" t="s">
        <v>41</v>
      </c>
      <c r="G38" s="70"/>
      <c r="H38" s="71">
        <f>H32+I32</f>
        <v>54</v>
      </c>
      <c r="I38" s="72"/>
      <c r="J38" s="22"/>
      <c r="K38" s="25"/>
      <c r="L38" s="23"/>
      <c r="M38" s="71">
        <f>M32+N32</f>
        <v>62</v>
      </c>
      <c r="N38" s="22"/>
      <c r="O38" s="22"/>
      <c r="P38" s="73"/>
      <c r="Q38" s="24"/>
      <c r="R38" s="71">
        <f>R32+S32</f>
        <v>30</v>
      </c>
      <c r="S38" s="22"/>
      <c r="T38" s="22"/>
      <c r="U38" s="25"/>
      <c r="V38" s="24"/>
      <c r="W38" s="71">
        <f>W32+X32</f>
        <v>0</v>
      </c>
      <c r="X38" s="22"/>
      <c r="Y38" s="22"/>
      <c r="Z38" s="25"/>
      <c r="AA38" s="74"/>
      <c r="AB38" s="75"/>
      <c r="AC38" s="4"/>
    </row>
    <row r="39" spans="1:46" s="6" customFormat="1" ht="15" customHeight="1" thickBot="1" x14ac:dyDescent="0.25">
      <c r="A39" s="63"/>
      <c r="B39" s="37"/>
      <c r="C39" s="16"/>
      <c r="D39" s="64"/>
      <c r="E39" s="76"/>
      <c r="F39" s="77" t="s">
        <v>42</v>
      </c>
      <c r="G39" s="78"/>
      <c r="H39" s="79">
        <f>G32+H32+I32</f>
        <v>110</v>
      </c>
      <c r="I39" s="80"/>
      <c r="J39" s="28"/>
      <c r="K39" s="29"/>
      <c r="L39" s="30"/>
      <c r="M39" s="79">
        <f>L32+M32+N32</f>
        <v>94</v>
      </c>
      <c r="N39" s="28"/>
      <c r="O39" s="28"/>
      <c r="P39" s="81"/>
      <c r="Q39" s="27"/>
      <c r="R39" s="79">
        <f>Q32+R32+S32</f>
        <v>54</v>
      </c>
      <c r="S39" s="28"/>
      <c r="T39" s="28"/>
      <c r="U39" s="29"/>
      <c r="V39" s="27"/>
      <c r="W39" s="79">
        <f>V32+W32+X32</f>
        <v>0</v>
      </c>
      <c r="X39" s="28"/>
      <c r="Y39" s="28"/>
      <c r="Z39" s="29"/>
      <c r="AA39" s="74"/>
      <c r="AB39" s="75"/>
      <c r="AC39" s="4"/>
    </row>
    <row r="40" spans="1:46" s="6" customFormat="1" ht="15" customHeight="1" x14ac:dyDescent="0.2">
      <c r="A40" s="63"/>
      <c r="B40" s="37"/>
      <c r="C40" s="16"/>
      <c r="D40" s="64"/>
      <c r="E40" s="61"/>
      <c r="F40" s="82"/>
      <c r="G40" s="16"/>
      <c r="H40" s="83"/>
      <c r="I40" s="16"/>
      <c r="J40" s="61"/>
      <c r="K40" s="74"/>
      <c r="L40" s="61"/>
      <c r="M40" s="83"/>
      <c r="N40" s="61"/>
      <c r="O40" s="61"/>
      <c r="P40" s="74"/>
      <c r="Q40" s="61"/>
      <c r="R40" s="83"/>
      <c r="S40" s="61"/>
      <c r="T40" s="61"/>
      <c r="U40" s="74"/>
      <c r="V40" s="61"/>
      <c r="W40" s="83"/>
      <c r="X40" s="61"/>
      <c r="Y40" s="61"/>
      <c r="Z40" s="74"/>
      <c r="AA40" s="74"/>
      <c r="AB40" s="75"/>
      <c r="AC40" s="4"/>
    </row>
    <row r="41" spans="1:46" s="6" customFormat="1" ht="15" customHeight="1" x14ac:dyDescent="0.2">
      <c r="A41" s="63"/>
      <c r="B41" s="37"/>
      <c r="C41" s="16"/>
      <c r="D41" s="64"/>
      <c r="E41" s="61"/>
      <c r="F41" s="82"/>
      <c r="G41" s="16"/>
      <c r="H41" s="83"/>
      <c r="I41" s="16"/>
      <c r="J41" s="61"/>
      <c r="K41" s="74"/>
      <c r="L41" s="61"/>
      <c r="M41" s="83"/>
      <c r="N41" s="61"/>
      <c r="O41" s="61"/>
      <c r="P41" s="74"/>
      <c r="Q41" s="61"/>
      <c r="R41" s="83"/>
      <c r="S41" s="61"/>
      <c r="T41" s="61"/>
      <c r="U41" s="74"/>
      <c r="V41" s="61"/>
      <c r="W41" s="83"/>
      <c r="X41" s="61"/>
      <c r="Y41" s="61"/>
      <c r="Z41" s="74"/>
      <c r="AA41" s="74"/>
      <c r="AB41" s="75"/>
      <c r="AC41" s="4"/>
    </row>
    <row r="42" spans="1:46" s="6" customFormat="1" ht="15" customHeight="1" x14ac:dyDescent="0.2">
      <c r="A42" s="63"/>
      <c r="B42" s="37"/>
      <c r="C42" s="16"/>
      <c r="D42" s="64"/>
      <c r="E42" s="61"/>
      <c r="F42" s="74"/>
      <c r="G42" s="229"/>
      <c r="H42" s="229"/>
      <c r="I42" s="229"/>
      <c r="J42" s="61"/>
      <c r="K42" s="74"/>
      <c r="L42" s="229"/>
      <c r="M42" s="229"/>
      <c r="N42" s="229"/>
      <c r="O42" s="61"/>
      <c r="P42" s="74"/>
      <c r="Q42" s="229"/>
      <c r="R42" s="229"/>
      <c r="S42" s="229"/>
      <c r="T42" s="61"/>
      <c r="U42" s="74"/>
      <c r="V42" s="229"/>
      <c r="W42" s="229"/>
      <c r="X42" s="229"/>
      <c r="Y42" s="61"/>
      <c r="Z42" s="74"/>
      <c r="AA42" s="74"/>
      <c r="AB42" s="62"/>
      <c r="AC42" s="10"/>
    </row>
    <row r="43" spans="1:46" ht="15.75" x14ac:dyDescent="0.2">
      <c r="A43" s="63"/>
      <c r="B43" s="38"/>
      <c r="C43" s="84"/>
      <c r="D43" s="8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46"/>
    </row>
    <row r="44" spans="1:46" ht="15.75" x14ac:dyDescent="0.2">
      <c r="A44" s="18"/>
      <c r="B44" s="38"/>
      <c r="C44" s="20"/>
      <c r="D44" s="20"/>
      <c r="E44" s="6"/>
      <c r="F44" s="6"/>
      <c r="G44" s="6"/>
      <c r="H44" s="6"/>
      <c r="I44" s="6"/>
      <c r="J44" s="6"/>
      <c r="K44" s="6"/>
      <c r="L44" s="6"/>
      <c r="M44" s="6"/>
      <c r="N44" s="6"/>
      <c r="O44" s="6" t="s">
        <v>100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</sheetData>
  <mergeCells count="56">
    <mergeCell ref="H3:V3"/>
    <mergeCell ref="V42:X42"/>
    <mergeCell ref="G42:I42"/>
    <mergeCell ref="L42:N42"/>
    <mergeCell ref="C19:D19"/>
    <mergeCell ref="C16:D16"/>
    <mergeCell ref="C18:D18"/>
    <mergeCell ref="C31:D31"/>
    <mergeCell ref="C22:D22"/>
    <mergeCell ref="C23:D23"/>
    <mergeCell ref="C24:D24"/>
    <mergeCell ref="C25:D25"/>
    <mergeCell ref="Q9:U9"/>
    <mergeCell ref="A7:AA7"/>
    <mergeCell ref="Q42:S42"/>
    <mergeCell ref="C12:D12"/>
    <mergeCell ref="C17:D17"/>
    <mergeCell ref="C20:D20"/>
    <mergeCell ref="C29:D29"/>
    <mergeCell ref="C26:D26"/>
    <mergeCell ref="C27:D27"/>
    <mergeCell ref="C28:D28"/>
    <mergeCell ref="B8:B10"/>
    <mergeCell ref="A8:A10"/>
    <mergeCell ref="C8:D10"/>
    <mergeCell ref="C13:D13"/>
    <mergeCell ref="C14:D14"/>
    <mergeCell ref="Z36:Z37"/>
    <mergeCell ref="U36:U37"/>
    <mergeCell ref="K36:K37"/>
    <mergeCell ref="P36:P37"/>
    <mergeCell ref="C30:D30"/>
    <mergeCell ref="A32:D32"/>
    <mergeCell ref="G36:I37"/>
    <mergeCell ref="L36:N37"/>
    <mergeCell ref="Q36:S37"/>
    <mergeCell ref="V36:X37"/>
    <mergeCell ref="E36:F36"/>
    <mergeCell ref="C35:D35"/>
    <mergeCell ref="C34:D34"/>
    <mergeCell ref="G9:K9"/>
    <mergeCell ref="L9:P9"/>
    <mergeCell ref="AB12:AB14"/>
    <mergeCell ref="A33:D33"/>
    <mergeCell ref="H2:V2"/>
    <mergeCell ref="AA5:AB5"/>
    <mergeCell ref="E8:E10"/>
    <mergeCell ref="F8:F10"/>
    <mergeCell ref="H5:W5"/>
    <mergeCell ref="AA2:AB2"/>
    <mergeCell ref="AA3:AB3"/>
    <mergeCell ref="AA4:AB4"/>
    <mergeCell ref="AA8:AA9"/>
    <mergeCell ref="G8:Z8"/>
    <mergeCell ref="H4:W4"/>
    <mergeCell ref="V9:Z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4"/>
  <sheetViews>
    <sheetView showGridLines="0" zoomScale="75" zoomScaleNormal="75" zoomScaleSheetLayoutView="80" workbookViewId="0">
      <selection sqref="A1:AB34"/>
    </sheetView>
  </sheetViews>
  <sheetFormatPr defaultColWidth="9.140625" defaultRowHeight="12.75" x14ac:dyDescent="0.2"/>
  <cols>
    <col min="1" max="1" width="4.85546875" style="5" customWidth="1"/>
    <col min="2" max="2" width="16.5703125" style="36" customWidth="1"/>
    <col min="3" max="3" width="41.42578125" style="3" customWidth="1"/>
    <col min="4" max="4" width="23.42578125" style="3" customWidth="1"/>
    <col min="5" max="5" width="10.28515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7.140625" style="1" customWidth="1"/>
    <col min="29" max="29" width="9.140625" style="1" hidden="1" customWidth="1"/>
    <col min="30" max="30" width="2.42578125" style="1" customWidth="1"/>
    <col min="31" max="31" width="9.140625" style="1" customWidth="1"/>
    <col min="32" max="16384" width="9.140625" style="1"/>
  </cols>
  <sheetData>
    <row r="1" spans="1:34" x14ac:dyDescent="0.2">
      <c r="A1" s="44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34" s="7" customFormat="1" ht="18" x14ac:dyDescent="0.2">
      <c r="A2" s="47" t="s">
        <v>39</v>
      </c>
      <c r="B2" s="35"/>
      <c r="C2" s="48"/>
      <c r="D2" s="48"/>
      <c r="E2" s="49"/>
      <c r="F2" s="49"/>
      <c r="G2" s="49"/>
      <c r="H2" s="179" t="s">
        <v>137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50"/>
      <c r="Y2" s="50"/>
      <c r="Z2" s="50"/>
      <c r="AA2" s="180"/>
      <c r="AB2" s="180"/>
      <c r="AC2" s="8"/>
    </row>
    <row r="3" spans="1:34" s="7" customFormat="1" ht="18" x14ac:dyDescent="0.2">
      <c r="A3" s="47" t="s">
        <v>36</v>
      </c>
      <c r="B3" s="35"/>
      <c r="C3" s="48"/>
      <c r="D3" s="48"/>
      <c r="E3" s="49"/>
      <c r="F3" s="49"/>
      <c r="G3" s="49"/>
      <c r="H3" s="179" t="s">
        <v>82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50"/>
      <c r="Z3" s="50"/>
      <c r="AA3" s="180" t="s">
        <v>169</v>
      </c>
      <c r="AB3" s="180"/>
    </row>
    <row r="4" spans="1:34" s="7" customFormat="1" ht="18" x14ac:dyDescent="0.2">
      <c r="A4" s="47"/>
      <c r="B4" s="35"/>
      <c r="C4" s="48"/>
      <c r="D4" s="48"/>
      <c r="E4" s="49"/>
      <c r="F4" s="49"/>
      <c r="G4" s="49"/>
      <c r="H4" s="179" t="s">
        <v>44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50"/>
      <c r="Y4" s="50"/>
      <c r="Z4" s="50"/>
      <c r="AA4" s="180" t="s">
        <v>170</v>
      </c>
      <c r="AB4" s="180"/>
      <c r="AC4" s="1"/>
      <c r="AG4" s="1"/>
      <c r="AH4" s="1"/>
    </row>
    <row r="5" spans="1:34" s="7" customFormat="1" ht="18" x14ac:dyDescent="0.2">
      <c r="A5" s="47"/>
      <c r="B5" s="35"/>
      <c r="C5" s="48"/>
      <c r="D5" s="48"/>
      <c r="E5" s="49"/>
      <c r="F5" s="49"/>
      <c r="G5" s="49"/>
      <c r="H5" s="179" t="s">
        <v>54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50"/>
      <c r="Y5" s="50"/>
      <c r="Z5" s="50"/>
      <c r="AA5" s="180" t="s">
        <v>160</v>
      </c>
      <c r="AB5" s="180"/>
      <c r="AC5" s="1"/>
      <c r="AG5" s="1"/>
      <c r="AH5" s="1"/>
    </row>
    <row r="6" spans="1:34" s="7" customFormat="1" ht="18.75" x14ac:dyDescent="0.2">
      <c r="A6" s="47"/>
      <c r="B6" s="35"/>
      <c r="C6" s="48"/>
      <c r="D6" s="48"/>
      <c r="E6" s="49"/>
      <c r="F6" s="49"/>
      <c r="G6" s="49"/>
      <c r="H6" s="187" t="s">
        <v>67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50"/>
      <c r="Y6" s="50"/>
      <c r="Z6" s="50"/>
      <c r="AA6" s="47"/>
      <c r="AB6" s="47"/>
      <c r="AC6" s="1"/>
      <c r="AG6" s="1"/>
      <c r="AH6" s="1"/>
    </row>
    <row r="7" spans="1:34" ht="18" customHeight="1" x14ac:dyDescent="0.2">
      <c r="A7" s="44"/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180"/>
      <c r="AB7" s="180"/>
    </row>
    <row r="8" spans="1:34" ht="25.5" customHeight="1" thickBot="1" x14ac:dyDescent="0.25">
      <c r="A8" s="238" t="s">
        <v>163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64"/>
    </row>
    <row r="9" spans="1:34" s="6" customFormat="1" ht="20.25" customHeight="1" thickBot="1" x14ac:dyDescent="0.25">
      <c r="A9" s="215"/>
      <c r="B9" s="212" t="s">
        <v>15</v>
      </c>
      <c r="C9" s="218" t="s">
        <v>1</v>
      </c>
      <c r="D9" s="219"/>
      <c r="E9" s="181" t="s">
        <v>87</v>
      </c>
      <c r="F9" s="184" t="s">
        <v>161</v>
      </c>
      <c r="G9" s="190" t="s">
        <v>0</v>
      </c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2"/>
      <c r="AA9" s="188" t="s">
        <v>16</v>
      </c>
      <c r="AB9" s="16"/>
    </row>
    <row r="10" spans="1:34" s="6" customFormat="1" ht="20.25" customHeight="1" x14ac:dyDescent="0.2">
      <c r="A10" s="216"/>
      <c r="B10" s="213"/>
      <c r="C10" s="220"/>
      <c r="D10" s="221"/>
      <c r="E10" s="182"/>
      <c r="F10" s="185"/>
      <c r="G10" s="171" t="s">
        <v>2</v>
      </c>
      <c r="H10" s="171"/>
      <c r="I10" s="171"/>
      <c r="J10" s="171"/>
      <c r="K10" s="172"/>
      <c r="L10" s="173" t="s">
        <v>3</v>
      </c>
      <c r="M10" s="171"/>
      <c r="N10" s="171"/>
      <c r="O10" s="171"/>
      <c r="P10" s="172"/>
      <c r="Q10" s="173" t="s">
        <v>4</v>
      </c>
      <c r="R10" s="171"/>
      <c r="S10" s="171"/>
      <c r="T10" s="171"/>
      <c r="U10" s="172"/>
      <c r="V10" s="173" t="s">
        <v>5</v>
      </c>
      <c r="W10" s="171"/>
      <c r="X10" s="171"/>
      <c r="Y10" s="171"/>
      <c r="Z10" s="171"/>
      <c r="AA10" s="189"/>
      <c r="AB10" s="16"/>
    </row>
    <row r="11" spans="1:34" s="6" customFormat="1" ht="19.5" customHeight="1" thickBot="1" x14ac:dyDescent="0.25">
      <c r="A11" s="217"/>
      <c r="B11" s="214"/>
      <c r="C11" s="222"/>
      <c r="D11" s="223"/>
      <c r="E11" s="183"/>
      <c r="F11" s="186"/>
      <c r="G11" s="51" t="s">
        <v>8</v>
      </c>
      <c r="H11" s="52" t="s">
        <v>10</v>
      </c>
      <c r="I11" s="52" t="s">
        <v>9</v>
      </c>
      <c r="J11" s="52" t="s">
        <v>11</v>
      </c>
      <c r="K11" s="149" t="s">
        <v>12</v>
      </c>
      <c r="L11" s="41" t="s">
        <v>8</v>
      </c>
      <c r="M11" s="52" t="s">
        <v>10</v>
      </c>
      <c r="N11" s="52" t="s">
        <v>9</v>
      </c>
      <c r="O11" s="52" t="s">
        <v>11</v>
      </c>
      <c r="P11" s="149" t="s">
        <v>12</v>
      </c>
      <c r="Q11" s="41" t="s">
        <v>8</v>
      </c>
      <c r="R11" s="52" t="s">
        <v>10</v>
      </c>
      <c r="S11" s="52" t="s">
        <v>9</v>
      </c>
      <c r="T11" s="52" t="s">
        <v>11</v>
      </c>
      <c r="U11" s="149" t="s">
        <v>12</v>
      </c>
      <c r="V11" s="41" t="s">
        <v>8</v>
      </c>
      <c r="W11" s="52" t="s">
        <v>10</v>
      </c>
      <c r="X11" s="52" t="s">
        <v>9</v>
      </c>
      <c r="Y11" s="52" t="s">
        <v>11</v>
      </c>
      <c r="Z11" s="155" t="s">
        <v>12</v>
      </c>
      <c r="AA11" s="104" t="s">
        <v>15</v>
      </c>
      <c r="AB11" s="16"/>
    </row>
    <row r="12" spans="1:34" s="6" customFormat="1" ht="16.5" thickBot="1" x14ac:dyDescent="0.25">
      <c r="A12" s="260" t="s">
        <v>55</v>
      </c>
      <c r="B12" s="261"/>
      <c r="C12" s="261"/>
      <c r="D12" s="262"/>
      <c r="E12" s="126">
        <f t="shared" ref="E12:Z12" si="0">SUM(E13:E16)</f>
        <v>60</v>
      </c>
      <c r="F12" s="137">
        <f t="shared" si="0"/>
        <v>15</v>
      </c>
      <c r="G12" s="138">
        <f t="shared" si="0"/>
        <v>0</v>
      </c>
      <c r="H12" s="150">
        <f t="shared" si="0"/>
        <v>0</v>
      </c>
      <c r="I12" s="150">
        <f t="shared" si="0"/>
        <v>0</v>
      </c>
      <c r="J12" s="150">
        <f t="shared" si="0"/>
        <v>0</v>
      </c>
      <c r="K12" s="137">
        <f t="shared" si="0"/>
        <v>0</v>
      </c>
      <c r="L12" s="126">
        <f t="shared" si="0"/>
        <v>0</v>
      </c>
      <c r="M12" s="150">
        <f t="shared" si="0"/>
        <v>0</v>
      </c>
      <c r="N12" s="150">
        <f t="shared" si="0"/>
        <v>0</v>
      </c>
      <c r="O12" s="150">
        <f t="shared" si="0"/>
        <v>0</v>
      </c>
      <c r="P12" s="137">
        <f t="shared" si="0"/>
        <v>0</v>
      </c>
      <c r="Q12" s="126">
        <f t="shared" si="0"/>
        <v>28</v>
      </c>
      <c r="R12" s="150">
        <f t="shared" si="0"/>
        <v>32</v>
      </c>
      <c r="S12" s="150">
        <f t="shared" si="0"/>
        <v>0</v>
      </c>
      <c r="T12" s="150">
        <f t="shared" si="0"/>
        <v>0</v>
      </c>
      <c r="U12" s="137">
        <f t="shared" si="0"/>
        <v>15</v>
      </c>
      <c r="V12" s="126">
        <f t="shared" si="0"/>
        <v>0</v>
      </c>
      <c r="W12" s="150">
        <f t="shared" si="0"/>
        <v>0</v>
      </c>
      <c r="X12" s="150">
        <f t="shared" si="0"/>
        <v>0</v>
      </c>
      <c r="Y12" s="150">
        <f t="shared" si="0"/>
        <v>0</v>
      </c>
      <c r="Z12" s="127">
        <f t="shared" si="0"/>
        <v>0</v>
      </c>
      <c r="AA12" s="125"/>
      <c r="AB12" s="16"/>
    </row>
    <row r="13" spans="1:34" s="6" customFormat="1" ht="15" customHeight="1" thickBot="1" x14ac:dyDescent="0.25">
      <c r="A13" s="39" t="s">
        <v>151</v>
      </c>
      <c r="B13" s="43" t="s">
        <v>117</v>
      </c>
      <c r="C13" s="236" t="s">
        <v>56</v>
      </c>
      <c r="D13" s="237"/>
      <c r="E13" s="54">
        <f>SUM(G13,H13,I13,L13,M13,N13,Q13,R13,S13,V13,W13,X13,)</f>
        <v>20</v>
      </c>
      <c r="F13" s="55">
        <f>SUM(K13,P13,U13,Z13,)</f>
        <v>4</v>
      </c>
      <c r="G13" s="56"/>
      <c r="H13" s="57"/>
      <c r="I13" s="57"/>
      <c r="J13" s="57"/>
      <c r="K13" s="55"/>
      <c r="L13" s="54"/>
      <c r="M13" s="57"/>
      <c r="N13" s="57"/>
      <c r="O13" s="57"/>
      <c r="P13" s="55"/>
      <c r="Q13" s="54">
        <v>8</v>
      </c>
      <c r="R13" s="57">
        <v>12</v>
      </c>
      <c r="S13" s="57">
        <v>0</v>
      </c>
      <c r="T13" s="57" t="s">
        <v>13</v>
      </c>
      <c r="U13" s="55">
        <v>4</v>
      </c>
      <c r="V13" s="54"/>
      <c r="W13" s="57"/>
      <c r="X13" s="57"/>
      <c r="Y13" s="57"/>
      <c r="Z13" s="156"/>
      <c r="AA13" s="105"/>
      <c r="AB13" s="16"/>
    </row>
    <row r="14" spans="1:34" s="6" customFormat="1" ht="15" customHeight="1" thickBot="1" x14ac:dyDescent="0.25">
      <c r="A14" s="39" t="s">
        <v>152</v>
      </c>
      <c r="B14" s="42" t="s">
        <v>118</v>
      </c>
      <c r="C14" s="230" t="s">
        <v>149</v>
      </c>
      <c r="D14" s="231"/>
      <c r="E14" s="24">
        <f t="shared" ref="E14:E16" si="1">SUM(G14,H14,I14,L14,M14,N14,Q14,R14,S14,V14,W14,X14,)</f>
        <v>12</v>
      </c>
      <c r="F14" s="26">
        <f t="shared" ref="F14:F16" si="2">SUM(K14,P14,U14,Z14,)</f>
        <v>3</v>
      </c>
      <c r="G14" s="23"/>
      <c r="H14" s="22"/>
      <c r="I14" s="22"/>
      <c r="J14" s="22"/>
      <c r="K14" s="26"/>
      <c r="L14" s="24"/>
      <c r="M14" s="22"/>
      <c r="N14" s="22"/>
      <c r="O14" s="22"/>
      <c r="P14" s="26"/>
      <c r="Q14" s="24">
        <v>8</v>
      </c>
      <c r="R14" s="22">
        <v>4</v>
      </c>
      <c r="S14" s="22">
        <v>0</v>
      </c>
      <c r="T14" s="22" t="s">
        <v>37</v>
      </c>
      <c r="U14" s="26">
        <v>3</v>
      </c>
      <c r="V14" s="24"/>
      <c r="W14" s="22"/>
      <c r="X14" s="22"/>
      <c r="Y14" s="22"/>
      <c r="Z14" s="157"/>
      <c r="AA14" s="99"/>
      <c r="AB14" s="240"/>
    </row>
    <row r="15" spans="1:34" s="6" customFormat="1" ht="15" customHeight="1" thickBot="1" x14ac:dyDescent="0.25">
      <c r="A15" s="39" t="s">
        <v>153</v>
      </c>
      <c r="B15" s="42" t="s">
        <v>119</v>
      </c>
      <c r="C15" s="230" t="s">
        <v>57</v>
      </c>
      <c r="D15" s="231"/>
      <c r="E15" s="24">
        <f t="shared" si="1"/>
        <v>12</v>
      </c>
      <c r="F15" s="26">
        <f t="shared" si="2"/>
        <v>4</v>
      </c>
      <c r="G15" s="23"/>
      <c r="H15" s="22"/>
      <c r="I15" s="22"/>
      <c r="J15" s="22"/>
      <c r="K15" s="26"/>
      <c r="L15" s="24"/>
      <c r="M15" s="22"/>
      <c r="N15" s="22"/>
      <c r="O15" s="22"/>
      <c r="P15" s="26"/>
      <c r="Q15" s="24">
        <v>4</v>
      </c>
      <c r="R15" s="22">
        <v>8</v>
      </c>
      <c r="S15" s="22">
        <v>0</v>
      </c>
      <c r="T15" s="22" t="s">
        <v>37</v>
      </c>
      <c r="U15" s="26">
        <v>4</v>
      </c>
      <c r="V15" s="24"/>
      <c r="W15" s="22"/>
      <c r="X15" s="22"/>
      <c r="Y15" s="22"/>
      <c r="Z15" s="157"/>
      <c r="AA15" s="99"/>
      <c r="AB15" s="241"/>
    </row>
    <row r="16" spans="1:34" s="6" customFormat="1" ht="16.5" thickBot="1" x14ac:dyDescent="0.25">
      <c r="A16" s="39" t="s">
        <v>27</v>
      </c>
      <c r="B16" s="42" t="s">
        <v>120</v>
      </c>
      <c r="C16" s="195" t="s">
        <v>150</v>
      </c>
      <c r="D16" s="196"/>
      <c r="E16" s="24">
        <f t="shared" si="1"/>
        <v>16</v>
      </c>
      <c r="F16" s="26">
        <f t="shared" si="2"/>
        <v>4</v>
      </c>
      <c r="G16" s="23"/>
      <c r="H16" s="22"/>
      <c r="I16" s="22"/>
      <c r="J16" s="22"/>
      <c r="K16" s="26"/>
      <c r="L16" s="24"/>
      <c r="M16" s="22"/>
      <c r="N16" s="22"/>
      <c r="O16" s="22"/>
      <c r="P16" s="26"/>
      <c r="Q16" s="24">
        <v>8</v>
      </c>
      <c r="R16" s="22">
        <v>8</v>
      </c>
      <c r="S16" s="22">
        <v>0</v>
      </c>
      <c r="T16" s="22" t="s">
        <v>37</v>
      </c>
      <c r="U16" s="26">
        <v>4</v>
      </c>
      <c r="V16" s="24"/>
      <c r="W16" s="22"/>
      <c r="X16" s="22"/>
      <c r="Y16" s="22"/>
      <c r="Z16" s="157"/>
      <c r="AA16" s="99"/>
      <c r="AB16" s="241"/>
    </row>
    <row r="17" spans="1:29" s="6" customFormat="1" ht="18.75" customHeight="1" thickBot="1" x14ac:dyDescent="0.25">
      <c r="A17" s="133" t="s">
        <v>62</v>
      </c>
      <c r="B17" s="134"/>
      <c r="C17" s="134"/>
      <c r="D17" s="120"/>
      <c r="E17" s="121">
        <f t="shared" ref="E17:S17" si="3">SUM(E18:E22)</f>
        <v>240</v>
      </c>
      <c r="F17" s="152">
        <f t="shared" si="3"/>
        <v>30</v>
      </c>
      <c r="G17" s="139">
        <f t="shared" si="3"/>
        <v>0</v>
      </c>
      <c r="H17" s="140">
        <f t="shared" si="3"/>
        <v>0</v>
      </c>
      <c r="I17" s="140">
        <f t="shared" si="3"/>
        <v>0</v>
      </c>
      <c r="J17" s="140">
        <f t="shared" si="3"/>
        <v>0</v>
      </c>
      <c r="K17" s="152">
        <f t="shared" si="3"/>
        <v>0</v>
      </c>
      <c r="L17" s="121">
        <f t="shared" si="3"/>
        <v>0</v>
      </c>
      <c r="M17" s="140">
        <f t="shared" si="3"/>
        <v>0</v>
      </c>
      <c r="N17" s="140">
        <f t="shared" si="3"/>
        <v>0</v>
      </c>
      <c r="O17" s="140">
        <f t="shared" si="3"/>
        <v>0</v>
      </c>
      <c r="P17" s="152">
        <f t="shared" si="3"/>
        <v>0</v>
      </c>
      <c r="Q17" s="121">
        <f t="shared" si="3"/>
        <v>0</v>
      </c>
      <c r="R17" s="140">
        <f t="shared" si="3"/>
        <v>0</v>
      </c>
      <c r="S17" s="140">
        <f t="shared" si="3"/>
        <v>0</v>
      </c>
      <c r="T17" s="140">
        <v>0</v>
      </c>
      <c r="U17" s="152">
        <f>SUM(U18:U22)</f>
        <v>0</v>
      </c>
      <c r="V17" s="121">
        <f>SUM(V18:V22)</f>
        <v>0</v>
      </c>
      <c r="W17" s="140">
        <f>SUM(W18:W22)</f>
        <v>0</v>
      </c>
      <c r="X17" s="140">
        <f>SUM(X18:X22)</f>
        <v>0</v>
      </c>
      <c r="Y17" s="140" t="s">
        <v>37</v>
      </c>
      <c r="Z17" s="158">
        <f>SUM(Z18:Z22)</f>
        <v>30</v>
      </c>
      <c r="AA17" s="124"/>
      <c r="AB17" s="16"/>
    </row>
    <row r="18" spans="1:29" s="16" customFormat="1" ht="15" customHeight="1" thickBot="1" x14ac:dyDescent="0.25">
      <c r="A18" s="39" t="s">
        <v>28</v>
      </c>
      <c r="B18" s="290" t="s">
        <v>121</v>
      </c>
      <c r="C18" s="293" t="s">
        <v>58</v>
      </c>
      <c r="D18" s="294"/>
      <c r="E18" s="54">
        <v>18</v>
      </c>
      <c r="F18" s="55">
        <f>SUM(K18,P18,U18,Z18,)</f>
        <v>4</v>
      </c>
      <c r="G18" s="56"/>
      <c r="H18" s="57"/>
      <c r="I18" s="57"/>
      <c r="J18" s="57"/>
      <c r="K18" s="55"/>
      <c r="L18" s="54"/>
      <c r="M18" s="57"/>
      <c r="N18" s="57"/>
      <c r="O18" s="57"/>
      <c r="P18" s="55"/>
      <c r="Q18" s="54"/>
      <c r="R18" s="57"/>
      <c r="S18" s="57"/>
      <c r="T18" s="57"/>
      <c r="U18" s="55"/>
      <c r="V18" s="263" t="s">
        <v>84</v>
      </c>
      <c r="W18" s="264"/>
      <c r="X18" s="265"/>
      <c r="Y18" s="57" t="s">
        <v>64</v>
      </c>
      <c r="Z18" s="156">
        <v>4</v>
      </c>
      <c r="AA18" s="98"/>
    </row>
    <row r="19" spans="1:29" s="6" customFormat="1" ht="15" customHeight="1" thickBot="1" x14ac:dyDescent="0.25">
      <c r="A19" s="39" t="s">
        <v>29</v>
      </c>
      <c r="B19" s="291"/>
      <c r="C19" s="283" t="s">
        <v>59</v>
      </c>
      <c r="D19" s="284"/>
      <c r="E19" s="24">
        <v>34</v>
      </c>
      <c r="F19" s="26">
        <f t="shared" ref="F19:F22" si="4">SUM(K19,P19,U19,Z19,)</f>
        <v>4</v>
      </c>
      <c r="G19" s="23"/>
      <c r="H19" s="22"/>
      <c r="I19" s="22"/>
      <c r="J19" s="22"/>
      <c r="K19" s="26"/>
      <c r="L19" s="24"/>
      <c r="M19" s="22"/>
      <c r="N19" s="22"/>
      <c r="O19" s="22"/>
      <c r="P19" s="26"/>
      <c r="Q19" s="24"/>
      <c r="R19" s="22"/>
      <c r="S19" s="22"/>
      <c r="T19" s="22"/>
      <c r="U19" s="26"/>
      <c r="V19" s="245" t="s">
        <v>85</v>
      </c>
      <c r="W19" s="247"/>
      <c r="X19" s="248"/>
      <c r="Y19" s="22" t="s">
        <v>64</v>
      </c>
      <c r="Z19" s="157">
        <v>4</v>
      </c>
      <c r="AA19" s="99"/>
      <c r="AB19" s="16"/>
    </row>
    <row r="20" spans="1:29" s="6" customFormat="1" ht="15" customHeight="1" thickBot="1" x14ac:dyDescent="0.25">
      <c r="A20" s="39" t="s">
        <v>30</v>
      </c>
      <c r="B20" s="291"/>
      <c r="C20" s="283" t="s">
        <v>60</v>
      </c>
      <c r="D20" s="284"/>
      <c r="E20" s="24">
        <v>34</v>
      </c>
      <c r="F20" s="26">
        <f t="shared" si="4"/>
        <v>5</v>
      </c>
      <c r="G20" s="23"/>
      <c r="H20" s="22"/>
      <c r="I20" s="22"/>
      <c r="J20" s="22"/>
      <c r="K20" s="26"/>
      <c r="L20" s="24"/>
      <c r="M20" s="22"/>
      <c r="N20" s="22"/>
      <c r="O20" s="22"/>
      <c r="P20" s="26"/>
      <c r="Q20" s="24"/>
      <c r="R20" s="22"/>
      <c r="S20" s="22"/>
      <c r="T20" s="22"/>
      <c r="U20" s="26"/>
      <c r="V20" s="245" t="s">
        <v>85</v>
      </c>
      <c r="W20" s="247"/>
      <c r="X20" s="248"/>
      <c r="Y20" s="22" t="s">
        <v>64</v>
      </c>
      <c r="Z20" s="157">
        <v>5</v>
      </c>
      <c r="AA20" s="99"/>
      <c r="AB20" s="16"/>
    </row>
    <row r="21" spans="1:29" s="6" customFormat="1" ht="15" customHeight="1" thickBot="1" x14ac:dyDescent="0.25">
      <c r="A21" s="39" t="s">
        <v>31</v>
      </c>
      <c r="B21" s="291"/>
      <c r="C21" s="285" t="s">
        <v>61</v>
      </c>
      <c r="D21" s="286"/>
      <c r="E21" s="24">
        <v>120</v>
      </c>
      <c r="F21" s="26">
        <f t="shared" si="4"/>
        <v>12</v>
      </c>
      <c r="G21" s="23"/>
      <c r="H21" s="22"/>
      <c r="I21" s="22"/>
      <c r="J21" s="22"/>
      <c r="K21" s="26"/>
      <c r="L21" s="24"/>
      <c r="M21" s="22"/>
      <c r="N21" s="22"/>
      <c r="O21" s="22"/>
      <c r="P21" s="26"/>
      <c r="Q21" s="24"/>
      <c r="R21" s="22"/>
      <c r="S21" s="22"/>
      <c r="T21" s="22"/>
      <c r="U21" s="26"/>
      <c r="V21" s="245" t="s">
        <v>86</v>
      </c>
      <c r="W21" s="247"/>
      <c r="X21" s="248"/>
      <c r="Y21" s="22" t="s">
        <v>64</v>
      </c>
      <c r="Z21" s="157">
        <v>12</v>
      </c>
      <c r="AA21" s="99"/>
      <c r="AB21" s="16"/>
    </row>
    <row r="22" spans="1:29" s="6" customFormat="1" ht="15" customHeight="1" thickBot="1" x14ac:dyDescent="0.25">
      <c r="A22" s="39" t="s">
        <v>168</v>
      </c>
      <c r="B22" s="292"/>
      <c r="C22" s="283" t="s">
        <v>63</v>
      </c>
      <c r="D22" s="284"/>
      <c r="E22" s="24">
        <v>34</v>
      </c>
      <c r="F22" s="26">
        <f t="shared" si="4"/>
        <v>5</v>
      </c>
      <c r="G22" s="23"/>
      <c r="H22" s="22"/>
      <c r="I22" s="22"/>
      <c r="J22" s="22"/>
      <c r="K22" s="26"/>
      <c r="L22" s="24"/>
      <c r="M22" s="22"/>
      <c r="N22" s="22"/>
      <c r="O22" s="22"/>
      <c r="P22" s="26"/>
      <c r="Q22" s="24"/>
      <c r="R22" s="22"/>
      <c r="S22" s="22"/>
      <c r="T22" s="22"/>
      <c r="U22" s="26"/>
      <c r="V22" s="245" t="s">
        <v>85</v>
      </c>
      <c r="W22" s="247"/>
      <c r="X22" s="248"/>
      <c r="Y22" s="22" t="s">
        <v>64</v>
      </c>
      <c r="Z22" s="157">
        <v>5</v>
      </c>
      <c r="AA22" s="99"/>
      <c r="AB22" s="16"/>
    </row>
    <row r="23" spans="1:29" s="6" customFormat="1" ht="18.75" customHeight="1" thickBot="1" x14ac:dyDescent="0.25">
      <c r="A23" s="287" t="s">
        <v>65</v>
      </c>
      <c r="B23" s="288"/>
      <c r="C23" s="288"/>
      <c r="D23" s="289"/>
      <c r="E23" s="126">
        <f>'FOSZK ALAP'!E32+E12+E17</f>
        <v>558</v>
      </c>
      <c r="F23" s="137">
        <f>'FOSZK ALAP'!F32+F12+F17</f>
        <v>120</v>
      </c>
      <c r="G23" s="138">
        <f>'FOSZK ALAP'!G32+G12</f>
        <v>56</v>
      </c>
      <c r="H23" s="138">
        <f>'FOSZK ALAP'!H32+H12</f>
        <v>42</v>
      </c>
      <c r="I23" s="138">
        <f>'FOSZK ALAP'!I32+I12</f>
        <v>12</v>
      </c>
      <c r="J23" s="138"/>
      <c r="K23" s="138">
        <f>'FOSZK ALAP'!K32+K12</f>
        <v>29</v>
      </c>
      <c r="L23" s="139">
        <f>'FOSZK ALAP'!L32+L12</f>
        <v>32</v>
      </c>
      <c r="M23" s="139">
        <f>'FOSZK ALAP'!M32+M12</f>
        <v>32</v>
      </c>
      <c r="N23" s="139">
        <f>'FOSZK ALAP'!N32+N12</f>
        <v>30</v>
      </c>
      <c r="O23" s="139"/>
      <c r="P23" s="139">
        <f>'FOSZK ALAP'!P32+P12</f>
        <v>29</v>
      </c>
      <c r="Q23" s="139">
        <f>'FOSZK ALAP'!Q32+Q12</f>
        <v>52</v>
      </c>
      <c r="R23" s="139">
        <f>'FOSZK ALAP'!R32+R12</f>
        <v>46</v>
      </c>
      <c r="S23" s="139">
        <f>'FOSZK ALAP'!S32+S12</f>
        <v>16</v>
      </c>
      <c r="T23" s="139"/>
      <c r="U23" s="139">
        <f>'FOSZK ALAP'!U32+U12</f>
        <v>32</v>
      </c>
      <c r="V23" s="249">
        <v>240</v>
      </c>
      <c r="W23" s="250"/>
      <c r="X23" s="251"/>
      <c r="Y23" s="140"/>
      <c r="Z23" s="141">
        <f>'FOSZK ALAP'!Z32+Z12+Z17</f>
        <v>30</v>
      </c>
      <c r="AA23" s="142"/>
      <c r="AB23" s="16"/>
    </row>
    <row r="24" spans="1:29" s="6" customFormat="1" ht="15" customHeight="1" x14ac:dyDescent="0.2">
      <c r="A24" s="63"/>
      <c r="B24" s="37"/>
      <c r="C24" s="16"/>
      <c r="D24" s="267" t="s">
        <v>14</v>
      </c>
      <c r="E24" s="268"/>
      <c r="F24" s="269"/>
      <c r="G24" s="257"/>
      <c r="H24" s="257"/>
      <c r="I24" s="258"/>
      <c r="J24" s="85">
        <f>'FOSZK ALAP'!J36</f>
        <v>3</v>
      </c>
      <c r="K24" s="259"/>
      <c r="L24" s="253"/>
      <c r="M24" s="253"/>
      <c r="N24" s="254"/>
      <c r="O24" s="65">
        <f>'FOSZK ALAP'!O36</f>
        <v>4</v>
      </c>
      <c r="P24" s="255"/>
      <c r="Q24" s="252"/>
      <c r="R24" s="253"/>
      <c r="S24" s="254"/>
      <c r="T24" s="65">
        <f>'FOSZK ALAP'!T36</f>
        <v>3</v>
      </c>
      <c r="U24" s="266"/>
      <c r="V24" s="252"/>
      <c r="W24" s="253"/>
      <c r="X24" s="254"/>
      <c r="Y24" s="65">
        <f>'FOSZK ALAP'!Y36</f>
        <v>0</v>
      </c>
      <c r="Z24" s="255"/>
      <c r="AA24" s="101"/>
      <c r="AB24" s="62"/>
      <c r="AC24" s="10"/>
    </row>
    <row r="25" spans="1:29" s="6" customFormat="1" ht="15" customHeight="1" x14ac:dyDescent="0.2">
      <c r="A25" s="63"/>
      <c r="B25" s="37"/>
      <c r="C25" s="67"/>
      <c r="D25" s="270" t="s">
        <v>38</v>
      </c>
      <c r="E25" s="271"/>
      <c r="F25" s="272"/>
      <c r="G25" s="204"/>
      <c r="H25" s="204"/>
      <c r="I25" s="205"/>
      <c r="J25" s="65">
        <f>'FOSZK ALAP'!J37</f>
        <v>4</v>
      </c>
      <c r="K25" s="194"/>
      <c r="L25" s="204"/>
      <c r="M25" s="204"/>
      <c r="N25" s="205"/>
      <c r="O25" s="65">
        <f>'FOSZK ALAP'!O37</f>
        <v>3</v>
      </c>
      <c r="P25" s="256"/>
      <c r="Q25" s="203"/>
      <c r="R25" s="204"/>
      <c r="S25" s="205"/>
      <c r="T25" s="65">
        <f>'FOSZK ALAP'!T37</f>
        <v>1</v>
      </c>
      <c r="U25" s="194"/>
      <c r="V25" s="203"/>
      <c r="W25" s="204"/>
      <c r="X25" s="205"/>
      <c r="Y25" s="65">
        <f>COUNTIF(Y13:Y23,"é")</f>
        <v>1</v>
      </c>
      <c r="Z25" s="256"/>
      <c r="AA25" s="102"/>
      <c r="AB25" s="62"/>
      <c r="AC25" s="10"/>
    </row>
    <row r="26" spans="1:29" s="6" customFormat="1" ht="15" customHeight="1" x14ac:dyDescent="0.2">
      <c r="A26" s="63"/>
      <c r="B26" s="37"/>
      <c r="C26" s="67"/>
      <c r="D26" s="270" t="s">
        <v>88</v>
      </c>
      <c r="E26" s="271"/>
      <c r="F26" s="272"/>
      <c r="G26" s="245">
        <f>'FOSZK ALAP'!H39</f>
        <v>110</v>
      </c>
      <c r="H26" s="274"/>
      <c r="I26" s="274"/>
      <c r="J26" s="274"/>
      <c r="K26" s="275"/>
      <c r="L26" s="245">
        <f>'FOSZK ALAP'!M39</f>
        <v>94</v>
      </c>
      <c r="M26" s="247"/>
      <c r="N26" s="247"/>
      <c r="O26" s="247"/>
      <c r="P26" s="276"/>
      <c r="Q26" s="245">
        <f>'FOSZK ALAP'!R39+Q12+R12+S12</f>
        <v>114</v>
      </c>
      <c r="R26" s="247"/>
      <c r="S26" s="247"/>
      <c r="T26" s="247"/>
      <c r="U26" s="276"/>
      <c r="V26" s="246">
        <v>240</v>
      </c>
      <c r="W26" s="274"/>
      <c r="X26" s="274"/>
      <c r="Y26" s="274"/>
      <c r="Z26" s="274"/>
      <c r="AA26" s="102"/>
      <c r="AB26" s="62"/>
      <c r="AC26" s="10"/>
    </row>
    <row r="27" spans="1:29" s="6" customFormat="1" ht="15" customHeight="1" thickBot="1" x14ac:dyDescent="0.25">
      <c r="A27" s="63"/>
      <c r="B27" s="37"/>
      <c r="C27" s="67"/>
      <c r="D27" s="242" t="s">
        <v>148</v>
      </c>
      <c r="E27" s="243"/>
      <c r="F27" s="244"/>
      <c r="G27" s="245">
        <f>H23+I23</f>
        <v>54</v>
      </c>
      <c r="H27" s="243"/>
      <c r="I27" s="243"/>
      <c r="J27" s="243"/>
      <c r="K27" s="244"/>
      <c r="L27" s="245">
        <f>M23+N23</f>
        <v>62</v>
      </c>
      <c r="M27" s="243"/>
      <c r="N27" s="243"/>
      <c r="O27" s="243"/>
      <c r="P27" s="244"/>
      <c r="Q27" s="245">
        <f>R23+S23</f>
        <v>62</v>
      </c>
      <c r="R27" s="243"/>
      <c r="S27" s="243"/>
      <c r="T27" s="243"/>
      <c r="U27" s="244"/>
      <c r="V27" s="246">
        <v>240</v>
      </c>
      <c r="W27" s="243"/>
      <c r="X27" s="243"/>
      <c r="Y27" s="243"/>
      <c r="Z27" s="243"/>
      <c r="AA27" s="106"/>
      <c r="AB27" s="62"/>
      <c r="AC27" s="10"/>
    </row>
    <row r="28" spans="1:29" s="6" customFormat="1" ht="15" customHeight="1" thickBot="1" x14ac:dyDescent="0.25">
      <c r="A28" s="63"/>
      <c r="B28" s="37"/>
      <c r="C28" s="16"/>
      <c r="D28" s="280" t="s">
        <v>66</v>
      </c>
      <c r="E28" s="281"/>
      <c r="F28" s="282"/>
      <c r="G28" s="277">
        <f>(G27/G26)*100</f>
        <v>49.090909090909093</v>
      </c>
      <c r="H28" s="278"/>
      <c r="I28" s="278"/>
      <c r="J28" s="278"/>
      <c r="K28" s="279"/>
      <c r="L28" s="277">
        <f>(L27/L26)*100</f>
        <v>65.957446808510639</v>
      </c>
      <c r="M28" s="278"/>
      <c r="N28" s="278"/>
      <c r="O28" s="278"/>
      <c r="P28" s="279"/>
      <c r="Q28" s="277">
        <f>(Q27/Q26)*100</f>
        <v>54.385964912280706</v>
      </c>
      <c r="R28" s="278"/>
      <c r="S28" s="278"/>
      <c r="T28" s="278"/>
      <c r="U28" s="279"/>
      <c r="V28" s="277">
        <v>100</v>
      </c>
      <c r="W28" s="278"/>
      <c r="X28" s="278"/>
      <c r="Y28" s="278"/>
      <c r="Z28" s="278"/>
      <c r="AA28" s="103"/>
      <c r="AB28" s="75"/>
      <c r="AC28" s="4"/>
    </row>
    <row r="29" spans="1:29" s="6" customFormat="1" ht="15" customHeight="1" x14ac:dyDescent="0.2">
      <c r="A29" s="63"/>
      <c r="B29" s="37"/>
      <c r="C29" s="16"/>
      <c r="D29" s="64"/>
      <c r="E29" s="61"/>
      <c r="F29" s="82"/>
      <c r="G29" s="16"/>
      <c r="H29" s="83"/>
      <c r="I29" s="16"/>
      <c r="J29" s="61"/>
      <c r="K29" s="74"/>
      <c r="L29" s="61"/>
      <c r="M29" s="83"/>
      <c r="N29" s="61"/>
      <c r="O29" s="61"/>
      <c r="P29" s="74"/>
      <c r="Q29" s="61"/>
      <c r="R29" s="83"/>
      <c r="S29" s="61"/>
      <c r="T29" s="61"/>
      <c r="U29" s="74"/>
      <c r="V29" s="61"/>
      <c r="W29" s="83"/>
      <c r="X29" s="61"/>
      <c r="Y29" s="61"/>
      <c r="Z29" s="74"/>
      <c r="AA29" s="74"/>
      <c r="AB29" s="75"/>
      <c r="AC29" s="4"/>
    </row>
    <row r="30" spans="1:29" s="6" customFormat="1" ht="15" customHeight="1" x14ac:dyDescent="0.2">
      <c r="A30" s="63"/>
      <c r="B30" s="37"/>
      <c r="C30" s="16"/>
      <c r="D30" s="64"/>
      <c r="E30" s="61"/>
      <c r="F30" s="82"/>
      <c r="G30" s="16"/>
      <c r="H30" s="83"/>
      <c r="I30" s="16"/>
      <c r="J30" s="61"/>
      <c r="K30" s="74"/>
      <c r="L30" s="61"/>
      <c r="M30" s="83"/>
      <c r="N30" s="61"/>
      <c r="O30" s="61"/>
      <c r="P30" s="74"/>
      <c r="Q30" s="61"/>
      <c r="R30" s="83"/>
      <c r="S30" s="61"/>
      <c r="T30" s="61"/>
      <c r="U30" s="74"/>
      <c r="V30" s="61"/>
      <c r="W30" s="83"/>
      <c r="X30" s="61"/>
      <c r="Y30" s="61"/>
      <c r="Z30" s="74"/>
      <c r="AA30" s="74"/>
      <c r="AB30" s="75"/>
      <c r="AC30" s="4"/>
    </row>
    <row r="31" spans="1:29" s="6" customFormat="1" ht="15" customHeight="1" x14ac:dyDescent="0.2">
      <c r="A31" s="18"/>
      <c r="B31" s="37"/>
      <c r="D31" s="11"/>
      <c r="E31" s="17"/>
      <c r="F31" s="32"/>
      <c r="H31" s="10"/>
      <c r="J31" s="17"/>
      <c r="K31" s="33"/>
      <c r="L31" s="17"/>
      <c r="M31" s="10"/>
      <c r="N31" s="17"/>
      <c r="O31" s="17"/>
      <c r="P31" s="33"/>
      <c r="Q31" s="17"/>
      <c r="R31" s="10"/>
      <c r="S31" s="17"/>
      <c r="T31" s="17"/>
      <c r="U31" s="33"/>
      <c r="V31" s="17"/>
      <c r="W31" s="10"/>
      <c r="X31" s="17"/>
      <c r="Y31" s="17"/>
      <c r="Z31" s="33"/>
      <c r="AA31" s="33"/>
      <c r="AB31" s="21"/>
      <c r="AC31" s="4"/>
    </row>
    <row r="32" spans="1:29" s="6" customFormat="1" ht="15" customHeight="1" x14ac:dyDescent="0.2">
      <c r="A32" s="18"/>
      <c r="B32" s="37"/>
      <c r="D32" s="11"/>
      <c r="E32" s="17"/>
      <c r="F32" s="33"/>
      <c r="G32" s="273"/>
      <c r="H32" s="273"/>
      <c r="I32" s="273"/>
      <c r="J32" s="17"/>
      <c r="K32" s="33"/>
      <c r="L32" s="273"/>
      <c r="M32" s="273"/>
      <c r="N32" s="273"/>
      <c r="O32" s="17"/>
      <c r="P32" s="33"/>
      <c r="Q32" s="273"/>
      <c r="R32" s="273"/>
      <c r="S32" s="273"/>
      <c r="T32" s="17"/>
      <c r="U32" s="33"/>
      <c r="V32" s="273"/>
      <c r="W32" s="273"/>
      <c r="X32" s="273"/>
      <c r="Y32" s="17"/>
      <c r="Z32" s="33"/>
      <c r="AA32" s="33"/>
      <c r="AB32" s="12"/>
      <c r="AC32" s="10"/>
    </row>
    <row r="33" spans="1:27" ht="15.75" x14ac:dyDescent="0.2">
      <c r="A33" s="18"/>
      <c r="B33" s="38"/>
      <c r="C33" s="20"/>
      <c r="D33" s="20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5.75" x14ac:dyDescent="0.2">
      <c r="A34" s="18"/>
      <c r="B34" s="38"/>
      <c r="C34" s="20"/>
      <c r="D34" s="20"/>
      <c r="E34" s="6"/>
      <c r="F34" s="6"/>
      <c r="G34" s="6"/>
      <c r="H34" s="6"/>
      <c r="I34" s="6"/>
      <c r="J34" s="6"/>
      <c r="K34" s="6"/>
      <c r="L34" s="6"/>
      <c r="M34" s="6"/>
      <c r="N34" s="6" t="s">
        <v>100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</sheetData>
  <mergeCells count="70">
    <mergeCell ref="A8:AA8"/>
    <mergeCell ref="AA9:AA10"/>
    <mergeCell ref="G10:K10"/>
    <mergeCell ref="AA2:AB2"/>
    <mergeCell ref="AA3:AB3"/>
    <mergeCell ref="H4:W4"/>
    <mergeCell ref="AA4:AB4"/>
    <mergeCell ref="AA7:AB7"/>
    <mergeCell ref="AA5:AB5"/>
    <mergeCell ref="H5:W5"/>
    <mergeCell ref="H3:W3"/>
    <mergeCell ref="H2:W2"/>
    <mergeCell ref="H6:W6"/>
    <mergeCell ref="A9:A11"/>
    <mergeCell ref="B9:B11"/>
    <mergeCell ref="C9:D11"/>
    <mergeCell ref="C20:D20"/>
    <mergeCell ref="C21:D21"/>
    <mergeCell ref="C22:D22"/>
    <mergeCell ref="A23:D23"/>
    <mergeCell ref="B18:B22"/>
    <mergeCell ref="C18:D18"/>
    <mergeCell ref="C13:D13"/>
    <mergeCell ref="G32:I32"/>
    <mergeCell ref="L32:N32"/>
    <mergeCell ref="Q32:S32"/>
    <mergeCell ref="V32:X32"/>
    <mergeCell ref="G26:K26"/>
    <mergeCell ref="L26:P26"/>
    <mergeCell ref="Q26:U26"/>
    <mergeCell ref="G28:K28"/>
    <mergeCell ref="L28:P28"/>
    <mergeCell ref="Q28:U28"/>
    <mergeCell ref="V28:Z28"/>
    <mergeCell ref="V26:Z26"/>
    <mergeCell ref="D28:F28"/>
    <mergeCell ref="D26:F26"/>
    <mergeCell ref="C19:D19"/>
    <mergeCell ref="C16:D16"/>
    <mergeCell ref="F9:F11"/>
    <mergeCell ref="G9:Z9"/>
    <mergeCell ref="P24:P25"/>
    <mergeCell ref="A12:D12"/>
    <mergeCell ref="C14:D14"/>
    <mergeCell ref="C15:D15"/>
    <mergeCell ref="V18:X18"/>
    <mergeCell ref="Q24:S25"/>
    <mergeCell ref="U24:U25"/>
    <mergeCell ref="D24:F24"/>
    <mergeCell ref="D25:F25"/>
    <mergeCell ref="E9:E11"/>
    <mergeCell ref="L10:P10"/>
    <mergeCell ref="Q10:U10"/>
    <mergeCell ref="V10:Z10"/>
    <mergeCell ref="AB14:AB16"/>
    <mergeCell ref="D27:F27"/>
    <mergeCell ref="G27:K27"/>
    <mergeCell ref="L27:P27"/>
    <mergeCell ref="Q27:U27"/>
    <mergeCell ref="V27:Z27"/>
    <mergeCell ref="V19:X19"/>
    <mergeCell ref="V20:X20"/>
    <mergeCell ref="V21:X21"/>
    <mergeCell ref="V22:X22"/>
    <mergeCell ref="V23:X23"/>
    <mergeCell ref="V24:X25"/>
    <mergeCell ref="Z24:Z25"/>
    <mergeCell ref="G24:I25"/>
    <mergeCell ref="K24:K25"/>
    <mergeCell ref="L24:N25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5"/>
  <sheetViews>
    <sheetView showGridLines="0" zoomScale="75" zoomScaleNormal="75" zoomScaleSheetLayoutView="80" workbookViewId="0">
      <selection sqref="A1:AB3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5.140625" style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6.71093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44"/>
      <c r="B1" s="36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34" s="7" customFormat="1" ht="18" x14ac:dyDescent="0.2">
      <c r="A2" s="47" t="s">
        <v>39</v>
      </c>
      <c r="B2" s="35"/>
      <c r="C2" s="48"/>
      <c r="D2" s="48"/>
      <c r="E2" s="49"/>
      <c r="F2" s="49"/>
      <c r="G2" s="49"/>
      <c r="H2" s="179" t="s">
        <v>137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50"/>
      <c r="Y2" s="50"/>
      <c r="Z2" s="50"/>
      <c r="AA2" s="180"/>
      <c r="AB2" s="180"/>
      <c r="AC2" s="8"/>
    </row>
    <row r="3" spans="1:34" s="7" customFormat="1" ht="18" x14ac:dyDescent="0.2">
      <c r="A3" s="47" t="s">
        <v>36</v>
      </c>
      <c r="B3" s="35"/>
      <c r="C3" s="48"/>
      <c r="D3" s="48"/>
      <c r="E3" s="49"/>
      <c r="F3" s="49"/>
      <c r="G3" s="49"/>
      <c r="H3" s="179" t="s">
        <v>82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50"/>
      <c r="Z3" s="50"/>
      <c r="AA3" s="180" t="s">
        <v>169</v>
      </c>
      <c r="AB3" s="180"/>
    </row>
    <row r="4" spans="1:34" s="7" customFormat="1" ht="18" x14ac:dyDescent="0.2">
      <c r="A4" s="47"/>
      <c r="B4" s="35"/>
      <c r="C4" s="48"/>
      <c r="D4" s="48"/>
      <c r="E4" s="49"/>
      <c r="F4" s="49"/>
      <c r="G4" s="49"/>
      <c r="H4" s="179" t="s">
        <v>44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50"/>
      <c r="Y4" s="50"/>
      <c r="Z4" s="50"/>
      <c r="AA4" s="180" t="s">
        <v>170</v>
      </c>
      <c r="AB4" s="180"/>
      <c r="AC4" s="1"/>
      <c r="AG4" s="1"/>
      <c r="AH4" s="1"/>
    </row>
    <row r="5" spans="1:34" s="7" customFormat="1" ht="18" x14ac:dyDescent="0.2">
      <c r="A5" s="47"/>
      <c r="B5" s="35"/>
      <c r="C5" s="48"/>
      <c r="D5" s="48"/>
      <c r="E5" s="49"/>
      <c r="F5" s="49"/>
      <c r="G5" s="49"/>
      <c r="H5" s="179" t="s">
        <v>68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50"/>
      <c r="Z5" s="50"/>
      <c r="AA5" s="180" t="s">
        <v>160</v>
      </c>
      <c r="AB5" s="180"/>
      <c r="AC5" s="1"/>
      <c r="AG5" s="1"/>
      <c r="AH5" s="1"/>
    </row>
    <row r="6" spans="1:34" s="7" customFormat="1" ht="18.75" x14ac:dyDescent="0.2">
      <c r="A6" s="47"/>
      <c r="B6" s="35"/>
      <c r="C6" s="48"/>
      <c r="D6" s="48"/>
      <c r="E6" s="49"/>
      <c r="F6" s="49"/>
      <c r="G6" s="49"/>
      <c r="H6" s="187" t="s">
        <v>69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50"/>
      <c r="Y6" s="50"/>
      <c r="Z6" s="50"/>
      <c r="AA6" s="47"/>
      <c r="AB6" s="47"/>
      <c r="AC6" s="1"/>
      <c r="AG6" s="1"/>
      <c r="AH6" s="1"/>
    </row>
    <row r="7" spans="1:34" s="7" customFormat="1" ht="18" x14ac:dyDescent="0.2">
      <c r="A7" s="47"/>
      <c r="B7" s="35"/>
      <c r="C7" s="48"/>
      <c r="D7" s="48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7"/>
      <c r="AB7" s="47"/>
      <c r="AC7" s="1"/>
      <c r="AG7" s="1"/>
      <c r="AH7" s="1"/>
    </row>
    <row r="8" spans="1:34" ht="18" customHeight="1" x14ac:dyDescent="0.2">
      <c r="A8" s="44"/>
      <c r="B8" s="36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180"/>
      <c r="AB8" s="180"/>
    </row>
    <row r="9" spans="1:34" ht="25.5" customHeight="1" thickBot="1" x14ac:dyDescent="0.25">
      <c r="A9" s="238" t="s">
        <v>164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64"/>
    </row>
    <row r="10" spans="1:34" s="6" customFormat="1" ht="20.25" customHeight="1" thickBot="1" x14ac:dyDescent="0.25">
      <c r="A10" s="215"/>
      <c r="B10" s="212" t="s">
        <v>15</v>
      </c>
      <c r="C10" s="218" t="s">
        <v>1</v>
      </c>
      <c r="D10" s="219"/>
      <c r="E10" s="181" t="s">
        <v>83</v>
      </c>
      <c r="F10" s="259" t="s">
        <v>34</v>
      </c>
      <c r="G10" s="190" t="s"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2"/>
      <c r="AA10" s="188" t="s">
        <v>16</v>
      </c>
      <c r="AB10" s="16"/>
    </row>
    <row r="11" spans="1:34" s="6" customFormat="1" ht="20.25" customHeight="1" x14ac:dyDescent="0.2">
      <c r="A11" s="216"/>
      <c r="B11" s="213"/>
      <c r="C11" s="220"/>
      <c r="D11" s="221"/>
      <c r="E11" s="182"/>
      <c r="F11" s="193"/>
      <c r="G11" s="171" t="s">
        <v>2</v>
      </c>
      <c r="H11" s="171"/>
      <c r="I11" s="171"/>
      <c r="J11" s="171"/>
      <c r="K11" s="172"/>
      <c r="L11" s="173" t="s">
        <v>3</v>
      </c>
      <c r="M11" s="171"/>
      <c r="N11" s="171"/>
      <c r="O11" s="171"/>
      <c r="P11" s="172"/>
      <c r="Q11" s="173" t="s">
        <v>4</v>
      </c>
      <c r="R11" s="171"/>
      <c r="S11" s="171"/>
      <c r="T11" s="171"/>
      <c r="U11" s="172"/>
      <c r="V11" s="173" t="s">
        <v>5</v>
      </c>
      <c r="W11" s="171"/>
      <c r="X11" s="171"/>
      <c r="Y11" s="171"/>
      <c r="Z11" s="171"/>
      <c r="AA11" s="189"/>
      <c r="AB11" s="16"/>
    </row>
    <row r="12" spans="1:34" s="6" customFormat="1" ht="19.5" customHeight="1" thickBot="1" x14ac:dyDescent="0.25">
      <c r="A12" s="217"/>
      <c r="B12" s="214"/>
      <c r="C12" s="222"/>
      <c r="D12" s="223"/>
      <c r="E12" s="183"/>
      <c r="F12" s="298"/>
      <c r="G12" s="51" t="s">
        <v>8</v>
      </c>
      <c r="H12" s="52" t="s">
        <v>10</v>
      </c>
      <c r="I12" s="52" t="s">
        <v>9</v>
      </c>
      <c r="J12" s="52" t="s">
        <v>11</v>
      </c>
      <c r="K12" s="53" t="s">
        <v>12</v>
      </c>
      <c r="L12" s="41" t="s">
        <v>8</v>
      </c>
      <c r="M12" s="52" t="s">
        <v>10</v>
      </c>
      <c r="N12" s="52" t="s">
        <v>9</v>
      </c>
      <c r="O12" s="52" t="s">
        <v>11</v>
      </c>
      <c r="P12" s="53" t="s">
        <v>12</v>
      </c>
      <c r="Q12" s="41" t="s">
        <v>8</v>
      </c>
      <c r="R12" s="52" t="s">
        <v>10</v>
      </c>
      <c r="S12" s="52" t="s">
        <v>9</v>
      </c>
      <c r="T12" s="52" t="s">
        <v>11</v>
      </c>
      <c r="U12" s="53" t="s">
        <v>12</v>
      </c>
      <c r="V12" s="41" t="s">
        <v>8</v>
      </c>
      <c r="W12" s="52" t="s">
        <v>10</v>
      </c>
      <c r="X12" s="52" t="s">
        <v>9</v>
      </c>
      <c r="Y12" s="52" t="s">
        <v>11</v>
      </c>
      <c r="Z12" s="159" t="s">
        <v>12</v>
      </c>
      <c r="AA12" s="104" t="s">
        <v>15</v>
      </c>
      <c r="AB12" s="16"/>
    </row>
    <row r="13" spans="1:34" s="6" customFormat="1" ht="16.5" thickBot="1" x14ac:dyDescent="0.25">
      <c r="A13" s="260" t="s">
        <v>93</v>
      </c>
      <c r="B13" s="261"/>
      <c r="C13" s="261"/>
      <c r="D13" s="262"/>
      <c r="E13" s="113">
        <f t="shared" ref="E13:Z13" si="0">SUM(E14:E17)</f>
        <v>60</v>
      </c>
      <c r="F13" s="114">
        <f t="shared" si="0"/>
        <v>15</v>
      </c>
      <c r="G13" s="115">
        <f t="shared" si="0"/>
        <v>0</v>
      </c>
      <c r="H13" s="116">
        <f t="shared" si="0"/>
        <v>0</v>
      </c>
      <c r="I13" s="116">
        <f t="shared" si="0"/>
        <v>0</v>
      </c>
      <c r="J13" s="116">
        <f t="shared" si="0"/>
        <v>0</v>
      </c>
      <c r="K13" s="114">
        <f t="shared" si="0"/>
        <v>0</v>
      </c>
      <c r="L13" s="113">
        <f t="shared" si="0"/>
        <v>0</v>
      </c>
      <c r="M13" s="116">
        <f t="shared" si="0"/>
        <v>0</v>
      </c>
      <c r="N13" s="116">
        <f t="shared" si="0"/>
        <v>0</v>
      </c>
      <c r="O13" s="116">
        <f t="shared" si="0"/>
        <v>0</v>
      </c>
      <c r="P13" s="114">
        <f t="shared" si="0"/>
        <v>0</v>
      </c>
      <c r="Q13" s="113">
        <f t="shared" si="0"/>
        <v>28</v>
      </c>
      <c r="R13" s="116">
        <f t="shared" si="0"/>
        <v>32</v>
      </c>
      <c r="S13" s="116">
        <f t="shared" si="0"/>
        <v>0</v>
      </c>
      <c r="T13" s="116">
        <f t="shared" si="0"/>
        <v>0</v>
      </c>
      <c r="U13" s="114">
        <f t="shared" si="0"/>
        <v>15</v>
      </c>
      <c r="V13" s="113">
        <f t="shared" si="0"/>
        <v>0</v>
      </c>
      <c r="W13" s="116">
        <f t="shared" si="0"/>
        <v>0</v>
      </c>
      <c r="X13" s="116">
        <f t="shared" si="0"/>
        <v>0</v>
      </c>
      <c r="Y13" s="116">
        <f t="shared" si="0"/>
        <v>0</v>
      </c>
      <c r="Z13" s="160">
        <f t="shared" si="0"/>
        <v>0</v>
      </c>
      <c r="AA13" s="125"/>
      <c r="AB13" s="16"/>
    </row>
    <row r="14" spans="1:34" s="6" customFormat="1" ht="15" customHeight="1" thickBot="1" x14ac:dyDescent="0.25">
      <c r="A14" s="39" t="s">
        <v>151</v>
      </c>
      <c r="B14" s="43" t="s">
        <v>122</v>
      </c>
      <c r="C14" s="236" t="s">
        <v>70</v>
      </c>
      <c r="D14" s="237"/>
      <c r="E14" s="54">
        <f>SUM(G14,H14,I14,L14,M14,N14,Q14,R14,S14,V14,W14,X14,)</f>
        <v>16</v>
      </c>
      <c r="F14" s="55">
        <f>SUM(K14,P14,U14,Z14,)</f>
        <v>4</v>
      </c>
      <c r="G14" s="56"/>
      <c r="H14" s="57"/>
      <c r="I14" s="57"/>
      <c r="J14" s="57"/>
      <c r="K14" s="58"/>
      <c r="L14" s="54"/>
      <c r="M14" s="57"/>
      <c r="N14" s="57"/>
      <c r="O14" s="57"/>
      <c r="P14" s="58"/>
      <c r="Q14" s="54">
        <v>8</v>
      </c>
      <c r="R14" s="57">
        <v>8</v>
      </c>
      <c r="S14" s="57">
        <v>0</v>
      </c>
      <c r="T14" s="57" t="s">
        <v>13</v>
      </c>
      <c r="U14" s="55">
        <v>4</v>
      </c>
      <c r="V14" s="54"/>
      <c r="W14" s="57"/>
      <c r="X14" s="57"/>
      <c r="Y14" s="57"/>
      <c r="Z14" s="161"/>
      <c r="AA14" s="105"/>
      <c r="AB14" s="16"/>
    </row>
    <row r="15" spans="1:34" s="6" customFormat="1" ht="15" customHeight="1" thickBot="1" x14ac:dyDescent="0.25">
      <c r="A15" s="39" t="s">
        <v>152</v>
      </c>
      <c r="B15" s="42" t="s">
        <v>123</v>
      </c>
      <c r="C15" s="195" t="s">
        <v>71</v>
      </c>
      <c r="D15" s="196"/>
      <c r="E15" s="24">
        <f t="shared" ref="E15:E17" si="1">SUM(G15,H15,I15,L15,M15,N15,Q15,R15,S15,V15,W15,X15,)</f>
        <v>16</v>
      </c>
      <c r="F15" s="26">
        <f t="shared" ref="F15:F17" si="2">SUM(K15,P15,U15,Z15,)</f>
        <v>4</v>
      </c>
      <c r="G15" s="23"/>
      <c r="H15" s="22"/>
      <c r="I15" s="22"/>
      <c r="J15" s="22"/>
      <c r="K15" s="25"/>
      <c r="L15" s="24"/>
      <c r="M15" s="22"/>
      <c r="N15" s="22"/>
      <c r="O15" s="22"/>
      <c r="P15" s="25"/>
      <c r="Q15" s="24">
        <v>8</v>
      </c>
      <c r="R15" s="22">
        <v>8</v>
      </c>
      <c r="S15" s="22">
        <v>0</v>
      </c>
      <c r="T15" s="22" t="s">
        <v>13</v>
      </c>
      <c r="U15" s="26">
        <v>4</v>
      </c>
      <c r="V15" s="24"/>
      <c r="W15" s="22"/>
      <c r="X15" s="22"/>
      <c r="Y15" s="22"/>
      <c r="Z15" s="73"/>
      <c r="AA15" s="99"/>
      <c r="AB15" s="240"/>
    </row>
    <row r="16" spans="1:34" s="6" customFormat="1" ht="15" customHeight="1" thickBot="1" x14ac:dyDescent="0.25">
      <c r="A16" s="39" t="s">
        <v>153</v>
      </c>
      <c r="B16" s="42" t="s">
        <v>124</v>
      </c>
      <c r="C16" s="230" t="s">
        <v>72</v>
      </c>
      <c r="D16" s="231"/>
      <c r="E16" s="24">
        <f t="shared" si="1"/>
        <v>16</v>
      </c>
      <c r="F16" s="26">
        <f t="shared" si="2"/>
        <v>4</v>
      </c>
      <c r="G16" s="23"/>
      <c r="H16" s="22"/>
      <c r="I16" s="22"/>
      <c r="J16" s="22"/>
      <c r="K16" s="25"/>
      <c r="L16" s="24"/>
      <c r="M16" s="22"/>
      <c r="N16" s="22"/>
      <c r="O16" s="22"/>
      <c r="P16" s="25"/>
      <c r="Q16" s="24">
        <v>8</v>
      </c>
      <c r="R16" s="22">
        <v>8</v>
      </c>
      <c r="S16" s="22">
        <v>0</v>
      </c>
      <c r="T16" s="22" t="s">
        <v>13</v>
      </c>
      <c r="U16" s="26">
        <v>4</v>
      </c>
      <c r="V16" s="24"/>
      <c r="W16" s="22"/>
      <c r="X16" s="22"/>
      <c r="Y16" s="22"/>
      <c r="Z16" s="73"/>
      <c r="AA16" s="99"/>
      <c r="AB16" s="241"/>
    </row>
    <row r="17" spans="1:29" s="6" customFormat="1" ht="15" customHeight="1" thickBot="1" x14ac:dyDescent="0.25">
      <c r="A17" s="39" t="s">
        <v>27</v>
      </c>
      <c r="B17" s="42" t="s">
        <v>125</v>
      </c>
      <c r="C17" s="230" t="s">
        <v>73</v>
      </c>
      <c r="D17" s="231"/>
      <c r="E17" s="24">
        <f t="shared" si="1"/>
        <v>12</v>
      </c>
      <c r="F17" s="26">
        <f t="shared" si="2"/>
        <v>3</v>
      </c>
      <c r="G17" s="23"/>
      <c r="H17" s="22"/>
      <c r="I17" s="22"/>
      <c r="J17" s="22"/>
      <c r="K17" s="25"/>
      <c r="L17" s="24"/>
      <c r="M17" s="22"/>
      <c r="N17" s="22"/>
      <c r="O17" s="22"/>
      <c r="P17" s="25"/>
      <c r="Q17" s="24">
        <v>4</v>
      </c>
      <c r="R17" s="22">
        <v>8</v>
      </c>
      <c r="S17" s="22">
        <v>0</v>
      </c>
      <c r="T17" s="22" t="s">
        <v>37</v>
      </c>
      <c r="U17" s="26">
        <v>3</v>
      </c>
      <c r="V17" s="24"/>
      <c r="W17" s="22"/>
      <c r="X17" s="22"/>
      <c r="Y17" s="22"/>
      <c r="Z17" s="73"/>
      <c r="AA17" s="99"/>
      <c r="AB17" s="241"/>
    </row>
    <row r="18" spans="1:29" s="6" customFormat="1" ht="18.75" customHeight="1" thickBot="1" x14ac:dyDescent="0.25">
      <c r="A18" s="133" t="s">
        <v>62</v>
      </c>
      <c r="B18" s="134"/>
      <c r="C18" s="134"/>
      <c r="D18" s="120"/>
      <c r="E18" s="121">
        <f t="shared" ref="E18:S18" si="3">SUM(E19:E23)</f>
        <v>240</v>
      </c>
      <c r="F18" s="122">
        <f t="shared" si="3"/>
        <v>30</v>
      </c>
      <c r="G18" s="123">
        <f t="shared" si="3"/>
        <v>0</v>
      </c>
      <c r="H18" s="135">
        <f t="shared" si="3"/>
        <v>0</v>
      </c>
      <c r="I18" s="135">
        <f t="shared" si="3"/>
        <v>0</v>
      </c>
      <c r="J18" s="135">
        <f t="shared" si="3"/>
        <v>0</v>
      </c>
      <c r="K18" s="122">
        <f t="shared" si="3"/>
        <v>0</v>
      </c>
      <c r="L18" s="136">
        <f t="shared" si="3"/>
        <v>0</v>
      </c>
      <c r="M18" s="135">
        <f t="shared" si="3"/>
        <v>0</v>
      </c>
      <c r="N18" s="135">
        <f t="shared" si="3"/>
        <v>0</v>
      </c>
      <c r="O18" s="135">
        <f t="shared" si="3"/>
        <v>0</v>
      </c>
      <c r="P18" s="122">
        <f t="shared" si="3"/>
        <v>0</v>
      </c>
      <c r="Q18" s="136">
        <f t="shared" si="3"/>
        <v>0</v>
      </c>
      <c r="R18" s="135">
        <f t="shared" si="3"/>
        <v>0</v>
      </c>
      <c r="S18" s="135">
        <f t="shared" si="3"/>
        <v>0</v>
      </c>
      <c r="T18" s="135">
        <v>0</v>
      </c>
      <c r="U18" s="152">
        <f>SUM(U19:U23)</f>
        <v>0</v>
      </c>
      <c r="V18" s="136">
        <f>SUM(V19:V23)</f>
        <v>0</v>
      </c>
      <c r="W18" s="135">
        <f>SUM(W19:W23)</f>
        <v>0</v>
      </c>
      <c r="X18" s="135">
        <f>SUM(X19:X23)</f>
        <v>0</v>
      </c>
      <c r="Y18" s="135" t="s">
        <v>37</v>
      </c>
      <c r="Z18" s="162">
        <f>SUM(Z19:Z23)</f>
        <v>30</v>
      </c>
      <c r="AA18" s="124"/>
      <c r="AB18" s="16"/>
    </row>
    <row r="19" spans="1:29" s="16" customFormat="1" ht="15" customHeight="1" thickBot="1" x14ac:dyDescent="0.25">
      <c r="A19" s="39" t="s">
        <v>28</v>
      </c>
      <c r="B19" s="295" t="s">
        <v>126</v>
      </c>
      <c r="C19" s="293" t="s">
        <v>58</v>
      </c>
      <c r="D19" s="294"/>
      <c r="E19" s="54">
        <v>18</v>
      </c>
      <c r="F19" s="55">
        <f>SUM(K19,P19,U19,Z19,)</f>
        <v>4</v>
      </c>
      <c r="G19" s="56"/>
      <c r="H19" s="57"/>
      <c r="I19" s="57"/>
      <c r="J19" s="57"/>
      <c r="K19" s="58"/>
      <c r="L19" s="54"/>
      <c r="M19" s="57"/>
      <c r="N19" s="57"/>
      <c r="O19" s="57"/>
      <c r="P19" s="58"/>
      <c r="Q19" s="54"/>
      <c r="R19" s="57"/>
      <c r="S19" s="57"/>
      <c r="T19" s="57"/>
      <c r="U19" s="58"/>
      <c r="V19" s="263" t="s">
        <v>84</v>
      </c>
      <c r="W19" s="264"/>
      <c r="X19" s="265"/>
      <c r="Y19" s="57" t="s">
        <v>64</v>
      </c>
      <c r="Z19" s="156">
        <v>4</v>
      </c>
      <c r="AA19" s="98"/>
    </row>
    <row r="20" spans="1:29" s="6" customFormat="1" ht="15" customHeight="1" thickBot="1" x14ac:dyDescent="0.25">
      <c r="A20" s="39" t="s">
        <v>29</v>
      </c>
      <c r="B20" s="296"/>
      <c r="C20" s="283" t="s">
        <v>59</v>
      </c>
      <c r="D20" s="284"/>
      <c r="E20" s="24">
        <v>34</v>
      </c>
      <c r="F20" s="26">
        <f t="shared" ref="F20:F23" si="4">SUM(K20,P20,U20,Z20,)</f>
        <v>4</v>
      </c>
      <c r="G20" s="23"/>
      <c r="H20" s="22"/>
      <c r="I20" s="22"/>
      <c r="J20" s="22"/>
      <c r="K20" s="25"/>
      <c r="L20" s="24"/>
      <c r="M20" s="22"/>
      <c r="N20" s="22"/>
      <c r="O20" s="22"/>
      <c r="P20" s="25"/>
      <c r="Q20" s="24"/>
      <c r="R20" s="22"/>
      <c r="S20" s="22"/>
      <c r="T20" s="22"/>
      <c r="U20" s="25"/>
      <c r="V20" s="245" t="s">
        <v>85</v>
      </c>
      <c r="W20" s="247"/>
      <c r="X20" s="248"/>
      <c r="Y20" s="22" t="s">
        <v>64</v>
      </c>
      <c r="Z20" s="157">
        <v>4</v>
      </c>
      <c r="AA20" s="99"/>
      <c r="AB20" s="16"/>
    </row>
    <row r="21" spans="1:29" s="6" customFormat="1" ht="15" customHeight="1" thickBot="1" x14ac:dyDescent="0.25">
      <c r="A21" s="39" t="s">
        <v>30</v>
      </c>
      <c r="B21" s="296"/>
      <c r="C21" s="283" t="s">
        <v>60</v>
      </c>
      <c r="D21" s="284"/>
      <c r="E21" s="24">
        <v>34</v>
      </c>
      <c r="F21" s="26">
        <f t="shared" si="4"/>
        <v>5</v>
      </c>
      <c r="G21" s="23"/>
      <c r="H21" s="22"/>
      <c r="I21" s="22"/>
      <c r="J21" s="22"/>
      <c r="K21" s="25"/>
      <c r="L21" s="24"/>
      <c r="M21" s="22"/>
      <c r="N21" s="22"/>
      <c r="O21" s="22"/>
      <c r="P21" s="25"/>
      <c r="Q21" s="24"/>
      <c r="R21" s="22"/>
      <c r="S21" s="22"/>
      <c r="T21" s="22"/>
      <c r="U21" s="25"/>
      <c r="V21" s="245" t="s">
        <v>85</v>
      </c>
      <c r="W21" s="247"/>
      <c r="X21" s="248"/>
      <c r="Y21" s="22" t="s">
        <v>64</v>
      </c>
      <c r="Z21" s="157">
        <v>5</v>
      </c>
      <c r="AA21" s="99"/>
      <c r="AB21" s="16"/>
    </row>
    <row r="22" spans="1:29" s="6" customFormat="1" ht="15" customHeight="1" thickBot="1" x14ac:dyDescent="0.25">
      <c r="A22" s="39" t="s">
        <v>31</v>
      </c>
      <c r="B22" s="296"/>
      <c r="C22" s="285" t="s">
        <v>61</v>
      </c>
      <c r="D22" s="286"/>
      <c r="E22" s="24">
        <v>120</v>
      </c>
      <c r="F22" s="26">
        <f t="shared" si="4"/>
        <v>12</v>
      </c>
      <c r="G22" s="23"/>
      <c r="H22" s="22"/>
      <c r="I22" s="22"/>
      <c r="J22" s="22"/>
      <c r="K22" s="25"/>
      <c r="L22" s="24"/>
      <c r="M22" s="22"/>
      <c r="N22" s="22"/>
      <c r="O22" s="22"/>
      <c r="P22" s="25"/>
      <c r="Q22" s="24"/>
      <c r="R22" s="22"/>
      <c r="S22" s="22"/>
      <c r="T22" s="22"/>
      <c r="U22" s="25"/>
      <c r="V22" s="245" t="s">
        <v>86</v>
      </c>
      <c r="W22" s="247"/>
      <c r="X22" s="248"/>
      <c r="Y22" s="22" t="s">
        <v>64</v>
      </c>
      <c r="Z22" s="157">
        <v>12</v>
      </c>
      <c r="AA22" s="99"/>
      <c r="AB22" s="16"/>
    </row>
    <row r="23" spans="1:29" s="6" customFormat="1" ht="15" customHeight="1" thickBot="1" x14ac:dyDescent="0.25">
      <c r="A23" s="39" t="s">
        <v>168</v>
      </c>
      <c r="B23" s="297"/>
      <c r="C23" s="283" t="s">
        <v>63</v>
      </c>
      <c r="D23" s="284"/>
      <c r="E23" s="24">
        <v>34</v>
      </c>
      <c r="F23" s="26">
        <f t="shared" si="4"/>
        <v>5</v>
      </c>
      <c r="G23" s="23"/>
      <c r="H23" s="22"/>
      <c r="I23" s="22"/>
      <c r="J23" s="22"/>
      <c r="K23" s="25"/>
      <c r="L23" s="24"/>
      <c r="M23" s="22"/>
      <c r="N23" s="22"/>
      <c r="O23" s="22"/>
      <c r="P23" s="25"/>
      <c r="Q23" s="24"/>
      <c r="R23" s="22"/>
      <c r="S23" s="22"/>
      <c r="T23" s="22"/>
      <c r="U23" s="25"/>
      <c r="V23" s="245" t="s">
        <v>85</v>
      </c>
      <c r="W23" s="247"/>
      <c r="X23" s="248"/>
      <c r="Y23" s="22" t="s">
        <v>64</v>
      </c>
      <c r="Z23" s="157">
        <v>5</v>
      </c>
      <c r="AA23" s="99"/>
      <c r="AB23" s="16"/>
    </row>
    <row r="24" spans="1:29" s="6" customFormat="1" ht="18.75" customHeight="1" thickBot="1" x14ac:dyDescent="0.25">
      <c r="A24" s="287" t="s">
        <v>65</v>
      </c>
      <c r="B24" s="288"/>
      <c r="C24" s="288"/>
      <c r="D24" s="289"/>
      <c r="E24" s="126">
        <f>'FOSZK ALAP'!E32+E13+E18</f>
        <v>558</v>
      </c>
      <c r="F24" s="137">
        <f>'FOSZK ALAP'!F32+F13+F18</f>
        <v>120</v>
      </c>
      <c r="G24" s="138">
        <f>'FOSZK ALAP'!G32+G13</f>
        <v>56</v>
      </c>
      <c r="H24" s="138">
        <f>'FOSZK ALAP'!H32+H13</f>
        <v>42</v>
      </c>
      <c r="I24" s="138">
        <f>'FOSZK ALAP'!I32+I13</f>
        <v>12</v>
      </c>
      <c r="J24" s="138"/>
      <c r="K24" s="138">
        <f>'FOSZK ALAP'!K32+K13</f>
        <v>29</v>
      </c>
      <c r="L24" s="139">
        <f>'FOSZK ALAP'!L32+L13</f>
        <v>32</v>
      </c>
      <c r="M24" s="139">
        <f>'FOSZK ALAP'!M32+M13</f>
        <v>32</v>
      </c>
      <c r="N24" s="139">
        <f>'FOSZK ALAP'!N32+N13</f>
        <v>30</v>
      </c>
      <c r="O24" s="139"/>
      <c r="P24" s="139">
        <f>'FOSZK ALAP'!P32+P13</f>
        <v>29</v>
      </c>
      <c r="Q24" s="139">
        <f>'FOSZK ALAP'!Q32+Q13</f>
        <v>52</v>
      </c>
      <c r="R24" s="139">
        <f>'FOSZK ALAP'!R32+R13</f>
        <v>46</v>
      </c>
      <c r="S24" s="139">
        <f>'FOSZK ALAP'!S32+S13</f>
        <v>16</v>
      </c>
      <c r="T24" s="139"/>
      <c r="U24" s="139">
        <f>'FOSZK ALAP'!U32+U13</f>
        <v>32</v>
      </c>
      <c r="V24" s="249">
        <v>240</v>
      </c>
      <c r="W24" s="250"/>
      <c r="X24" s="251"/>
      <c r="Y24" s="140"/>
      <c r="Z24" s="141">
        <f>'FOSZK ALAP'!Z32+Z13+Z18</f>
        <v>30</v>
      </c>
      <c r="AA24" s="142"/>
      <c r="AB24" s="16"/>
    </row>
    <row r="25" spans="1:29" s="6" customFormat="1" ht="15" customHeight="1" x14ac:dyDescent="0.2">
      <c r="A25" s="63"/>
      <c r="B25" s="37"/>
      <c r="C25" s="16"/>
      <c r="D25" s="267" t="s">
        <v>14</v>
      </c>
      <c r="E25" s="268"/>
      <c r="F25" s="269"/>
      <c r="G25" s="257"/>
      <c r="H25" s="257"/>
      <c r="I25" s="258"/>
      <c r="J25" s="85">
        <f>'FOSZK ALAP'!J36</f>
        <v>3</v>
      </c>
      <c r="K25" s="259"/>
      <c r="L25" s="253"/>
      <c r="M25" s="253"/>
      <c r="N25" s="254"/>
      <c r="O25" s="65">
        <f>'FOSZK ALAP'!O36</f>
        <v>4</v>
      </c>
      <c r="P25" s="255"/>
      <c r="Q25" s="252"/>
      <c r="R25" s="253"/>
      <c r="S25" s="254"/>
      <c r="T25" s="65">
        <f>'FOSZK ALAP'!T36</f>
        <v>3</v>
      </c>
      <c r="U25" s="266"/>
      <c r="V25" s="252"/>
      <c r="W25" s="253"/>
      <c r="X25" s="254"/>
      <c r="Y25" s="65">
        <f>'FOSZK ALAP'!Y36</f>
        <v>0</v>
      </c>
      <c r="Z25" s="255"/>
      <c r="AA25" s="101"/>
      <c r="AB25" s="62"/>
      <c r="AC25" s="10"/>
    </row>
    <row r="26" spans="1:29" s="6" customFormat="1" ht="15" customHeight="1" x14ac:dyDescent="0.2">
      <c r="A26" s="63"/>
      <c r="B26" s="37"/>
      <c r="C26" s="67"/>
      <c r="D26" s="270" t="s">
        <v>38</v>
      </c>
      <c r="E26" s="271"/>
      <c r="F26" s="272"/>
      <c r="G26" s="204"/>
      <c r="H26" s="204"/>
      <c r="I26" s="205"/>
      <c r="J26" s="65">
        <f>'FOSZK ALAP'!J37</f>
        <v>4</v>
      </c>
      <c r="K26" s="194"/>
      <c r="L26" s="204"/>
      <c r="M26" s="204"/>
      <c r="N26" s="205"/>
      <c r="O26" s="65">
        <f>'FOSZK ALAP'!O37</f>
        <v>3</v>
      </c>
      <c r="P26" s="256"/>
      <c r="Q26" s="203"/>
      <c r="R26" s="204"/>
      <c r="S26" s="205"/>
      <c r="T26" s="65">
        <f>'FOSZK ALAP'!T37</f>
        <v>1</v>
      </c>
      <c r="U26" s="194"/>
      <c r="V26" s="203"/>
      <c r="W26" s="204"/>
      <c r="X26" s="205"/>
      <c r="Y26" s="65">
        <f>COUNTIF(Y14:Y24,"é")</f>
        <v>1</v>
      </c>
      <c r="Z26" s="256"/>
      <c r="AA26" s="102"/>
      <c r="AB26" s="62"/>
      <c r="AC26" s="10"/>
    </row>
    <row r="27" spans="1:29" s="6" customFormat="1" ht="15" customHeight="1" x14ac:dyDescent="0.2">
      <c r="A27" s="63"/>
      <c r="B27" s="37"/>
      <c r="C27" s="67"/>
      <c r="D27" s="270" t="s">
        <v>88</v>
      </c>
      <c r="E27" s="271"/>
      <c r="F27" s="272"/>
      <c r="G27" s="245">
        <f>'FOSZK ALAP'!H39</f>
        <v>110</v>
      </c>
      <c r="H27" s="274"/>
      <c r="I27" s="274"/>
      <c r="J27" s="274"/>
      <c r="K27" s="275"/>
      <c r="L27" s="245">
        <f>'FOSZK ALAP'!M39</f>
        <v>94</v>
      </c>
      <c r="M27" s="247"/>
      <c r="N27" s="247"/>
      <c r="O27" s="247"/>
      <c r="P27" s="276"/>
      <c r="Q27" s="245">
        <f>'FOSZK ALAP'!R39+Q13+R13+S13</f>
        <v>114</v>
      </c>
      <c r="R27" s="247"/>
      <c r="S27" s="247"/>
      <c r="T27" s="247"/>
      <c r="U27" s="276"/>
      <c r="V27" s="246">
        <v>240</v>
      </c>
      <c r="W27" s="274"/>
      <c r="X27" s="274"/>
      <c r="Y27" s="274"/>
      <c r="Z27" s="274"/>
      <c r="AA27" s="102"/>
      <c r="AB27" s="62"/>
      <c r="AC27" s="10"/>
    </row>
    <row r="28" spans="1:29" s="6" customFormat="1" ht="15" customHeight="1" thickBot="1" x14ac:dyDescent="0.25">
      <c r="A28" s="63"/>
      <c r="B28" s="37"/>
      <c r="C28" s="67"/>
      <c r="D28" s="242" t="s">
        <v>148</v>
      </c>
      <c r="E28" s="243"/>
      <c r="F28" s="244"/>
      <c r="G28" s="245">
        <f>H24+I24</f>
        <v>54</v>
      </c>
      <c r="H28" s="243"/>
      <c r="I28" s="243"/>
      <c r="J28" s="243"/>
      <c r="K28" s="244"/>
      <c r="L28" s="245">
        <f>M24+N24</f>
        <v>62</v>
      </c>
      <c r="M28" s="243"/>
      <c r="N28" s="243"/>
      <c r="O28" s="243"/>
      <c r="P28" s="244"/>
      <c r="Q28" s="245">
        <f>R24+S24</f>
        <v>62</v>
      </c>
      <c r="R28" s="243"/>
      <c r="S28" s="243"/>
      <c r="T28" s="243"/>
      <c r="U28" s="244"/>
      <c r="V28" s="246">
        <v>240</v>
      </c>
      <c r="W28" s="243"/>
      <c r="X28" s="243"/>
      <c r="Y28" s="243"/>
      <c r="Z28" s="243"/>
      <c r="AA28" s="106"/>
      <c r="AB28" s="62"/>
      <c r="AC28" s="10"/>
    </row>
    <row r="29" spans="1:29" s="6" customFormat="1" ht="15" customHeight="1" thickBot="1" x14ac:dyDescent="0.25">
      <c r="A29" s="63"/>
      <c r="B29" s="37"/>
      <c r="C29" s="16"/>
      <c r="D29" s="280" t="s">
        <v>66</v>
      </c>
      <c r="E29" s="281"/>
      <c r="F29" s="282"/>
      <c r="G29" s="277">
        <f>(G28/G27)*100</f>
        <v>49.090909090909093</v>
      </c>
      <c r="H29" s="278"/>
      <c r="I29" s="278"/>
      <c r="J29" s="278"/>
      <c r="K29" s="279"/>
      <c r="L29" s="277">
        <f>(L28/L27)*100</f>
        <v>65.957446808510639</v>
      </c>
      <c r="M29" s="278"/>
      <c r="N29" s="278"/>
      <c r="O29" s="278"/>
      <c r="P29" s="279"/>
      <c r="Q29" s="277">
        <f t="shared" ref="Q29" si="5">(Q28/Q27)*100</f>
        <v>54.385964912280706</v>
      </c>
      <c r="R29" s="278"/>
      <c r="S29" s="278"/>
      <c r="T29" s="278"/>
      <c r="U29" s="279"/>
      <c r="V29" s="277">
        <f t="shared" ref="V29" si="6">(V28/V27)*100</f>
        <v>100</v>
      </c>
      <c r="W29" s="278"/>
      <c r="X29" s="278"/>
      <c r="Y29" s="278"/>
      <c r="Z29" s="278"/>
      <c r="AA29" s="108"/>
      <c r="AB29" s="75"/>
      <c r="AC29" s="4"/>
    </row>
    <row r="30" spans="1:29" s="6" customFormat="1" ht="15" customHeight="1" x14ac:dyDescent="0.2">
      <c r="A30" s="63"/>
      <c r="B30" s="37"/>
      <c r="C30" s="16"/>
      <c r="D30" s="64"/>
      <c r="E30" s="61"/>
      <c r="F30" s="82"/>
      <c r="G30" s="16"/>
      <c r="H30" s="83"/>
      <c r="I30" s="16"/>
      <c r="J30" s="61"/>
      <c r="K30" s="74"/>
      <c r="L30" s="61"/>
      <c r="M30" s="83"/>
      <c r="N30" s="61"/>
      <c r="O30" s="61"/>
      <c r="P30" s="74"/>
      <c r="Q30" s="61"/>
      <c r="R30" s="83"/>
      <c r="S30" s="61"/>
      <c r="T30" s="61"/>
      <c r="U30" s="74"/>
      <c r="V30" s="61"/>
      <c r="W30" s="83"/>
      <c r="X30" s="61"/>
      <c r="Y30" s="61"/>
      <c r="Z30" s="74"/>
      <c r="AA30" s="74"/>
      <c r="AB30" s="75"/>
      <c r="AC30" s="4"/>
    </row>
    <row r="31" spans="1:29" s="6" customFormat="1" ht="15" customHeight="1" x14ac:dyDescent="0.2">
      <c r="A31" s="63"/>
      <c r="B31" s="37"/>
      <c r="C31" s="16"/>
      <c r="D31" s="64"/>
      <c r="E31" s="61"/>
      <c r="F31" s="82"/>
      <c r="G31" s="16"/>
      <c r="H31" s="83"/>
      <c r="I31" s="16"/>
      <c r="J31" s="61"/>
      <c r="K31" s="74"/>
      <c r="L31" s="61"/>
      <c r="M31" s="83"/>
      <c r="N31" s="61"/>
      <c r="O31" s="61"/>
      <c r="P31" s="74"/>
      <c r="Q31" s="61"/>
      <c r="R31" s="83"/>
      <c r="S31" s="61"/>
      <c r="T31" s="61"/>
      <c r="U31" s="74"/>
      <c r="V31" s="61"/>
      <c r="W31" s="83"/>
      <c r="X31" s="61"/>
      <c r="Y31" s="61"/>
      <c r="Z31" s="74"/>
      <c r="AA31" s="74"/>
      <c r="AB31" s="75"/>
      <c r="AC31" s="4"/>
    </row>
    <row r="32" spans="1:29" s="6" customFormat="1" ht="15" customHeight="1" x14ac:dyDescent="0.2">
      <c r="A32" s="63"/>
      <c r="B32" s="37"/>
      <c r="C32" s="16"/>
      <c r="D32" s="64"/>
      <c r="E32" s="61"/>
      <c r="F32" s="82"/>
      <c r="G32" s="16"/>
      <c r="H32" s="83"/>
      <c r="I32" s="16"/>
      <c r="J32" s="61"/>
      <c r="K32" s="74"/>
      <c r="L32" s="61"/>
      <c r="M32" s="83"/>
      <c r="N32" s="61"/>
      <c r="O32" s="61"/>
      <c r="P32" s="74"/>
      <c r="Q32" s="61"/>
      <c r="R32" s="83"/>
      <c r="S32" s="61"/>
      <c r="T32" s="61"/>
      <c r="U32" s="74"/>
      <c r="V32" s="61"/>
      <c r="W32" s="83"/>
      <c r="X32" s="61"/>
      <c r="Y32" s="61"/>
      <c r="Z32" s="74"/>
      <c r="AA32" s="74"/>
      <c r="AB32" s="75"/>
      <c r="AC32" s="4"/>
    </row>
    <row r="33" spans="1:29" s="6" customFormat="1" ht="15" customHeight="1" x14ac:dyDescent="0.2">
      <c r="A33" s="63"/>
      <c r="B33" s="37"/>
      <c r="C33" s="16"/>
      <c r="D33" s="64"/>
      <c r="E33" s="61"/>
      <c r="F33" s="74"/>
      <c r="G33" s="229"/>
      <c r="H33" s="229"/>
      <c r="I33" s="229"/>
      <c r="J33" s="61"/>
      <c r="K33" s="74"/>
      <c r="L33" s="229"/>
      <c r="M33" s="229"/>
      <c r="N33" s="229"/>
      <c r="O33" s="61"/>
      <c r="P33" s="74"/>
      <c r="Q33" s="229"/>
      <c r="R33" s="229"/>
      <c r="S33" s="229"/>
      <c r="T33" s="61"/>
      <c r="U33" s="74"/>
      <c r="V33" s="229"/>
      <c r="W33" s="229"/>
      <c r="X33" s="229"/>
      <c r="Y33" s="61"/>
      <c r="Z33" s="74"/>
      <c r="AA33" s="74"/>
      <c r="AB33" s="62"/>
      <c r="AC33" s="10"/>
    </row>
    <row r="34" spans="1:29" ht="15.75" x14ac:dyDescent="0.2">
      <c r="A34" s="63"/>
      <c r="B34" s="38"/>
      <c r="C34" s="84"/>
      <c r="D34" s="8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 t="s">
        <v>100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6"/>
    </row>
    <row r="35" spans="1:29" ht="15.75" x14ac:dyDescent="0.2">
      <c r="A35" s="18"/>
      <c r="B35" s="19"/>
      <c r="C35" s="20"/>
      <c r="D35" s="20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70">
    <mergeCell ref="A9:AA9"/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H5:X5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A13:D13"/>
    <mergeCell ref="C14:D14"/>
    <mergeCell ref="C15:D15"/>
    <mergeCell ref="C16:D16"/>
    <mergeCell ref="C17:D17"/>
    <mergeCell ref="V33:X33"/>
    <mergeCell ref="U25:U26"/>
    <mergeCell ref="V25:X26"/>
    <mergeCell ref="G27:K27"/>
    <mergeCell ref="L27:P27"/>
    <mergeCell ref="Q27:U27"/>
    <mergeCell ref="V27:Z27"/>
    <mergeCell ref="G25:I26"/>
    <mergeCell ref="K25:K26"/>
    <mergeCell ref="L25:N26"/>
    <mergeCell ref="P25:P26"/>
    <mergeCell ref="Q25:S26"/>
    <mergeCell ref="V29:Z29"/>
    <mergeCell ref="Z25:Z26"/>
    <mergeCell ref="D29:F29"/>
    <mergeCell ref="G29:K29"/>
    <mergeCell ref="L29:P29"/>
    <mergeCell ref="Q29:U29"/>
    <mergeCell ref="G33:I33"/>
    <mergeCell ref="L33:N33"/>
    <mergeCell ref="Q33:S33"/>
    <mergeCell ref="C19:D19"/>
    <mergeCell ref="V19:X19"/>
    <mergeCell ref="C20:D20"/>
    <mergeCell ref="V20:X20"/>
    <mergeCell ref="C21:D21"/>
    <mergeCell ref="V21:X21"/>
    <mergeCell ref="AB15:AB17"/>
    <mergeCell ref="D28:F28"/>
    <mergeCell ref="G28:K28"/>
    <mergeCell ref="L28:P28"/>
    <mergeCell ref="V28:Z28"/>
    <mergeCell ref="Q28:U28"/>
    <mergeCell ref="D26:F26"/>
    <mergeCell ref="D27:F27"/>
    <mergeCell ref="D25:F25"/>
    <mergeCell ref="C22:D22"/>
    <mergeCell ref="V22:X22"/>
    <mergeCell ref="C23:D23"/>
    <mergeCell ref="V23:X23"/>
    <mergeCell ref="A24:D24"/>
    <mergeCell ref="B19:B23"/>
    <mergeCell ref="V24:X24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8"/>
  <sheetViews>
    <sheetView showGridLines="0" zoomScale="75" zoomScaleNormal="75" zoomScaleSheetLayoutView="80" workbookViewId="0">
      <selection sqref="A1:AB35"/>
    </sheetView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9.14062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9.2851562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44"/>
      <c r="B1" s="36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34" s="7" customFormat="1" ht="18" x14ac:dyDescent="0.2">
      <c r="A2" s="47" t="s">
        <v>39</v>
      </c>
      <c r="B2" s="35"/>
      <c r="C2" s="48"/>
      <c r="D2" s="48"/>
      <c r="E2" s="49"/>
      <c r="F2" s="49"/>
      <c r="G2" s="49"/>
      <c r="H2" s="179" t="s">
        <v>137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50"/>
      <c r="Y2" s="50"/>
      <c r="Z2" s="50"/>
      <c r="AA2" s="180"/>
      <c r="AB2" s="180"/>
      <c r="AC2" s="8"/>
    </row>
    <row r="3" spans="1:34" s="7" customFormat="1" ht="18" x14ac:dyDescent="0.2">
      <c r="A3" s="47" t="s">
        <v>36</v>
      </c>
      <c r="B3" s="35"/>
      <c r="C3" s="48"/>
      <c r="D3" s="48"/>
      <c r="E3" s="49"/>
      <c r="F3" s="49"/>
      <c r="G3" s="49"/>
      <c r="H3" s="179" t="s">
        <v>82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50"/>
      <c r="Z3" s="50"/>
      <c r="AA3" s="180" t="s">
        <v>169</v>
      </c>
      <c r="AB3" s="180"/>
    </row>
    <row r="4" spans="1:34" s="7" customFormat="1" ht="18" x14ac:dyDescent="0.2">
      <c r="A4" s="47"/>
      <c r="B4" s="35"/>
      <c r="C4" s="48"/>
      <c r="D4" s="48"/>
      <c r="E4" s="49"/>
      <c r="F4" s="49"/>
      <c r="G4" s="49"/>
      <c r="H4" s="179" t="s">
        <v>44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50"/>
      <c r="Y4" s="50"/>
      <c r="Z4" s="50"/>
      <c r="AA4" s="180" t="s">
        <v>170</v>
      </c>
      <c r="AB4" s="180"/>
      <c r="AC4" s="1"/>
      <c r="AG4" s="1"/>
      <c r="AH4" s="1"/>
    </row>
    <row r="5" spans="1:34" s="7" customFormat="1" ht="18" x14ac:dyDescent="0.2">
      <c r="A5" s="47"/>
      <c r="B5" s="35"/>
      <c r="C5" s="48"/>
      <c r="D5" s="48"/>
      <c r="E5" s="49"/>
      <c r="F5" s="49"/>
      <c r="G5" s="49"/>
      <c r="H5" s="179" t="s">
        <v>74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50"/>
      <c r="Z5" s="50"/>
      <c r="AA5" s="180" t="s">
        <v>160</v>
      </c>
      <c r="AB5" s="180"/>
      <c r="AC5" s="1"/>
      <c r="AG5" s="1"/>
      <c r="AH5" s="1"/>
    </row>
    <row r="6" spans="1:34" s="7" customFormat="1" ht="18.75" x14ac:dyDescent="0.2">
      <c r="A6" s="47"/>
      <c r="B6" s="35"/>
      <c r="C6" s="48"/>
      <c r="D6" s="48"/>
      <c r="E6" s="49"/>
      <c r="F6" s="49"/>
      <c r="G6" s="49"/>
      <c r="H6" s="187" t="s">
        <v>94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50"/>
      <c r="Y6" s="50"/>
      <c r="Z6" s="50"/>
      <c r="AA6" s="47"/>
      <c r="AB6" s="47"/>
      <c r="AC6" s="1"/>
      <c r="AG6" s="1"/>
      <c r="AH6" s="1"/>
    </row>
    <row r="7" spans="1:34" s="7" customFormat="1" ht="18" x14ac:dyDescent="0.2">
      <c r="A7" s="47"/>
      <c r="B7" s="35"/>
      <c r="C7" s="48"/>
      <c r="D7" s="48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7"/>
      <c r="AB7" s="47"/>
      <c r="AC7" s="1"/>
      <c r="AG7" s="1"/>
      <c r="AH7" s="1"/>
    </row>
    <row r="8" spans="1:34" ht="18" customHeight="1" x14ac:dyDescent="0.2">
      <c r="A8" s="44"/>
      <c r="B8" s="36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180"/>
      <c r="AB8" s="180"/>
    </row>
    <row r="9" spans="1:34" ht="25.5" customHeight="1" thickBot="1" x14ac:dyDescent="0.25">
      <c r="A9" s="238" t="s">
        <v>165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64"/>
    </row>
    <row r="10" spans="1:34" s="6" customFormat="1" ht="20.25" customHeight="1" thickBot="1" x14ac:dyDescent="0.25">
      <c r="A10" s="215"/>
      <c r="B10" s="212" t="s">
        <v>15</v>
      </c>
      <c r="C10" s="218" t="s">
        <v>1</v>
      </c>
      <c r="D10" s="219"/>
      <c r="E10" s="181" t="s">
        <v>83</v>
      </c>
      <c r="F10" s="259" t="s">
        <v>34</v>
      </c>
      <c r="G10" s="190" t="s"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2"/>
      <c r="AA10" s="188" t="s">
        <v>16</v>
      </c>
      <c r="AB10" s="16"/>
    </row>
    <row r="11" spans="1:34" s="6" customFormat="1" ht="20.25" customHeight="1" x14ac:dyDescent="0.2">
      <c r="A11" s="216"/>
      <c r="B11" s="213"/>
      <c r="C11" s="220"/>
      <c r="D11" s="221"/>
      <c r="E11" s="182"/>
      <c r="F11" s="193"/>
      <c r="G11" s="171" t="s">
        <v>2</v>
      </c>
      <c r="H11" s="171"/>
      <c r="I11" s="171"/>
      <c r="J11" s="171"/>
      <c r="K11" s="172"/>
      <c r="L11" s="173" t="s">
        <v>3</v>
      </c>
      <c r="M11" s="171"/>
      <c r="N11" s="171"/>
      <c r="O11" s="171"/>
      <c r="P11" s="172"/>
      <c r="Q11" s="173" t="s">
        <v>4</v>
      </c>
      <c r="R11" s="171"/>
      <c r="S11" s="171"/>
      <c r="T11" s="171"/>
      <c r="U11" s="172"/>
      <c r="V11" s="173" t="s">
        <v>5</v>
      </c>
      <c r="W11" s="171"/>
      <c r="X11" s="171"/>
      <c r="Y11" s="171"/>
      <c r="Z11" s="171"/>
      <c r="AA11" s="189"/>
      <c r="AB11" s="16"/>
    </row>
    <row r="12" spans="1:34" s="6" customFormat="1" ht="19.5" customHeight="1" thickBot="1" x14ac:dyDescent="0.25">
      <c r="A12" s="217"/>
      <c r="B12" s="214"/>
      <c r="C12" s="222"/>
      <c r="D12" s="223"/>
      <c r="E12" s="183"/>
      <c r="F12" s="298"/>
      <c r="G12" s="51" t="s">
        <v>8</v>
      </c>
      <c r="H12" s="52" t="s">
        <v>10</v>
      </c>
      <c r="I12" s="52" t="s">
        <v>9</v>
      </c>
      <c r="J12" s="52" t="s">
        <v>11</v>
      </c>
      <c r="K12" s="53" t="s">
        <v>12</v>
      </c>
      <c r="L12" s="41" t="s">
        <v>8</v>
      </c>
      <c r="M12" s="52" t="s">
        <v>10</v>
      </c>
      <c r="N12" s="52" t="s">
        <v>9</v>
      </c>
      <c r="O12" s="52" t="s">
        <v>11</v>
      </c>
      <c r="P12" s="53" t="s">
        <v>12</v>
      </c>
      <c r="Q12" s="41" t="s">
        <v>8</v>
      </c>
      <c r="R12" s="52" t="s">
        <v>10</v>
      </c>
      <c r="S12" s="52" t="s">
        <v>9</v>
      </c>
      <c r="T12" s="52" t="s">
        <v>11</v>
      </c>
      <c r="U12" s="53" t="s">
        <v>12</v>
      </c>
      <c r="V12" s="41" t="s">
        <v>8</v>
      </c>
      <c r="W12" s="52" t="s">
        <v>10</v>
      </c>
      <c r="X12" s="52" t="s">
        <v>9</v>
      </c>
      <c r="Y12" s="52" t="s">
        <v>11</v>
      </c>
      <c r="Z12" s="159" t="s">
        <v>12</v>
      </c>
      <c r="AA12" s="104" t="s">
        <v>15</v>
      </c>
      <c r="AB12" s="16"/>
    </row>
    <row r="13" spans="1:34" s="6" customFormat="1" ht="16.5" thickBot="1" x14ac:dyDescent="0.25">
      <c r="A13" s="260" t="s">
        <v>95</v>
      </c>
      <c r="B13" s="261"/>
      <c r="C13" s="261"/>
      <c r="D13" s="262"/>
      <c r="E13" s="113">
        <f t="shared" ref="E13:Z13" si="0">SUM(E14:E17)</f>
        <v>60</v>
      </c>
      <c r="F13" s="114">
        <f t="shared" si="0"/>
        <v>15</v>
      </c>
      <c r="G13" s="115">
        <f t="shared" si="0"/>
        <v>0</v>
      </c>
      <c r="H13" s="116">
        <f t="shared" si="0"/>
        <v>0</v>
      </c>
      <c r="I13" s="116">
        <f t="shared" si="0"/>
        <v>0</v>
      </c>
      <c r="J13" s="116">
        <f t="shared" si="0"/>
        <v>0</v>
      </c>
      <c r="K13" s="114">
        <f t="shared" si="0"/>
        <v>0</v>
      </c>
      <c r="L13" s="113">
        <f t="shared" si="0"/>
        <v>0</v>
      </c>
      <c r="M13" s="116">
        <f t="shared" si="0"/>
        <v>0</v>
      </c>
      <c r="N13" s="116">
        <f t="shared" si="0"/>
        <v>0</v>
      </c>
      <c r="O13" s="116">
        <f t="shared" si="0"/>
        <v>0</v>
      </c>
      <c r="P13" s="114">
        <f t="shared" si="0"/>
        <v>0</v>
      </c>
      <c r="Q13" s="113">
        <f t="shared" si="0"/>
        <v>28</v>
      </c>
      <c r="R13" s="116">
        <f t="shared" si="0"/>
        <v>32</v>
      </c>
      <c r="S13" s="116">
        <f t="shared" si="0"/>
        <v>0</v>
      </c>
      <c r="T13" s="116">
        <f t="shared" si="0"/>
        <v>0</v>
      </c>
      <c r="U13" s="114">
        <f t="shared" si="0"/>
        <v>15</v>
      </c>
      <c r="V13" s="113">
        <f t="shared" si="0"/>
        <v>0</v>
      </c>
      <c r="W13" s="116">
        <f t="shared" si="0"/>
        <v>0</v>
      </c>
      <c r="X13" s="116">
        <f t="shared" si="0"/>
        <v>0</v>
      </c>
      <c r="Y13" s="116">
        <f t="shared" si="0"/>
        <v>0</v>
      </c>
      <c r="Z13" s="160">
        <f t="shared" si="0"/>
        <v>0</v>
      </c>
      <c r="AA13" s="125"/>
      <c r="AB13" s="16"/>
    </row>
    <row r="14" spans="1:34" s="6" customFormat="1" ht="15" customHeight="1" thickBot="1" x14ac:dyDescent="0.25">
      <c r="A14" s="39" t="s">
        <v>151</v>
      </c>
      <c r="B14" s="43" t="s">
        <v>127</v>
      </c>
      <c r="C14" s="236" t="s">
        <v>75</v>
      </c>
      <c r="D14" s="237"/>
      <c r="E14" s="54">
        <f>SUM(G14,H14,I14,L14,M14,N14,Q14,R14,S14,V14,W14,X14,)</f>
        <v>16</v>
      </c>
      <c r="F14" s="55">
        <f>SUM(K14,P14,U14,Z14,)</f>
        <v>4</v>
      </c>
      <c r="G14" s="56"/>
      <c r="H14" s="57"/>
      <c r="I14" s="57"/>
      <c r="J14" s="57"/>
      <c r="K14" s="58"/>
      <c r="L14" s="54"/>
      <c r="M14" s="57"/>
      <c r="N14" s="57"/>
      <c r="O14" s="57"/>
      <c r="P14" s="58"/>
      <c r="Q14" s="54">
        <v>8</v>
      </c>
      <c r="R14" s="57">
        <v>8</v>
      </c>
      <c r="S14" s="57">
        <v>0</v>
      </c>
      <c r="T14" s="57" t="s">
        <v>13</v>
      </c>
      <c r="U14" s="55">
        <v>4</v>
      </c>
      <c r="V14" s="54"/>
      <c r="W14" s="57"/>
      <c r="X14" s="57"/>
      <c r="Y14" s="57"/>
      <c r="Z14" s="161"/>
      <c r="AA14" s="105"/>
      <c r="AB14" s="16"/>
    </row>
    <row r="15" spans="1:34" s="6" customFormat="1" ht="15" customHeight="1" thickBot="1" x14ac:dyDescent="0.25">
      <c r="A15" s="39" t="s">
        <v>152</v>
      </c>
      <c r="B15" s="42" t="s">
        <v>128</v>
      </c>
      <c r="C15" s="195" t="s">
        <v>76</v>
      </c>
      <c r="D15" s="196"/>
      <c r="E15" s="24">
        <f t="shared" ref="E15:E17" si="1">SUM(G15,H15,I15,L15,M15,N15,Q15,R15,S15,V15,W15,X15,)</f>
        <v>16</v>
      </c>
      <c r="F15" s="26">
        <f t="shared" ref="F15:F17" si="2">SUM(K15,P15,U15,Z15,)</f>
        <v>4</v>
      </c>
      <c r="G15" s="23"/>
      <c r="H15" s="22"/>
      <c r="I15" s="22"/>
      <c r="J15" s="22"/>
      <c r="K15" s="25"/>
      <c r="L15" s="24"/>
      <c r="M15" s="22"/>
      <c r="N15" s="22"/>
      <c r="O15" s="22"/>
      <c r="P15" s="25"/>
      <c r="Q15" s="24">
        <v>8</v>
      </c>
      <c r="R15" s="22">
        <v>8</v>
      </c>
      <c r="S15" s="22">
        <v>0</v>
      </c>
      <c r="T15" s="22" t="s">
        <v>13</v>
      </c>
      <c r="U15" s="26">
        <v>4</v>
      </c>
      <c r="V15" s="24"/>
      <c r="W15" s="22"/>
      <c r="X15" s="22"/>
      <c r="Y15" s="22"/>
      <c r="Z15" s="73"/>
      <c r="AA15" s="99"/>
      <c r="AB15" s="240"/>
    </row>
    <row r="16" spans="1:34" s="6" customFormat="1" ht="15" customHeight="1" thickBot="1" x14ac:dyDescent="0.25">
      <c r="A16" s="39" t="s">
        <v>153</v>
      </c>
      <c r="B16" s="42" t="s">
        <v>129</v>
      </c>
      <c r="C16" s="230" t="s">
        <v>77</v>
      </c>
      <c r="D16" s="231"/>
      <c r="E16" s="24">
        <f t="shared" si="1"/>
        <v>16</v>
      </c>
      <c r="F16" s="26">
        <f t="shared" si="2"/>
        <v>4</v>
      </c>
      <c r="G16" s="23"/>
      <c r="H16" s="22"/>
      <c r="I16" s="22"/>
      <c r="J16" s="22"/>
      <c r="K16" s="25"/>
      <c r="L16" s="24"/>
      <c r="M16" s="22"/>
      <c r="N16" s="22"/>
      <c r="O16" s="22"/>
      <c r="P16" s="25"/>
      <c r="Q16" s="24">
        <v>8</v>
      </c>
      <c r="R16" s="22">
        <v>8</v>
      </c>
      <c r="S16" s="22">
        <v>0</v>
      </c>
      <c r="T16" s="22" t="s">
        <v>13</v>
      </c>
      <c r="U16" s="26">
        <v>4</v>
      </c>
      <c r="V16" s="24"/>
      <c r="W16" s="22"/>
      <c r="X16" s="22"/>
      <c r="Y16" s="22"/>
      <c r="Z16" s="73"/>
      <c r="AA16" s="99"/>
      <c r="AB16" s="241"/>
    </row>
    <row r="17" spans="1:29" s="6" customFormat="1" ht="15" customHeight="1" thickBot="1" x14ac:dyDescent="0.25">
      <c r="A17" s="39" t="s">
        <v>27</v>
      </c>
      <c r="B17" s="42" t="s">
        <v>130</v>
      </c>
      <c r="C17" s="230" t="s">
        <v>78</v>
      </c>
      <c r="D17" s="231"/>
      <c r="E17" s="24">
        <f t="shared" si="1"/>
        <v>12</v>
      </c>
      <c r="F17" s="26">
        <f t="shared" si="2"/>
        <v>3</v>
      </c>
      <c r="G17" s="23"/>
      <c r="H17" s="22"/>
      <c r="I17" s="22"/>
      <c r="J17" s="22"/>
      <c r="K17" s="25"/>
      <c r="L17" s="24"/>
      <c r="M17" s="22"/>
      <c r="N17" s="22"/>
      <c r="O17" s="22"/>
      <c r="P17" s="25"/>
      <c r="Q17" s="24">
        <v>4</v>
      </c>
      <c r="R17" s="22">
        <v>8</v>
      </c>
      <c r="S17" s="22">
        <v>0</v>
      </c>
      <c r="T17" s="22" t="s">
        <v>37</v>
      </c>
      <c r="U17" s="26">
        <v>3</v>
      </c>
      <c r="V17" s="24"/>
      <c r="W17" s="22"/>
      <c r="X17" s="22"/>
      <c r="Y17" s="22"/>
      <c r="Z17" s="73"/>
      <c r="AA17" s="99"/>
      <c r="AB17" s="241"/>
    </row>
    <row r="18" spans="1:29" s="6" customFormat="1" ht="18.75" customHeight="1" thickBot="1" x14ac:dyDescent="0.25">
      <c r="A18" s="133" t="s">
        <v>62</v>
      </c>
      <c r="B18" s="134"/>
      <c r="C18" s="134"/>
      <c r="D18" s="120"/>
      <c r="E18" s="121">
        <f t="shared" ref="E18:S18" si="3">SUM(E19:E23)</f>
        <v>240</v>
      </c>
      <c r="F18" s="122">
        <f t="shared" si="3"/>
        <v>30</v>
      </c>
      <c r="G18" s="123">
        <f t="shared" si="3"/>
        <v>0</v>
      </c>
      <c r="H18" s="135">
        <f t="shared" si="3"/>
        <v>0</v>
      </c>
      <c r="I18" s="135">
        <f t="shared" si="3"/>
        <v>0</v>
      </c>
      <c r="J18" s="135">
        <f t="shared" si="3"/>
        <v>0</v>
      </c>
      <c r="K18" s="122">
        <f t="shared" si="3"/>
        <v>0</v>
      </c>
      <c r="L18" s="136">
        <f t="shared" si="3"/>
        <v>0</v>
      </c>
      <c r="M18" s="135">
        <f t="shared" si="3"/>
        <v>0</v>
      </c>
      <c r="N18" s="135">
        <f t="shared" si="3"/>
        <v>0</v>
      </c>
      <c r="O18" s="135">
        <f t="shared" si="3"/>
        <v>0</v>
      </c>
      <c r="P18" s="122">
        <f t="shared" si="3"/>
        <v>0</v>
      </c>
      <c r="Q18" s="136">
        <f t="shared" si="3"/>
        <v>0</v>
      </c>
      <c r="R18" s="135">
        <f t="shared" si="3"/>
        <v>0</v>
      </c>
      <c r="S18" s="135">
        <f t="shared" si="3"/>
        <v>0</v>
      </c>
      <c r="T18" s="135">
        <v>0</v>
      </c>
      <c r="U18" s="122">
        <f>SUM(U19:U23)</f>
        <v>0</v>
      </c>
      <c r="V18" s="136">
        <f>SUM(V19:V23)</f>
        <v>0</v>
      </c>
      <c r="W18" s="135">
        <f>SUM(W19:W23)</f>
        <v>0</v>
      </c>
      <c r="X18" s="135">
        <f>SUM(X19:X23)</f>
        <v>0</v>
      </c>
      <c r="Y18" s="135" t="s">
        <v>37</v>
      </c>
      <c r="Z18" s="158">
        <f>SUM(Z19:Z23)</f>
        <v>30</v>
      </c>
      <c r="AA18" s="124"/>
      <c r="AB18" s="16"/>
    </row>
    <row r="19" spans="1:29" s="16" customFormat="1" ht="15" customHeight="1" thickBot="1" x14ac:dyDescent="0.25">
      <c r="A19" s="39" t="s">
        <v>28</v>
      </c>
      <c r="B19" s="295" t="s">
        <v>131</v>
      </c>
      <c r="C19" s="293" t="s">
        <v>58</v>
      </c>
      <c r="D19" s="294"/>
      <c r="E19" s="54">
        <v>18</v>
      </c>
      <c r="F19" s="55">
        <f>SUM(K19,P19,U19,Z19,)</f>
        <v>4</v>
      </c>
      <c r="G19" s="56"/>
      <c r="H19" s="57"/>
      <c r="I19" s="57"/>
      <c r="J19" s="57"/>
      <c r="K19" s="58"/>
      <c r="L19" s="54"/>
      <c r="M19" s="57"/>
      <c r="N19" s="57"/>
      <c r="O19" s="57"/>
      <c r="P19" s="58"/>
      <c r="Q19" s="54"/>
      <c r="R19" s="57"/>
      <c r="S19" s="57"/>
      <c r="T19" s="57"/>
      <c r="U19" s="58"/>
      <c r="V19" s="263" t="s">
        <v>84</v>
      </c>
      <c r="W19" s="264"/>
      <c r="X19" s="265"/>
      <c r="Y19" s="57" t="s">
        <v>64</v>
      </c>
      <c r="Z19" s="156">
        <v>4</v>
      </c>
      <c r="AA19" s="98"/>
    </row>
    <row r="20" spans="1:29" s="6" customFormat="1" ht="15" customHeight="1" thickBot="1" x14ac:dyDescent="0.25">
      <c r="A20" s="39" t="s">
        <v>29</v>
      </c>
      <c r="B20" s="296"/>
      <c r="C20" s="283" t="s">
        <v>59</v>
      </c>
      <c r="D20" s="284"/>
      <c r="E20" s="24">
        <v>34</v>
      </c>
      <c r="F20" s="26">
        <f t="shared" ref="F20:F23" si="4">SUM(K20,P20,U20,Z20,)</f>
        <v>4</v>
      </c>
      <c r="G20" s="23"/>
      <c r="H20" s="22"/>
      <c r="I20" s="22"/>
      <c r="J20" s="22"/>
      <c r="K20" s="25"/>
      <c r="L20" s="24"/>
      <c r="M20" s="22"/>
      <c r="N20" s="22"/>
      <c r="O20" s="22"/>
      <c r="P20" s="25"/>
      <c r="Q20" s="24"/>
      <c r="R20" s="22"/>
      <c r="S20" s="22"/>
      <c r="T20" s="22"/>
      <c r="U20" s="25"/>
      <c r="V20" s="245" t="s">
        <v>85</v>
      </c>
      <c r="W20" s="247"/>
      <c r="X20" s="248"/>
      <c r="Y20" s="22" t="s">
        <v>64</v>
      </c>
      <c r="Z20" s="157">
        <v>4</v>
      </c>
      <c r="AA20" s="99"/>
      <c r="AB20" s="16"/>
    </row>
    <row r="21" spans="1:29" s="6" customFormat="1" ht="15" customHeight="1" thickBot="1" x14ac:dyDescent="0.25">
      <c r="A21" s="39" t="s">
        <v>30</v>
      </c>
      <c r="B21" s="296"/>
      <c r="C21" s="283" t="s">
        <v>60</v>
      </c>
      <c r="D21" s="284"/>
      <c r="E21" s="24">
        <v>34</v>
      </c>
      <c r="F21" s="26">
        <f t="shared" si="4"/>
        <v>5</v>
      </c>
      <c r="G21" s="23"/>
      <c r="H21" s="22"/>
      <c r="I21" s="22"/>
      <c r="J21" s="22"/>
      <c r="K21" s="25"/>
      <c r="L21" s="24"/>
      <c r="M21" s="22"/>
      <c r="N21" s="22"/>
      <c r="O21" s="22"/>
      <c r="P21" s="25"/>
      <c r="Q21" s="24"/>
      <c r="R21" s="22"/>
      <c r="S21" s="22"/>
      <c r="T21" s="22"/>
      <c r="U21" s="25"/>
      <c r="V21" s="245" t="s">
        <v>85</v>
      </c>
      <c r="W21" s="247"/>
      <c r="X21" s="248"/>
      <c r="Y21" s="22" t="s">
        <v>64</v>
      </c>
      <c r="Z21" s="157">
        <v>5</v>
      </c>
      <c r="AA21" s="99"/>
      <c r="AB21" s="16"/>
    </row>
    <row r="22" spans="1:29" s="6" customFormat="1" ht="15" customHeight="1" thickBot="1" x14ac:dyDescent="0.25">
      <c r="A22" s="39" t="s">
        <v>31</v>
      </c>
      <c r="B22" s="296"/>
      <c r="C22" s="285" t="s">
        <v>61</v>
      </c>
      <c r="D22" s="286"/>
      <c r="E22" s="24">
        <v>120</v>
      </c>
      <c r="F22" s="26">
        <f t="shared" si="4"/>
        <v>12</v>
      </c>
      <c r="G22" s="23"/>
      <c r="H22" s="22"/>
      <c r="I22" s="22"/>
      <c r="J22" s="22"/>
      <c r="K22" s="25"/>
      <c r="L22" s="24"/>
      <c r="M22" s="22"/>
      <c r="N22" s="22"/>
      <c r="O22" s="22"/>
      <c r="P22" s="25"/>
      <c r="Q22" s="24"/>
      <c r="R22" s="22"/>
      <c r="S22" s="22"/>
      <c r="T22" s="22"/>
      <c r="U22" s="25"/>
      <c r="V22" s="245" t="s">
        <v>86</v>
      </c>
      <c r="W22" s="247"/>
      <c r="X22" s="248"/>
      <c r="Y22" s="22" t="s">
        <v>64</v>
      </c>
      <c r="Z22" s="157">
        <v>12</v>
      </c>
      <c r="AA22" s="99"/>
      <c r="AB22" s="16"/>
    </row>
    <row r="23" spans="1:29" s="6" customFormat="1" ht="15" customHeight="1" thickBot="1" x14ac:dyDescent="0.25">
      <c r="A23" s="39" t="s">
        <v>168</v>
      </c>
      <c r="B23" s="297"/>
      <c r="C23" s="283" t="s">
        <v>63</v>
      </c>
      <c r="D23" s="284"/>
      <c r="E23" s="24">
        <v>34</v>
      </c>
      <c r="F23" s="26">
        <f t="shared" si="4"/>
        <v>5</v>
      </c>
      <c r="G23" s="23"/>
      <c r="H23" s="22"/>
      <c r="I23" s="22"/>
      <c r="J23" s="22"/>
      <c r="K23" s="25"/>
      <c r="L23" s="24"/>
      <c r="M23" s="22"/>
      <c r="N23" s="22"/>
      <c r="O23" s="22"/>
      <c r="P23" s="25"/>
      <c r="Q23" s="24"/>
      <c r="R23" s="22"/>
      <c r="S23" s="22"/>
      <c r="T23" s="22"/>
      <c r="U23" s="25"/>
      <c r="V23" s="245" t="s">
        <v>85</v>
      </c>
      <c r="W23" s="247"/>
      <c r="X23" s="248"/>
      <c r="Y23" s="22" t="s">
        <v>64</v>
      </c>
      <c r="Z23" s="157">
        <v>5</v>
      </c>
      <c r="AA23" s="99"/>
      <c r="AB23" s="16"/>
    </row>
    <row r="24" spans="1:29" s="6" customFormat="1" ht="18.75" customHeight="1" thickBot="1" x14ac:dyDescent="0.25">
      <c r="A24" s="287" t="s">
        <v>65</v>
      </c>
      <c r="B24" s="288"/>
      <c r="C24" s="288"/>
      <c r="D24" s="289"/>
      <c r="E24" s="126">
        <f>'FOSZK ALAP'!E32+E13+E18</f>
        <v>558</v>
      </c>
      <c r="F24" s="137">
        <f>'FOSZK ALAP'!F32+F13+F18</f>
        <v>120</v>
      </c>
      <c r="G24" s="138">
        <f>'FOSZK ALAP'!G32+G13</f>
        <v>56</v>
      </c>
      <c r="H24" s="138">
        <f>'FOSZK ALAP'!H32+H13</f>
        <v>42</v>
      </c>
      <c r="I24" s="138">
        <f>'FOSZK ALAP'!I32+I13</f>
        <v>12</v>
      </c>
      <c r="J24" s="138"/>
      <c r="K24" s="138">
        <f>'FOSZK ALAP'!K32+K13</f>
        <v>29</v>
      </c>
      <c r="L24" s="139">
        <f>'FOSZK ALAP'!L32+L13</f>
        <v>32</v>
      </c>
      <c r="M24" s="139">
        <f>'FOSZK ALAP'!M32+M13</f>
        <v>32</v>
      </c>
      <c r="N24" s="139">
        <f>'FOSZK ALAP'!N32+N13</f>
        <v>30</v>
      </c>
      <c r="O24" s="139"/>
      <c r="P24" s="139">
        <f>'FOSZK ALAP'!P32+P13</f>
        <v>29</v>
      </c>
      <c r="Q24" s="139">
        <f>'FOSZK ALAP'!Q32+Q13</f>
        <v>52</v>
      </c>
      <c r="R24" s="139">
        <f>'FOSZK ALAP'!R32+R13</f>
        <v>46</v>
      </c>
      <c r="S24" s="139">
        <f>'FOSZK ALAP'!S32+S13</f>
        <v>16</v>
      </c>
      <c r="T24" s="139"/>
      <c r="U24" s="139">
        <f>'FOSZK ALAP'!U32+U13</f>
        <v>32</v>
      </c>
      <c r="V24" s="249">
        <v>240</v>
      </c>
      <c r="W24" s="250"/>
      <c r="X24" s="251"/>
      <c r="Y24" s="140"/>
      <c r="Z24" s="141">
        <f>'FOSZK ALAP'!Z32+Z13+Z18</f>
        <v>30</v>
      </c>
      <c r="AA24" s="142"/>
      <c r="AB24" s="16"/>
    </row>
    <row r="25" spans="1:29" s="6" customFormat="1" ht="15" customHeight="1" x14ac:dyDescent="0.2">
      <c r="A25" s="63"/>
      <c r="B25" s="37"/>
      <c r="C25" s="16"/>
      <c r="D25" s="267" t="s">
        <v>14</v>
      </c>
      <c r="E25" s="268"/>
      <c r="F25" s="269"/>
      <c r="G25" s="257"/>
      <c r="H25" s="257"/>
      <c r="I25" s="258"/>
      <c r="J25" s="85">
        <f>'FOSZK ALAP'!J36</f>
        <v>3</v>
      </c>
      <c r="K25" s="259"/>
      <c r="L25" s="253"/>
      <c r="M25" s="253"/>
      <c r="N25" s="254"/>
      <c r="O25" s="65">
        <f>'FOSZK ALAP'!O36</f>
        <v>4</v>
      </c>
      <c r="P25" s="255"/>
      <c r="Q25" s="252"/>
      <c r="R25" s="253"/>
      <c r="S25" s="254"/>
      <c r="T25" s="65">
        <f>'FOSZK ALAP'!T36</f>
        <v>3</v>
      </c>
      <c r="U25" s="266"/>
      <c r="V25" s="252"/>
      <c r="W25" s="253"/>
      <c r="X25" s="254"/>
      <c r="Y25" s="65">
        <f>'FOSZK ALAP'!Y36</f>
        <v>0</v>
      </c>
      <c r="Z25" s="255"/>
      <c r="AA25" s="101"/>
      <c r="AB25" s="62"/>
      <c r="AC25" s="10"/>
    </row>
    <row r="26" spans="1:29" s="6" customFormat="1" ht="15" customHeight="1" x14ac:dyDescent="0.2">
      <c r="A26" s="63"/>
      <c r="B26" s="37"/>
      <c r="C26" s="67"/>
      <c r="D26" s="270" t="s">
        <v>38</v>
      </c>
      <c r="E26" s="271"/>
      <c r="F26" s="272"/>
      <c r="G26" s="204"/>
      <c r="H26" s="204"/>
      <c r="I26" s="205"/>
      <c r="J26" s="65">
        <f>'FOSZK ALAP'!J37</f>
        <v>4</v>
      </c>
      <c r="K26" s="194"/>
      <c r="L26" s="204"/>
      <c r="M26" s="204"/>
      <c r="N26" s="205"/>
      <c r="O26" s="65">
        <f>'FOSZK ALAP'!O37</f>
        <v>3</v>
      </c>
      <c r="P26" s="256"/>
      <c r="Q26" s="203"/>
      <c r="R26" s="204"/>
      <c r="S26" s="205"/>
      <c r="T26" s="65">
        <f>'FOSZK ALAP'!T37</f>
        <v>1</v>
      </c>
      <c r="U26" s="194"/>
      <c r="V26" s="203"/>
      <c r="W26" s="204"/>
      <c r="X26" s="205"/>
      <c r="Y26" s="65">
        <f>COUNTIF(Y14:Y24,"é")</f>
        <v>1</v>
      </c>
      <c r="Z26" s="256"/>
      <c r="AA26" s="102"/>
      <c r="AB26" s="62"/>
      <c r="AC26" s="10"/>
    </row>
    <row r="27" spans="1:29" s="6" customFormat="1" ht="15" customHeight="1" x14ac:dyDescent="0.2">
      <c r="A27" s="63"/>
      <c r="B27" s="37"/>
      <c r="C27" s="67"/>
      <c r="D27" s="270" t="s">
        <v>88</v>
      </c>
      <c r="E27" s="271"/>
      <c r="F27" s="272"/>
      <c r="G27" s="245">
        <f>'FOSZK ALAP'!H39</f>
        <v>110</v>
      </c>
      <c r="H27" s="274"/>
      <c r="I27" s="274"/>
      <c r="J27" s="274"/>
      <c r="K27" s="275"/>
      <c r="L27" s="245">
        <f>'FOSZK ALAP'!M39</f>
        <v>94</v>
      </c>
      <c r="M27" s="247"/>
      <c r="N27" s="247"/>
      <c r="O27" s="247"/>
      <c r="P27" s="276"/>
      <c r="Q27" s="245">
        <f>'FOSZK ALAP'!R39+Q13+R13+S13</f>
        <v>114</v>
      </c>
      <c r="R27" s="247"/>
      <c r="S27" s="247"/>
      <c r="T27" s="247"/>
      <c r="U27" s="276"/>
      <c r="V27" s="246">
        <v>240</v>
      </c>
      <c r="W27" s="274"/>
      <c r="X27" s="274"/>
      <c r="Y27" s="274"/>
      <c r="Z27" s="274"/>
      <c r="AA27" s="102"/>
      <c r="AB27" s="62"/>
      <c r="AC27" s="10"/>
    </row>
    <row r="28" spans="1:29" s="6" customFormat="1" ht="15" customHeight="1" thickBot="1" x14ac:dyDescent="0.25">
      <c r="A28" s="63"/>
      <c r="B28" s="37"/>
      <c r="C28" s="67"/>
      <c r="D28" s="242" t="s">
        <v>148</v>
      </c>
      <c r="E28" s="243"/>
      <c r="F28" s="244"/>
      <c r="G28" s="245">
        <f>H24+I24</f>
        <v>54</v>
      </c>
      <c r="H28" s="243"/>
      <c r="I28" s="243"/>
      <c r="J28" s="243"/>
      <c r="K28" s="244"/>
      <c r="L28" s="245">
        <f t="shared" ref="L28" si="5">M24+N24</f>
        <v>62</v>
      </c>
      <c r="M28" s="243"/>
      <c r="N28" s="243"/>
      <c r="O28" s="243"/>
      <c r="P28" s="244"/>
      <c r="Q28" s="245">
        <f t="shared" ref="Q28" si="6">R24+S24</f>
        <v>62</v>
      </c>
      <c r="R28" s="243"/>
      <c r="S28" s="243"/>
      <c r="T28" s="243"/>
      <c r="U28" s="244"/>
      <c r="V28" s="246">
        <v>240</v>
      </c>
      <c r="W28" s="243"/>
      <c r="X28" s="243"/>
      <c r="Y28" s="243"/>
      <c r="Z28" s="243"/>
      <c r="AA28" s="107"/>
      <c r="AB28" s="62"/>
      <c r="AC28" s="10"/>
    </row>
    <row r="29" spans="1:29" s="6" customFormat="1" ht="15" customHeight="1" thickBot="1" x14ac:dyDescent="0.25">
      <c r="A29" s="63"/>
      <c r="B29" s="37"/>
      <c r="C29" s="16"/>
      <c r="D29" s="280" t="s">
        <v>66</v>
      </c>
      <c r="E29" s="281"/>
      <c r="F29" s="282"/>
      <c r="G29" s="277">
        <f>(G28/G27)*100</f>
        <v>49.090909090909093</v>
      </c>
      <c r="H29" s="278"/>
      <c r="I29" s="278"/>
      <c r="J29" s="278"/>
      <c r="K29" s="279"/>
      <c r="L29" s="277">
        <f t="shared" ref="L29" si="7">(L28/L27)*100</f>
        <v>65.957446808510639</v>
      </c>
      <c r="M29" s="278"/>
      <c r="N29" s="278"/>
      <c r="O29" s="278"/>
      <c r="P29" s="279"/>
      <c r="Q29" s="277">
        <f t="shared" ref="Q29" si="8">(Q28/Q27)*100</f>
        <v>54.385964912280706</v>
      </c>
      <c r="R29" s="278"/>
      <c r="S29" s="278"/>
      <c r="T29" s="278"/>
      <c r="U29" s="279"/>
      <c r="V29" s="277">
        <f t="shared" ref="V29" si="9">(V28/V27)*100</f>
        <v>100</v>
      </c>
      <c r="W29" s="278"/>
      <c r="X29" s="278"/>
      <c r="Y29" s="278"/>
      <c r="Z29" s="278"/>
      <c r="AA29" s="103"/>
      <c r="AB29" s="75"/>
      <c r="AC29" s="4"/>
    </row>
    <row r="30" spans="1:29" s="6" customFormat="1" ht="15" customHeight="1" x14ac:dyDescent="0.2">
      <c r="A30" s="63"/>
      <c r="B30" s="37"/>
      <c r="C30" s="16"/>
      <c r="D30" s="64"/>
      <c r="E30" s="61"/>
      <c r="F30" s="82"/>
      <c r="G30" s="16"/>
      <c r="H30" s="83"/>
      <c r="I30" s="16"/>
      <c r="J30" s="61"/>
      <c r="K30" s="74"/>
      <c r="L30" s="61"/>
      <c r="M30" s="83"/>
      <c r="N30" s="61"/>
      <c r="O30" s="61"/>
      <c r="P30" s="74"/>
      <c r="Q30" s="61"/>
      <c r="R30" s="83"/>
      <c r="S30" s="61"/>
      <c r="T30" s="61"/>
      <c r="U30" s="74"/>
      <c r="V30" s="61"/>
      <c r="W30" s="83"/>
      <c r="X30" s="61"/>
      <c r="Y30" s="61"/>
      <c r="Z30" s="74"/>
      <c r="AA30" s="74"/>
      <c r="AB30" s="75"/>
      <c r="AC30" s="4"/>
    </row>
    <row r="31" spans="1:29" s="6" customFormat="1" ht="15" customHeight="1" x14ac:dyDescent="0.2">
      <c r="A31" s="63"/>
      <c r="B31" s="37"/>
      <c r="C31" s="16"/>
      <c r="D31" s="64"/>
      <c r="E31" s="61"/>
      <c r="F31" s="82"/>
      <c r="G31" s="16"/>
      <c r="H31" s="83"/>
      <c r="I31" s="16"/>
      <c r="J31" s="61"/>
      <c r="K31" s="74"/>
      <c r="L31" s="61"/>
      <c r="M31" s="83"/>
      <c r="N31" s="61"/>
      <c r="O31" s="61"/>
      <c r="P31" s="74"/>
      <c r="Q31" s="61"/>
      <c r="R31" s="83"/>
      <c r="S31" s="61"/>
      <c r="T31" s="61"/>
      <c r="U31" s="74"/>
      <c r="V31" s="61"/>
      <c r="W31" s="83"/>
      <c r="X31" s="61"/>
      <c r="Y31" s="61"/>
      <c r="Z31" s="74"/>
      <c r="AA31" s="74"/>
      <c r="AB31" s="75"/>
      <c r="AC31" s="4"/>
    </row>
    <row r="32" spans="1:29" s="6" customFormat="1" ht="15" customHeight="1" x14ac:dyDescent="0.2">
      <c r="A32" s="63"/>
      <c r="B32" s="37"/>
      <c r="C32" s="16"/>
      <c r="D32" s="64"/>
      <c r="E32" s="61"/>
      <c r="F32" s="82"/>
      <c r="G32" s="16"/>
      <c r="H32" s="83"/>
      <c r="I32" s="16"/>
      <c r="J32" s="61"/>
      <c r="K32" s="74"/>
      <c r="L32" s="61"/>
      <c r="M32" s="83"/>
      <c r="N32" s="61"/>
      <c r="O32" s="61"/>
      <c r="P32" s="74"/>
      <c r="Q32" s="61"/>
      <c r="R32" s="83"/>
      <c r="S32" s="61"/>
      <c r="T32" s="61"/>
      <c r="U32" s="74"/>
      <c r="V32" s="61"/>
      <c r="W32" s="83"/>
      <c r="X32" s="61"/>
      <c r="Y32" s="61"/>
      <c r="Z32" s="74"/>
      <c r="AA32" s="74"/>
      <c r="AB32" s="75"/>
      <c r="AC32" s="4"/>
    </row>
    <row r="33" spans="1:29" s="6" customFormat="1" ht="15" customHeight="1" x14ac:dyDescent="0.2">
      <c r="A33" s="63"/>
      <c r="B33" s="37"/>
      <c r="C33" s="16"/>
      <c r="D33" s="64"/>
      <c r="E33" s="61"/>
      <c r="F33" s="74"/>
      <c r="G33" s="229"/>
      <c r="H33" s="229"/>
      <c r="I33" s="229"/>
      <c r="J33" s="61"/>
      <c r="K33" s="74"/>
      <c r="L33" s="229"/>
      <c r="M33" s="229"/>
      <c r="N33" s="229"/>
      <c r="O33" s="61"/>
      <c r="P33" s="74"/>
      <c r="Q33" s="229"/>
      <c r="R33" s="229"/>
      <c r="S33" s="229"/>
      <c r="T33" s="61"/>
      <c r="U33" s="74"/>
      <c r="V33" s="229"/>
      <c r="W33" s="229"/>
      <c r="X33" s="229"/>
      <c r="Y33" s="61"/>
      <c r="Z33" s="74"/>
      <c r="AA33" s="74"/>
      <c r="AB33" s="62"/>
      <c r="AC33" s="10"/>
    </row>
    <row r="34" spans="1:29" ht="15.75" x14ac:dyDescent="0.2">
      <c r="A34" s="63"/>
      <c r="B34" s="38"/>
      <c r="C34" s="84"/>
      <c r="D34" s="8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 t="s">
        <v>100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6"/>
    </row>
    <row r="35" spans="1:29" ht="15.75" x14ac:dyDescent="0.2">
      <c r="A35" s="63"/>
      <c r="B35" s="38"/>
      <c r="C35" s="84"/>
      <c r="D35" s="8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6"/>
    </row>
    <row r="36" spans="1:29" x14ac:dyDescent="0.2">
      <c r="A36" s="44"/>
      <c r="B36" s="36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9" x14ac:dyDescent="0.2">
      <c r="A37" s="44"/>
      <c r="B37" s="36"/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9" x14ac:dyDescent="0.2">
      <c r="A38" s="44"/>
      <c r="B38" s="36"/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</row>
  </sheetData>
  <mergeCells count="70">
    <mergeCell ref="AB15:AB17"/>
    <mergeCell ref="D28:F28"/>
    <mergeCell ref="G28:K28"/>
    <mergeCell ref="L28:P28"/>
    <mergeCell ref="Q28:U28"/>
    <mergeCell ref="V28:Z28"/>
    <mergeCell ref="C22:D22"/>
    <mergeCell ref="V22:X22"/>
    <mergeCell ref="C19:D19"/>
    <mergeCell ref="A24:D24"/>
    <mergeCell ref="V24:X24"/>
    <mergeCell ref="D25:F25"/>
    <mergeCell ref="G25:I26"/>
    <mergeCell ref="K25:K26"/>
    <mergeCell ref="L25:N26"/>
    <mergeCell ref="P25:P26"/>
    <mergeCell ref="H2:W2"/>
    <mergeCell ref="AA2:AB2"/>
    <mergeCell ref="H3:W3"/>
    <mergeCell ref="AA3:AB3"/>
    <mergeCell ref="H4:W4"/>
    <mergeCell ref="AA4:AB4"/>
    <mergeCell ref="A10:A12"/>
    <mergeCell ref="B10:B12"/>
    <mergeCell ref="C10:D12"/>
    <mergeCell ref="E10:E12"/>
    <mergeCell ref="F10:F12"/>
    <mergeCell ref="H5:X5"/>
    <mergeCell ref="AA5:AB5"/>
    <mergeCell ref="H6:W6"/>
    <mergeCell ref="AA8:AB8"/>
    <mergeCell ref="A9:AA9"/>
    <mergeCell ref="G10:Z10"/>
    <mergeCell ref="AA10:AA11"/>
    <mergeCell ref="G11:K11"/>
    <mergeCell ref="L11:P11"/>
    <mergeCell ref="Q11:U11"/>
    <mergeCell ref="V11:Z11"/>
    <mergeCell ref="A13:D13"/>
    <mergeCell ref="C14:D14"/>
    <mergeCell ref="C15:D15"/>
    <mergeCell ref="C16:D16"/>
    <mergeCell ref="C17:D17"/>
    <mergeCell ref="B19:B23"/>
    <mergeCell ref="V19:X19"/>
    <mergeCell ref="C20:D20"/>
    <mergeCell ref="V20:X20"/>
    <mergeCell ref="C21:D21"/>
    <mergeCell ref="V21:X21"/>
    <mergeCell ref="C23:D23"/>
    <mergeCell ref="V23:X23"/>
    <mergeCell ref="Z25:Z26"/>
    <mergeCell ref="D26:F26"/>
    <mergeCell ref="D27:F27"/>
    <mergeCell ref="G27:K27"/>
    <mergeCell ref="L27:P27"/>
    <mergeCell ref="Q27:U27"/>
    <mergeCell ref="V27:Z27"/>
    <mergeCell ref="G33:I33"/>
    <mergeCell ref="L33:N33"/>
    <mergeCell ref="Q33:S33"/>
    <mergeCell ref="V33:X33"/>
    <mergeCell ref="U25:U26"/>
    <mergeCell ref="V25:X26"/>
    <mergeCell ref="Q25:S26"/>
    <mergeCell ref="D29:F29"/>
    <mergeCell ref="G29:K29"/>
    <mergeCell ref="L29:P29"/>
    <mergeCell ref="Q29:U29"/>
    <mergeCell ref="V29:Z29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6"/>
  <sheetViews>
    <sheetView showGridLines="0" zoomScale="75" zoomScaleNormal="75" zoomScaleSheetLayoutView="80" workbookViewId="0"/>
  </sheetViews>
  <sheetFormatPr defaultColWidth="9.140625" defaultRowHeight="12.75" x14ac:dyDescent="0.2"/>
  <cols>
    <col min="1" max="1" width="4.85546875" style="5" customWidth="1"/>
    <col min="2" max="2" width="16.5703125" style="2" customWidth="1"/>
    <col min="3" max="3" width="41.42578125" style="3" customWidth="1"/>
    <col min="4" max="4" width="23.42578125" style="3" customWidth="1"/>
    <col min="5" max="5" width="8.7109375" style="1" customWidth="1"/>
    <col min="6" max="6" width="8.42578125" style="1" customWidth="1"/>
    <col min="7" max="8" width="4.7109375" style="1" bestFit="1" customWidth="1"/>
    <col min="9" max="10" width="3.5703125" style="1" customWidth="1"/>
    <col min="11" max="11" width="4.7109375" style="1" customWidth="1"/>
    <col min="12" max="12" width="3.5703125" style="1" customWidth="1"/>
    <col min="13" max="13" width="4.7109375" style="1" bestFit="1" customWidth="1"/>
    <col min="14" max="15" width="3.5703125" style="1" customWidth="1"/>
    <col min="16" max="16" width="4.7109375" style="1" customWidth="1"/>
    <col min="17" max="17" width="4.42578125" style="1" customWidth="1"/>
    <col min="18" max="18" width="4.7109375" style="1" bestFit="1" customWidth="1"/>
    <col min="19" max="19" width="4" style="1" bestFit="1" customWidth="1"/>
    <col min="20" max="20" width="3.5703125" style="1" customWidth="1"/>
    <col min="21" max="21" width="4.85546875" style="1" customWidth="1"/>
    <col min="22" max="24" width="3.5703125" style="1" customWidth="1"/>
    <col min="25" max="25" width="4.5703125" style="1" bestFit="1" customWidth="1"/>
    <col min="26" max="26" width="4.7109375" style="1" customWidth="1"/>
    <col min="27" max="27" width="22.7109375" style="1" customWidth="1"/>
    <col min="28" max="28" width="37.85546875" style="1" customWidth="1"/>
    <col min="29" max="30" width="9.140625" style="1" hidden="1" customWidth="1"/>
    <col min="31" max="31" width="9.140625" style="1" customWidth="1"/>
    <col min="32" max="16384" width="9.140625" style="1"/>
  </cols>
  <sheetData>
    <row r="1" spans="1:34" x14ac:dyDescent="0.2">
      <c r="A1" s="44"/>
      <c r="B1" s="36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34" s="7" customFormat="1" ht="18" x14ac:dyDescent="0.2">
      <c r="A2" s="47" t="s">
        <v>39</v>
      </c>
      <c r="B2" s="35"/>
      <c r="C2" s="48"/>
      <c r="D2" s="48"/>
      <c r="E2" s="49"/>
      <c r="F2" s="49"/>
      <c r="G2" s="49"/>
      <c r="H2" s="179" t="s">
        <v>137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50"/>
      <c r="Y2" s="50"/>
      <c r="Z2" s="50"/>
      <c r="AA2" s="180"/>
      <c r="AB2" s="180"/>
      <c r="AC2" s="8"/>
    </row>
    <row r="3" spans="1:34" s="7" customFormat="1" ht="18" x14ac:dyDescent="0.2">
      <c r="A3" s="47" t="s">
        <v>36</v>
      </c>
      <c r="B3" s="35"/>
      <c r="C3" s="48"/>
      <c r="D3" s="48"/>
      <c r="E3" s="49"/>
      <c r="F3" s="49"/>
      <c r="G3" s="49"/>
      <c r="H3" s="179" t="s">
        <v>82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50"/>
      <c r="Z3" s="50"/>
      <c r="AA3" s="180" t="s">
        <v>169</v>
      </c>
      <c r="AB3" s="180"/>
    </row>
    <row r="4" spans="1:34" s="7" customFormat="1" ht="18" x14ac:dyDescent="0.2">
      <c r="A4" s="47"/>
      <c r="B4" s="35"/>
      <c r="C4" s="48"/>
      <c r="D4" s="48"/>
      <c r="E4" s="49"/>
      <c r="F4" s="49"/>
      <c r="G4" s="49"/>
      <c r="H4" s="179" t="s">
        <v>44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50"/>
      <c r="Y4" s="50"/>
      <c r="Z4" s="50"/>
      <c r="AA4" s="180" t="s">
        <v>171</v>
      </c>
      <c r="AB4" s="180"/>
      <c r="AC4" s="1"/>
      <c r="AG4" s="1"/>
      <c r="AH4" s="1"/>
    </row>
    <row r="5" spans="1:34" s="7" customFormat="1" ht="18" x14ac:dyDescent="0.2">
      <c r="A5" s="47"/>
      <c r="B5" s="35"/>
      <c r="C5" s="48"/>
      <c r="D5" s="48"/>
      <c r="E5" s="49"/>
      <c r="F5" s="49"/>
      <c r="G5" s="49"/>
      <c r="H5" s="49" t="s">
        <v>79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50"/>
      <c r="AA5" s="180" t="s">
        <v>160</v>
      </c>
      <c r="AB5" s="180"/>
      <c r="AC5" s="1"/>
      <c r="AG5" s="1"/>
      <c r="AH5" s="1"/>
    </row>
    <row r="6" spans="1:34" s="7" customFormat="1" ht="18.75" x14ac:dyDescent="0.2">
      <c r="A6" s="47"/>
      <c r="B6" s="35"/>
      <c r="C6" s="48"/>
      <c r="D6" s="48"/>
      <c r="E6" s="49"/>
      <c r="F6" s="49"/>
      <c r="G6" s="49"/>
      <c r="H6" s="187" t="s">
        <v>80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50"/>
      <c r="Y6" s="50"/>
      <c r="Z6" s="50"/>
      <c r="AA6" s="47"/>
      <c r="AB6" s="47"/>
      <c r="AC6" s="1"/>
      <c r="AG6" s="1"/>
      <c r="AH6" s="1"/>
    </row>
    <row r="7" spans="1:34" s="7" customFormat="1" ht="18" x14ac:dyDescent="0.2">
      <c r="A7" s="47"/>
      <c r="B7" s="35"/>
      <c r="C7" s="48"/>
      <c r="D7" s="48"/>
      <c r="E7" s="49"/>
      <c r="F7" s="4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47"/>
      <c r="AB7" s="47"/>
      <c r="AC7" s="1"/>
      <c r="AG7" s="1"/>
      <c r="AH7" s="1"/>
    </row>
    <row r="8" spans="1:34" ht="18" customHeight="1" x14ac:dyDescent="0.2">
      <c r="A8" s="44"/>
      <c r="B8" s="36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180"/>
      <c r="AB8" s="180"/>
    </row>
    <row r="9" spans="1:34" ht="25.5" customHeight="1" thickBot="1" x14ac:dyDescent="0.25">
      <c r="A9" s="238" t="s">
        <v>165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64"/>
    </row>
    <row r="10" spans="1:34" s="6" customFormat="1" ht="20.25" customHeight="1" thickBot="1" x14ac:dyDescent="0.25">
      <c r="A10" s="215"/>
      <c r="B10" s="212" t="s">
        <v>15</v>
      </c>
      <c r="C10" s="218" t="s">
        <v>1</v>
      </c>
      <c r="D10" s="219"/>
      <c r="E10" s="181" t="s">
        <v>87</v>
      </c>
      <c r="F10" s="259" t="s">
        <v>34</v>
      </c>
      <c r="G10" s="190" t="s">
        <v>0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2"/>
      <c r="AA10" s="188" t="s">
        <v>16</v>
      </c>
      <c r="AB10" s="16"/>
    </row>
    <row r="11" spans="1:34" s="6" customFormat="1" ht="20.25" customHeight="1" x14ac:dyDescent="0.2">
      <c r="A11" s="216"/>
      <c r="B11" s="213"/>
      <c r="C11" s="220"/>
      <c r="D11" s="221"/>
      <c r="E11" s="182"/>
      <c r="F11" s="193"/>
      <c r="G11" s="171" t="s">
        <v>2</v>
      </c>
      <c r="H11" s="171"/>
      <c r="I11" s="171"/>
      <c r="J11" s="171"/>
      <c r="K11" s="172"/>
      <c r="L11" s="173" t="s">
        <v>3</v>
      </c>
      <c r="M11" s="171"/>
      <c r="N11" s="171"/>
      <c r="O11" s="171"/>
      <c r="P11" s="172"/>
      <c r="Q11" s="173" t="s">
        <v>4</v>
      </c>
      <c r="R11" s="171"/>
      <c r="S11" s="171"/>
      <c r="T11" s="171"/>
      <c r="U11" s="172"/>
      <c r="V11" s="173" t="s">
        <v>5</v>
      </c>
      <c r="W11" s="171"/>
      <c r="X11" s="171"/>
      <c r="Y11" s="171"/>
      <c r="Z11" s="171"/>
      <c r="AA11" s="189"/>
      <c r="AB11" s="16"/>
    </row>
    <row r="12" spans="1:34" s="6" customFormat="1" ht="19.5" customHeight="1" thickBot="1" x14ac:dyDescent="0.25">
      <c r="A12" s="217"/>
      <c r="B12" s="214"/>
      <c r="C12" s="222"/>
      <c r="D12" s="223"/>
      <c r="E12" s="183"/>
      <c r="F12" s="298"/>
      <c r="G12" s="51" t="s">
        <v>8</v>
      </c>
      <c r="H12" s="52" t="s">
        <v>10</v>
      </c>
      <c r="I12" s="52" t="s">
        <v>9</v>
      </c>
      <c r="J12" s="52" t="s">
        <v>11</v>
      </c>
      <c r="K12" s="53" t="s">
        <v>12</v>
      </c>
      <c r="L12" s="41" t="s">
        <v>8</v>
      </c>
      <c r="M12" s="52" t="s">
        <v>10</v>
      </c>
      <c r="N12" s="52" t="s">
        <v>9</v>
      </c>
      <c r="O12" s="52" t="s">
        <v>11</v>
      </c>
      <c r="P12" s="53" t="s">
        <v>12</v>
      </c>
      <c r="Q12" s="41" t="s">
        <v>8</v>
      </c>
      <c r="R12" s="52" t="s">
        <v>10</v>
      </c>
      <c r="S12" s="52" t="s">
        <v>9</v>
      </c>
      <c r="T12" s="52" t="s">
        <v>11</v>
      </c>
      <c r="U12" s="53" t="s">
        <v>12</v>
      </c>
      <c r="V12" s="41" t="s">
        <v>8</v>
      </c>
      <c r="W12" s="52" t="s">
        <v>10</v>
      </c>
      <c r="X12" s="52" t="s">
        <v>9</v>
      </c>
      <c r="Y12" s="52" t="s">
        <v>11</v>
      </c>
      <c r="Z12" s="159" t="s">
        <v>12</v>
      </c>
      <c r="AA12" s="104" t="s">
        <v>15</v>
      </c>
      <c r="AB12" s="16"/>
    </row>
    <row r="13" spans="1:34" s="6" customFormat="1" ht="16.5" thickBot="1" x14ac:dyDescent="0.25">
      <c r="A13" s="260" t="s">
        <v>96</v>
      </c>
      <c r="B13" s="261"/>
      <c r="C13" s="261"/>
      <c r="D13" s="262"/>
      <c r="E13" s="113">
        <f t="shared" ref="E13:Z13" si="0">SUM(E14:E17)</f>
        <v>60</v>
      </c>
      <c r="F13" s="114">
        <f t="shared" si="0"/>
        <v>15</v>
      </c>
      <c r="G13" s="115">
        <f t="shared" si="0"/>
        <v>0</v>
      </c>
      <c r="H13" s="116">
        <f t="shared" si="0"/>
        <v>0</v>
      </c>
      <c r="I13" s="116">
        <f t="shared" si="0"/>
        <v>0</v>
      </c>
      <c r="J13" s="116">
        <f t="shared" si="0"/>
        <v>0</v>
      </c>
      <c r="K13" s="114">
        <f t="shared" si="0"/>
        <v>0</v>
      </c>
      <c r="L13" s="113">
        <f t="shared" si="0"/>
        <v>0</v>
      </c>
      <c r="M13" s="116">
        <f t="shared" si="0"/>
        <v>0</v>
      </c>
      <c r="N13" s="116">
        <f t="shared" si="0"/>
        <v>0</v>
      </c>
      <c r="O13" s="116">
        <f t="shared" si="0"/>
        <v>0</v>
      </c>
      <c r="P13" s="114">
        <f t="shared" si="0"/>
        <v>0</v>
      </c>
      <c r="Q13" s="113">
        <f t="shared" si="0"/>
        <v>28</v>
      </c>
      <c r="R13" s="116">
        <f t="shared" si="0"/>
        <v>32</v>
      </c>
      <c r="S13" s="116">
        <f t="shared" si="0"/>
        <v>0</v>
      </c>
      <c r="T13" s="116">
        <f t="shared" si="0"/>
        <v>0</v>
      </c>
      <c r="U13" s="137">
        <f t="shared" si="0"/>
        <v>15</v>
      </c>
      <c r="V13" s="113">
        <f t="shared" si="0"/>
        <v>0</v>
      </c>
      <c r="W13" s="116">
        <f t="shared" si="0"/>
        <v>0</v>
      </c>
      <c r="X13" s="116">
        <f t="shared" si="0"/>
        <v>0</v>
      </c>
      <c r="Y13" s="116">
        <f t="shared" si="0"/>
        <v>0</v>
      </c>
      <c r="Z13" s="160">
        <f t="shared" si="0"/>
        <v>0</v>
      </c>
      <c r="AA13" s="125"/>
      <c r="AB13" s="16"/>
    </row>
    <row r="14" spans="1:34" s="6" customFormat="1" ht="15" customHeight="1" thickBot="1" x14ac:dyDescent="0.25">
      <c r="A14" s="39" t="s">
        <v>151</v>
      </c>
      <c r="B14" s="43" t="s">
        <v>132</v>
      </c>
      <c r="C14" s="236" t="s">
        <v>81</v>
      </c>
      <c r="D14" s="237"/>
      <c r="E14" s="54">
        <f>SUM(G14,H14,I14,L14,M14,N14,Q14,R14,S14,V14,W14,X14,)</f>
        <v>16</v>
      </c>
      <c r="F14" s="55">
        <f>SUM(K14,P14,U14,Z14,)</f>
        <v>4</v>
      </c>
      <c r="G14" s="56"/>
      <c r="H14" s="57"/>
      <c r="I14" s="57"/>
      <c r="J14" s="57"/>
      <c r="K14" s="58"/>
      <c r="L14" s="54"/>
      <c r="M14" s="57"/>
      <c r="N14" s="57"/>
      <c r="O14" s="57"/>
      <c r="P14" s="58"/>
      <c r="Q14" s="54">
        <v>8</v>
      </c>
      <c r="R14" s="57">
        <v>8</v>
      </c>
      <c r="S14" s="57">
        <v>0</v>
      </c>
      <c r="T14" s="57" t="s">
        <v>13</v>
      </c>
      <c r="U14" s="55">
        <v>4</v>
      </c>
      <c r="V14" s="54"/>
      <c r="W14" s="57"/>
      <c r="X14" s="57"/>
      <c r="Y14" s="57"/>
      <c r="Z14" s="161"/>
      <c r="AA14" s="105"/>
      <c r="AB14" s="16"/>
    </row>
    <row r="15" spans="1:34" s="6" customFormat="1" ht="15" customHeight="1" thickBot="1" x14ac:dyDescent="0.25">
      <c r="A15" s="39" t="s">
        <v>152</v>
      </c>
      <c r="B15" s="42" t="s">
        <v>133</v>
      </c>
      <c r="C15" s="195" t="s">
        <v>138</v>
      </c>
      <c r="D15" s="196"/>
      <c r="E15" s="24">
        <f t="shared" ref="E15:E17" si="1">SUM(G15,H15,I15,L15,M15,N15,Q15,R15,S15,V15,W15,X15,)</f>
        <v>16</v>
      </c>
      <c r="F15" s="26">
        <f t="shared" ref="F15:F17" si="2">SUM(K15,P15,U15,Z15,)</f>
        <v>4</v>
      </c>
      <c r="G15" s="23"/>
      <c r="H15" s="22"/>
      <c r="I15" s="22"/>
      <c r="J15" s="22"/>
      <c r="K15" s="25"/>
      <c r="L15" s="24"/>
      <c r="M15" s="22"/>
      <c r="N15" s="22"/>
      <c r="O15" s="22"/>
      <c r="P15" s="25"/>
      <c r="Q15" s="24">
        <v>8</v>
      </c>
      <c r="R15" s="22">
        <v>8</v>
      </c>
      <c r="S15" s="22">
        <v>0</v>
      </c>
      <c r="T15" s="22" t="s">
        <v>13</v>
      </c>
      <c r="U15" s="26">
        <v>4</v>
      </c>
      <c r="V15" s="24"/>
      <c r="W15" s="22"/>
      <c r="X15" s="22"/>
      <c r="Y15" s="22"/>
      <c r="Z15" s="73"/>
      <c r="AA15" s="99"/>
      <c r="AB15" s="240"/>
    </row>
    <row r="16" spans="1:34" s="6" customFormat="1" ht="15" customHeight="1" thickBot="1" x14ac:dyDescent="0.25">
      <c r="A16" s="39" t="s">
        <v>153</v>
      </c>
      <c r="B16" s="42" t="s">
        <v>134</v>
      </c>
      <c r="C16" s="230" t="s">
        <v>97</v>
      </c>
      <c r="D16" s="231"/>
      <c r="E16" s="24">
        <f t="shared" si="1"/>
        <v>16</v>
      </c>
      <c r="F16" s="26">
        <f t="shared" si="2"/>
        <v>4</v>
      </c>
      <c r="G16" s="23"/>
      <c r="H16" s="22"/>
      <c r="I16" s="22"/>
      <c r="J16" s="22"/>
      <c r="K16" s="25"/>
      <c r="L16" s="24"/>
      <c r="M16" s="22"/>
      <c r="N16" s="22"/>
      <c r="O16" s="22"/>
      <c r="P16" s="25"/>
      <c r="Q16" s="24">
        <v>8</v>
      </c>
      <c r="R16" s="22">
        <v>8</v>
      </c>
      <c r="S16" s="22">
        <v>0</v>
      </c>
      <c r="T16" s="22" t="s">
        <v>13</v>
      </c>
      <c r="U16" s="26">
        <v>4</v>
      </c>
      <c r="V16" s="24"/>
      <c r="W16" s="22"/>
      <c r="X16" s="22"/>
      <c r="Y16" s="22"/>
      <c r="Z16" s="73"/>
      <c r="AA16" s="99"/>
      <c r="AB16" s="241"/>
    </row>
    <row r="17" spans="1:29" s="6" customFormat="1" ht="15" customHeight="1" thickBot="1" x14ac:dyDescent="0.25">
      <c r="A17" s="39" t="s">
        <v>27</v>
      </c>
      <c r="B17" s="42" t="s">
        <v>135</v>
      </c>
      <c r="C17" s="230" t="s">
        <v>98</v>
      </c>
      <c r="D17" s="231"/>
      <c r="E17" s="24">
        <f t="shared" si="1"/>
        <v>12</v>
      </c>
      <c r="F17" s="26">
        <f t="shared" si="2"/>
        <v>3</v>
      </c>
      <c r="G17" s="23"/>
      <c r="H17" s="22"/>
      <c r="I17" s="22"/>
      <c r="J17" s="22"/>
      <c r="K17" s="25"/>
      <c r="L17" s="24"/>
      <c r="M17" s="22"/>
      <c r="N17" s="22"/>
      <c r="O17" s="22"/>
      <c r="P17" s="25"/>
      <c r="Q17" s="24">
        <v>4</v>
      </c>
      <c r="R17" s="22">
        <v>8</v>
      </c>
      <c r="S17" s="22">
        <v>0</v>
      </c>
      <c r="T17" s="22" t="s">
        <v>37</v>
      </c>
      <c r="U17" s="26">
        <v>3</v>
      </c>
      <c r="V17" s="24"/>
      <c r="W17" s="22"/>
      <c r="X17" s="22"/>
      <c r="Y17" s="22"/>
      <c r="Z17" s="73"/>
      <c r="AA17" s="99"/>
      <c r="AB17" s="241"/>
    </row>
    <row r="18" spans="1:29" s="6" customFormat="1" ht="18.75" customHeight="1" thickBot="1" x14ac:dyDescent="0.25">
      <c r="A18" s="133" t="s">
        <v>62</v>
      </c>
      <c r="B18" s="134"/>
      <c r="C18" s="134"/>
      <c r="D18" s="120"/>
      <c r="E18" s="121">
        <f t="shared" ref="E18:S18" si="3">SUM(E19:E23)</f>
        <v>240</v>
      </c>
      <c r="F18" s="122">
        <f t="shared" si="3"/>
        <v>30</v>
      </c>
      <c r="G18" s="123">
        <f t="shared" si="3"/>
        <v>0</v>
      </c>
      <c r="H18" s="135">
        <f t="shared" si="3"/>
        <v>0</v>
      </c>
      <c r="I18" s="135">
        <f t="shared" si="3"/>
        <v>0</v>
      </c>
      <c r="J18" s="135">
        <f t="shared" si="3"/>
        <v>0</v>
      </c>
      <c r="K18" s="122">
        <f t="shared" si="3"/>
        <v>0</v>
      </c>
      <c r="L18" s="136">
        <f t="shared" si="3"/>
        <v>0</v>
      </c>
      <c r="M18" s="135">
        <f t="shared" si="3"/>
        <v>0</v>
      </c>
      <c r="N18" s="135">
        <f t="shared" si="3"/>
        <v>0</v>
      </c>
      <c r="O18" s="135">
        <f t="shared" si="3"/>
        <v>0</v>
      </c>
      <c r="P18" s="122">
        <f t="shared" si="3"/>
        <v>0</v>
      </c>
      <c r="Q18" s="136">
        <f t="shared" si="3"/>
        <v>0</v>
      </c>
      <c r="R18" s="135">
        <f t="shared" si="3"/>
        <v>0</v>
      </c>
      <c r="S18" s="135">
        <f t="shared" si="3"/>
        <v>0</v>
      </c>
      <c r="T18" s="135">
        <v>0</v>
      </c>
      <c r="U18" s="122">
        <f>SUM(U19:U23)</f>
        <v>0</v>
      </c>
      <c r="V18" s="136">
        <f>SUM(V19:V23)</f>
        <v>0</v>
      </c>
      <c r="W18" s="135">
        <f>SUM(W19:W23)</f>
        <v>0</v>
      </c>
      <c r="X18" s="135">
        <f>SUM(X19:X23)</f>
        <v>0</v>
      </c>
      <c r="Y18" s="135" t="s">
        <v>37</v>
      </c>
      <c r="Z18" s="158">
        <f>SUM(Z19:Z23)</f>
        <v>30</v>
      </c>
      <c r="AA18" s="124"/>
      <c r="AB18" s="16"/>
    </row>
    <row r="19" spans="1:29" s="16" customFormat="1" ht="15" customHeight="1" thickBot="1" x14ac:dyDescent="0.25">
      <c r="A19" s="39" t="s">
        <v>28</v>
      </c>
      <c r="B19" s="295" t="s">
        <v>136</v>
      </c>
      <c r="C19" s="293" t="s">
        <v>58</v>
      </c>
      <c r="D19" s="294"/>
      <c r="E19" s="54">
        <v>18</v>
      </c>
      <c r="F19" s="55">
        <f>SUM(K19,P19,U19,Z19,)</f>
        <v>4</v>
      </c>
      <c r="G19" s="56"/>
      <c r="H19" s="57"/>
      <c r="I19" s="57"/>
      <c r="J19" s="57"/>
      <c r="K19" s="58"/>
      <c r="L19" s="54"/>
      <c r="M19" s="57"/>
      <c r="N19" s="57"/>
      <c r="O19" s="57"/>
      <c r="P19" s="58"/>
      <c r="Q19" s="54"/>
      <c r="R19" s="57"/>
      <c r="S19" s="57"/>
      <c r="T19" s="57"/>
      <c r="U19" s="58"/>
      <c r="V19" s="263" t="s">
        <v>84</v>
      </c>
      <c r="W19" s="264"/>
      <c r="X19" s="265"/>
      <c r="Y19" s="57" t="s">
        <v>64</v>
      </c>
      <c r="Z19" s="156">
        <v>4</v>
      </c>
      <c r="AA19" s="98"/>
    </row>
    <row r="20" spans="1:29" s="6" customFormat="1" ht="15" customHeight="1" thickBot="1" x14ac:dyDescent="0.25">
      <c r="A20" s="39" t="s">
        <v>29</v>
      </c>
      <c r="B20" s="296"/>
      <c r="C20" s="283" t="s">
        <v>59</v>
      </c>
      <c r="D20" s="284"/>
      <c r="E20" s="24">
        <v>34</v>
      </c>
      <c r="F20" s="26">
        <f t="shared" ref="F20:F23" si="4">SUM(K20,P20,U20,Z20,)</f>
        <v>4</v>
      </c>
      <c r="G20" s="23"/>
      <c r="H20" s="22"/>
      <c r="I20" s="22"/>
      <c r="J20" s="22"/>
      <c r="K20" s="25"/>
      <c r="L20" s="24"/>
      <c r="M20" s="22"/>
      <c r="N20" s="22"/>
      <c r="O20" s="22"/>
      <c r="P20" s="25"/>
      <c r="Q20" s="24"/>
      <c r="R20" s="22"/>
      <c r="S20" s="22"/>
      <c r="T20" s="22"/>
      <c r="U20" s="25"/>
      <c r="V20" s="245" t="s">
        <v>85</v>
      </c>
      <c r="W20" s="247"/>
      <c r="X20" s="248"/>
      <c r="Y20" s="22" t="s">
        <v>64</v>
      </c>
      <c r="Z20" s="157">
        <v>4</v>
      </c>
      <c r="AA20" s="99"/>
      <c r="AB20" s="16"/>
    </row>
    <row r="21" spans="1:29" s="6" customFormat="1" ht="15" customHeight="1" thickBot="1" x14ac:dyDescent="0.25">
      <c r="A21" s="39" t="s">
        <v>30</v>
      </c>
      <c r="B21" s="296"/>
      <c r="C21" s="283" t="s">
        <v>60</v>
      </c>
      <c r="D21" s="284"/>
      <c r="E21" s="24">
        <v>34</v>
      </c>
      <c r="F21" s="26">
        <f t="shared" si="4"/>
        <v>5</v>
      </c>
      <c r="G21" s="23"/>
      <c r="H21" s="22"/>
      <c r="I21" s="22"/>
      <c r="J21" s="22"/>
      <c r="K21" s="25"/>
      <c r="L21" s="24"/>
      <c r="M21" s="22"/>
      <c r="N21" s="22"/>
      <c r="O21" s="22"/>
      <c r="P21" s="25"/>
      <c r="Q21" s="24"/>
      <c r="R21" s="22"/>
      <c r="S21" s="22"/>
      <c r="T21" s="22"/>
      <c r="U21" s="25"/>
      <c r="V21" s="245" t="s">
        <v>85</v>
      </c>
      <c r="W21" s="247"/>
      <c r="X21" s="248"/>
      <c r="Y21" s="22" t="s">
        <v>64</v>
      </c>
      <c r="Z21" s="157">
        <v>5</v>
      </c>
      <c r="AA21" s="99"/>
      <c r="AB21" s="16"/>
    </row>
    <row r="22" spans="1:29" s="6" customFormat="1" ht="15" customHeight="1" thickBot="1" x14ac:dyDescent="0.25">
      <c r="A22" s="39" t="s">
        <v>31</v>
      </c>
      <c r="B22" s="296"/>
      <c r="C22" s="285" t="s">
        <v>61</v>
      </c>
      <c r="D22" s="286"/>
      <c r="E22" s="24">
        <v>120</v>
      </c>
      <c r="F22" s="26">
        <f t="shared" si="4"/>
        <v>12</v>
      </c>
      <c r="G22" s="23"/>
      <c r="H22" s="22"/>
      <c r="I22" s="22"/>
      <c r="J22" s="22"/>
      <c r="K22" s="25"/>
      <c r="L22" s="24"/>
      <c r="M22" s="22"/>
      <c r="N22" s="22"/>
      <c r="O22" s="22"/>
      <c r="P22" s="25"/>
      <c r="Q22" s="24"/>
      <c r="R22" s="22"/>
      <c r="S22" s="22"/>
      <c r="T22" s="22"/>
      <c r="U22" s="25"/>
      <c r="V22" s="245" t="s">
        <v>86</v>
      </c>
      <c r="W22" s="247"/>
      <c r="X22" s="248"/>
      <c r="Y22" s="22" t="s">
        <v>64</v>
      </c>
      <c r="Z22" s="157">
        <v>12</v>
      </c>
      <c r="AA22" s="99"/>
      <c r="AB22" s="16"/>
    </row>
    <row r="23" spans="1:29" s="6" customFormat="1" ht="15" customHeight="1" thickBot="1" x14ac:dyDescent="0.25">
      <c r="A23" s="39" t="s">
        <v>168</v>
      </c>
      <c r="B23" s="297"/>
      <c r="C23" s="283" t="s">
        <v>63</v>
      </c>
      <c r="D23" s="284"/>
      <c r="E23" s="24">
        <v>34</v>
      </c>
      <c r="F23" s="26">
        <f t="shared" si="4"/>
        <v>5</v>
      </c>
      <c r="G23" s="23"/>
      <c r="H23" s="22"/>
      <c r="I23" s="22"/>
      <c r="J23" s="22"/>
      <c r="K23" s="25"/>
      <c r="L23" s="24"/>
      <c r="M23" s="22"/>
      <c r="N23" s="22"/>
      <c r="O23" s="22"/>
      <c r="P23" s="25"/>
      <c r="Q23" s="24"/>
      <c r="R23" s="22"/>
      <c r="S23" s="22"/>
      <c r="T23" s="22"/>
      <c r="U23" s="25"/>
      <c r="V23" s="245" t="s">
        <v>85</v>
      </c>
      <c r="W23" s="247"/>
      <c r="X23" s="248"/>
      <c r="Y23" s="22" t="s">
        <v>64</v>
      </c>
      <c r="Z23" s="157">
        <v>5</v>
      </c>
      <c r="AA23" s="99"/>
      <c r="AB23" s="16"/>
    </row>
    <row r="24" spans="1:29" s="6" customFormat="1" ht="18.75" customHeight="1" thickBot="1" x14ac:dyDescent="0.25">
      <c r="A24" s="287" t="s">
        <v>65</v>
      </c>
      <c r="B24" s="288"/>
      <c r="C24" s="288"/>
      <c r="D24" s="289"/>
      <c r="E24" s="126">
        <f>'FOSZK ALAP'!E32+E13+E18</f>
        <v>558</v>
      </c>
      <c r="F24" s="137">
        <f>'FOSZK ALAP'!F32+F13+F18</f>
        <v>120</v>
      </c>
      <c r="G24" s="138">
        <f>'FOSZK ALAP'!G32+G13</f>
        <v>56</v>
      </c>
      <c r="H24" s="138">
        <f>'FOSZK ALAP'!H32+H13</f>
        <v>42</v>
      </c>
      <c r="I24" s="138">
        <f>'FOSZK ALAP'!I32+I13</f>
        <v>12</v>
      </c>
      <c r="J24" s="138"/>
      <c r="K24" s="138">
        <f>'FOSZK ALAP'!K32+K13</f>
        <v>29</v>
      </c>
      <c r="L24" s="139">
        <f>'FOSZK ALAP'!L32+L13</f>
        <v>32</v>
      </c>
      <c r="M24" s="139">
        <f>'FOSZK ALAP'!M32+M13</f>
        <v>32</v>
      </c>
      <c r="N24" s="139">
        <f>'FOSZK ALAP'!N32+N13</f>
        <v>30</v>
      </c>
      <c r="O24" s="139"/>
      <c r="P24" s="139">
        <f>'FOSZK ALAP'!P32+P13</f>
        <v>29</v>
      </c>
      <c r="Q24" s="139">
        <f>'FOSZK ALAP'!Q32+Q13</f>
        <v>52</v>
      </c>
      <c r="R24" s="139">
        <f>'FOSZK ALAP'!R32+R13</f>
        <v>46</v>
      </c>
      <c r="S24" s="139">
        <f>'FOSZK ALAP'!S32+S13</f>
        <v>16</v>
      </c>
      <c r="T24" s="139"/>
      <c r="U24" s="139">
        <f>'FOSZK ALAP'!U32+U13</f>
        <v>32</v>
      </c>
      <c r="V24" s="249">
        <v>240</v>
      </c>
      <c r="W24" s="250"/>
      <c r="X24" s="251"/>
      <c r="Y24" s="140"/>
      <c r="Z24" s="141">
        <f>'FOSZK ALAP'!Z32+Z13+Z18</f>
        <v>30</v>
      </c>
      <c r="AA24" s="142"/>
      <c r="AB24" s="16"/>
    </row>
    <row r="25" spans="1:29" s="6" customFormat="1" ht="15" customHeight="1" x14ac:dyDescent="0.2">
      <c r="A25" s="63"/>
      <c r="B25" s="37"/>
      <c r="C25" s="16"/>
      <c r="D25" s="267" t="s">
        <v>14</v>
      </c>
      <c r="E25" s="268"/>
      <c r="F25" s="269"/>
      <c r="G25" s="257"/>
      <c r="H25" s="257"/>
      <c r="I25" s="258"/>
      <c r="J25" s="85">
        <f>'FOSZK ALAP'!J36</f>
        <v>3</v>
      </c>
      <c r="K25" s="259"/>
      <c r="L25" s="253"/>
      <c r="M25" s="253"/>
      <c r="N25" s="254"/>
      <c r="O25" s="65">
        <f>'FOSZK ALAP'!O36</f>
        <v>4</v>
      </c>
      <c r="P25" s="255"/>
      <c r="Q25" s="252"/>
      <c r="R25" s="253"/>
      <c r="S25" s="254"/>
      <c r="T25" s="65">
        <f>'FOSZK ALAP'!T36</f>
        <v>3</v>
      </c>
      <c r="U25" s="266"/>
      <c r="V25" s="252"/>
      <c r="W25" s="253"/>
      <c r="X25" s="254"/>
      <c r="Y25" s="65">
        <f>'FOSZK ALAP'!Y36</f>
        <v>0</v>
      </c>
      <c r="Z25" s="255"/>
      <c r="AA25" s="101"/>
      <c r="AB25" s="62"/>
      <c r="AC25" s="10"/>
    </row>
    <row r="26" spans="1:29" s="6" customFormat="1" ht="15" customHeight="1" x14ac:dyDescent="0.2">
      <c r="A26" s="63"/>
      <c r="B26" s="37"/>
      <c r="C26" s="67"/>
      <c r="D26" s="270" t="s">
        <v>38</v>
      </c>
      <c r="E26" s="271"/>
      <c r="F26" s="272"/>
      <c r="G26" s="204"/>
      <c r="H26" s="204"/>
      <c r="I26" s="205"/>
      <c r="J26" s="65">
        <f>'FOSZK ALAP'!J37</f>
        <v>4</v>
      </c>
      <c r="K26" s="194"/>
      <c r="L26" s="204"/>
      <c r="M26" s="204"/>
      <c r="N26" s="205"/>
      <c r="O26" s="65">
        <f>'FOSZK ALAP'!O37</f>
        <v>3</v>
      </c>
      <c r="P26" s="256"/>
      <c r="Q26" s="203"/>
      <c r="R26" s="204"/>
      <c r="S26" s="205"/>
      <c r="T26" s="65">
        <f>'FOSZK ALAP'!T37</f>
        <v>1</v>
      </c>
      <c r="U26" s="194"/>
      <c r="V26" s="203"/>
      <c r="W26" s="204"/>
      <c r="X26" s="205"/>
      <c r="Y26" s="65">
        <f>COUNTIF(Y14:Y24,"é")</f>
        <v>1</v>
      </c>
      <c r="Z26" s="256"/>
      <c r="AA26" s="102"/>
      <c r="AB26" s="62"/>
      <c r="AC26" s="10"/>
    </row>
    <row r="27" spans="1:29" s="6" customFormat="1" ht="15" customHeight="1" x14ac:dyDescent="0.2">
      <c r="A27" s="63"/>
      <c r="B27" s="37"/>
      <c r="C27" s="67"/>
      <c r="D27" s="270" t="s">
        <v>88</v>
      </c>
      <c r="E27" s="271"/>
      <c r="F27" s="272"/>
      <c r="G27" s="245">
        <f>'FOSZK ALAP'!H39</f>
        <v>110</v>
      </c>
      <c r="H27" s="274"/>
      <c r="I27" s="274"/>
      <c r="J27" s="274"/>
      <c r="K27" s="275"/>
      <c r="L27" s="245">
        <f>'FOSZK ALAP'!M39</f>
        <v>94</v>
      </c>
      <c r="M27" s="247"/>
      <c r="N27" s="247"/>
      <c r="O27" s="247"/>
      <c r="P27" s="276"/>
      <c r="Q27" s="245">
        <f>'FOSZK ALAP'!R39+Q13+R13+S13</f>
        <v>114</v>
      </c>
      <c r="R27" s="247"/>
      <c r="S27" s="247"/>
      <c r="T27" s="247"/>
      <c r="U27" s="276"/>
      <c r="V27" s="246">
        <v>240</v>
      </c>
      <c r="W27" s="274"/>
      <c r="X27" s="274"/>
      <c r="Y27" s="274"/>
      <c r="Z27" s="274"/>
      <c r="AA27" s="102"/>
      <c r="AB27" s="62"/>
      <c r="AC27" s="10"/>
    </row>
    <row r="28" spans="1:29" s="6" customFormat="1" ht="15" customHeight="1" x14ac:dyDescent="0.2">
      <c r="A28" s="63"/>
      <c r="B28" s="37"/>
      <c r="C28" s="67"/>
      <c r="D28" s="242" t="s">
        <v>148</v>
      </c>
      <c r="E28" s="243"/>
      <c r="F28" s="244"/>
      <c r="G28" s="245">
        <f>H24+I24</f>
        <v>54</v>
      </c>
      <c r="H28" s="243"/>
      <c r="I28" s="243"/>
      <c r="J28" s="243"/>
      <c r="K28" s="244"/>
      <c r="L28" s="245">
        <f t="shared" ref="L28" si="5">M24+N24</f>
        <v>62</v>
      </c>
      <c r="M28" s="243"/>
      <c r="N28" s="243"/>
      <c r="O28" s="243"/>
      <c r="P28" s="244"/>
      <c r="Q28" s="245">
        <f t="shared" ref="Q28" si="6">R24+S24</f>
        <v>62</v>
      </c>
      <c r="R28" s="243"/>
      <c r="S28" s="243"/>
      <c r="T28" s="243"/>
      <c r="U28" s="244"/>
      <c r="V28" s="246">
        <v>240</v>
      </c>
      <c r="W28" s="243"/>
      <c r="X28" s="243"/>
      <c r="Y28" s="243"/>
      <c r="Z28" s="243"/>
      <c r="AA28" s="102"/>
      <c r="AB28" s="62"/>
      <c r="AC28" s="10"/>
    </row>
    <row r="29" spans="1:29" s="6" customFormat="1" ht="15" customHeight="1" thickBot="1" x14ac:dyDescent="0.25">
      <c r="A29" s="63"/>
      <c r="B29" s="37"/>
      <c r="C29" s="16"/>
      <c r="D29" s="280" t="s">
        <v>66</v>
      </c>
      <c r="E29" s="281"/>
      <c r="F29" s="282"/>
      <c r="G29" s="277">
        <f>(G28/G27)*100</f>
        <v>49.090909090909093</v>
      </c>
      <c r="H29" s="278"/>
      <c r="I29" s="278"/>
      <c r="J29" s="278"/>
      <c r="K29" s="279"/>
      <c r="L29" s="277">
        <f t="shared" ref="L29" si="7">(L28/L27)*100</f>
        <v>65.957446808510639</v>
      </c>
      <c r="M29" s="278"/>
      <c r="N29" s="278"/>
      <c r="O29" s="278"/>
      <c r="P29" s="279"/>
      <c r="Q29" s="277">
        <f t="shared" ref="Q29" si="8">(Q28/Q27)*100</f>
        <v>54.385964912280706</v>
      </c>
      <c r="R29" s="278"/>
      <c r="S29" s="278"/>
      <c r="T29" s="278"/>
      <c r="U29" s="279"/>
      <c r="V29" s="277">
        <f t="shared" ref="V29" si="9">(V28/V27)*100</f>
        <v>100</v>
      </c>
      <c r="W29" s="278"/>
      <c r="X29" s="278"/>
      <c r="Y29" s="278"/>
      <c r="Z29" s="278"/>
      <c r="AA29" s="108"/>
      <c r="AB29" s="75"/>
      <c r="AC29" s="4"/>
    </row>
    <row r="30" spans="1:29" s="6" customFormat="1" ht="15" customHeight="1" x14ac:dyDescent="0.2">
      <c r="A30" s="63"/>
      <c r="B30" s="37"/>
      <c r="C30" s="16"/>
      <c r="D30" s="64"/>
      <c r="E30" s="61"/>
      <c r="F30" s="82"/>
      <c r="G30" s="16"/>
      <c r="H30" s="83"/>
      <c r="I30" s="16"/>
      <c r="J30" s="61"/>
      <c r="K30" s="74"/>
      <c r="L30" s="61"/>
      <c r="M30" s="83"/>
      <c r="N30" s="61"/>
      <c r="O30" s="61"/>
      <c r="P30" s="74"/>
      <c r="Q30" s="61"/>
      <c r="R30" s="83"/>
      <c r="S30" s="61"/>
      <c r="T30" s="61"/>
      <c r="U30" s="74"/>
      <c r="V30" s="61"/>
      <c r="W30" s="83"/>
      <c r="X30" s="61"/>
      <c r="Y30" s="61"/>
      <c r="Z30" s="74"/>
      <c r="AA30" s="74"/>
      <c r="AB30" s="75"/>
      <c r="AC30" s="4"/>
    </row>
    <row r="31" spans="1:29" s="6" customFormat="1" ht="15" customHeight="1" x14ac:dyDescent="0.2">
      <c r="A31" s="63"/>
      <c r="B31" s="37"/>
      <c r="C31" s="16"/>
      <c r="D31" s="64"/>
      <c r="E31" s="61"/>
      <c r="F31" s="82"/>
      <c r="G31" s="16"/>
      <c r="H31" s="83"/>
      <c r="I31" s="16"/>
      <c r="J31" s="61"/>
      <c r="K31" s="74"/>
      <c r="L31" s="61"/>
      <c r="M31" s="83"/>
      <c r="N31" s="61"/>
      <c r="O31" s="61"/>
      <c r="P31" s="74"/>
      <c r="Q31" s="61"/>
      <c r="R31" s="83"/>
      <c r="S31" s="61"/>
      <c r="T31" s="61"/>
      <c r="U31" s="74"/>
      <c r="V31" s="61"/>
      <c r="W31" s="83"/>
      <c r="X31" s="61"/>
      <c r="Y31" s="61"/>
      <c r="Z31" s="74"/>
      <c r="AA31" s="74"/>
      <c r="AB31" s="75"/>
      <c r="AC31" s="4"/>
    </row>
    <row r="32" spans="1:29" s="6" customFormat="1" ht="15" customHeight="1" x14ac:dyDescent="0.2">
      <c r="A32" s="63"/>
      <c r="B32" s="37"/>
      <c r="C32" s="16"/>
      <c r="D32" s="64"/>
      <c r="E32" s="61"/>
      <c r="F32" s="82"/>
      <c r="G32" s="16"/>
      <c r="H32" s="83"/>
      <c r="I32" s="16"/>
      <c r="J32" s="61"/>
      <c r="K32" s="74"/>
      <c r="L32" s="61"/>
      <c r="M32" s="83"/>
      <c r="N32" s="61"/>
      <c r="O32" s="61"/>
      <c r="P32" s="74"/>
      <c r="Q32" s="61"/>
      <c r="R32" s="83"/>
      <c r="S32" s="61"/>
      <c r="T32" s="61"/>
      <c r="U32" s="74"/>
      <c r="V32" s="61"/>
      <c r="W32" s="83"/>
      <c r="X32" s="61"/>
      <c r="Y32" s="61"/>
      <c r="Z32" s="74"/>
      <c r="AA32" s="74"/>
      <c r="AB32" s="75"/>
      <c r="AC32" s="4"/>
    </row>
    <row r="33" spans="1:29" s="6" customFormat="1" ht="15" customHeight="1" x14ac:dyDescent="0.2">
      <c r="A33" s="63"/>
      <c r="B33" s="37"/>
      <c r="C33" s="16"/>
      <c r="D33" s="64"/>
      <c r="E33" s="61"/>
      <c r="F33" s="74"/>
      <c r="G33" s="229"/>
      <c r="H33" s="229"/>
      <c r="I33" s="229"/>
      <c r="J33" s="61"/>
      <c r="K33" s="74"/>
      <c r="L33" s="229"/>
      <c r="M33" s="229"/>
      <c r="N33" s="229"/>
      <c r="O33" s="61"/>
      <c r="P33" s="74"/>
      <c r="Q33" s="229"/>
      <c r="R33" s="229"/>
      <c r="S33" s="229"/>
      <c r="T33" s="61"/>
      <c r="U33" s="74"/>
      <c r="V33" s="229"/>
      <c r="W33" s="229"/>
      <c r="X33" s="229"/>
      <c r="Y33" s="61"/>
      <c r="Z33" s="74"/>
      <c r="AA33" s="74"/>
      <c r="AB33" s="62"/>
      <c r="AC33" s="10"/>
    </row>
    <row r="34" spans="1:29" ht="15.75" x14ac:dyDescent="0.2">
      <c r="A34" s="63"/>
      <c r="B34" s="38"/>
      <c r="C34" s="84"/>
      <c r="D34" s="8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 t="s">
        <v>100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46"/>
    </row>
    <row r="35" spans="1:29" ht="15.75" x14ac:dyDescent="0.2">
      <c r="A35" s="63"/>
      <c r="B35" s="38"/>
      <c r="C35" s="84"/>
      <c r="D35" s="8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6"/>
    </row>
    <row r="36" spans="1:29" x14ac:dyDescent="0.2">
      <c r="A36" s="44"/>
      <c r="B36" s="36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</sheetData>
  <mergeCells count="69">
    <mergeCell ref="AB15:AB17"/>
    <mergeCell ref="D28:F28"/>
    <mergeCell ref="G28:K28"/>
    <mergeCell ref="L28:P28"/>
    <mergeCell ref="Q28:U28"/>
    <mergeCell ref="V28:Z28"/>
    <mergeCell ref="C22:D22"/>
    <mergeCell ref="V22:X22"/>
    <mergeCell ref="A24:D24"/>
    <mergeCell ref="V24:X24"/>
    <mergeCell ref="D25:F25"/>
    <mergeCell ref="G25:I26"/>
    <mergeCell ref="K25:K26"/>
    <mergeCell ref="L25:N26"/>
    <mergeCell ref="P25:P26"/>
    <mergeCell ref="Q25:S26"/>
    <mergeCell ref="H2:W2"/>
    <mergeCell ref="AA2:AB2"/>
    <mergeCell ref="H3:W3"/>
    <mergeCell ref="AA3:AB3"/>
    <mergeCell ref="H4:W4"/>
    <mergeCell ref="AA4:AB4"/>
    <mergeCell ref="AA5:AB5"/>
    <mergeCell ref="H6:W6"/>
    <mergeCell ref="AA8:AB8"/>
    <mergeCell ref="A10:A12"/>
    <mergeCell ref="B10:B12"/>
    <mergeCell ref="C10:D12"/>
    <mergeCell ref="E10:E12"/>
    <mergeCell ref="F10:F12"/>
    <mergeCell ref="G10:Z10"/>
    <mergeCell ref="AA10:AA11"/>
    <mergeCell ref="G11:K11"/>
    <mergeCell ref="L11:P11"/>
    <mergeCell ref="Q11:U11"/>
    <mergeCell ref="V11:Z11"/>
    <mergeCell ref="A9:AA9"/>
    <mergeCell ref="A13:D13"/>
    <mergeCell ref="C14:D14"/>
    <mergeCell ref="C15:D15"/>
    <mergeCell ref="C16:D16"/>
    <mergeCell ref="C17:D17"/>
    <mergeCell ref="B19:B23"/>
    <mergeCell ref="C19:D19"/>
    <mergeCell ref="C23:D23"/>
    <mergeCell ref="V19:X19"/>
    <mergeCell ref="C20:D20"/>
    <mergeCell ref="V20:X20"/>
    <mergeCell ref="C21:D21"/>
    <mergeCell ref="V21:X21"/>
    <mergeCell ref="V23:X23"/>
    <mergeCell ref="Z25:Z26"/>
    <mergeCell ref="D26:F26"/>
    <mergeCell ref="D27:F27"/>
    <mergeCell ref="G27:K27"/>
    <mergeCell ref="L27:P27"/>
    <mergeCell ref="Q27:U27"/>
    <mergeCell ref="V27:Z27"/>
    <mergeCell ref="G33:I33"/>
    <mergeCell ref="L33:N33"/>
    <mergeCell ref="Q33:S33"/>
    <mergeCell ref="V33:X33"/>
    <mergeCell ref="V25:X26"/>
    <mergeCell ref="U25:U26"/>
    <mergeCell ref="D29:F29"/>
    <mergeCell ref="G29:K29"/>
    <mergeCell ref="L29:P29"/>
    <mergeCell ref="Q29:U29"/>
    <mergeCell ref="V29:Z29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4294967293" verticalDpi="4294967293" r:id="rId1"/>
  <headerFooter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622A0-F69C-4548-B317-D901DA1F16F5}">
  <dimension ref="A1:AB17"/>
  <sheetViews>
    <sheetView tabSelected="1" workbookViewId="0">
      <selection activeCell="AB36" sqref="AB36"/>
    </sheetView>
  </sheetViews>
  <sheetFormatPr defaultRowHeight="12.75" x14ac:dyDescent="0.2"/>
  <cols>
    <col min="2" max="2" width="11.42578125" customWidth="1"/>
    <col min="5" max="5" width="6" customWidth="1"/>
    <col min="6" max="6" width="5.140625" customWidth="1"/>
    <col min="7" max="7" width="5" customWidth="1"/>
    <col min="8" max="8" width="4" customWidth="1"/>
    <col min="9" max="9" width="3.28515625" customWidth="1"/>
    <col min="10" max="10" width="3.5703125" customWidth="1"/>
    <col min="11" max="11" width="4.42578125" customWidth="1"/>
    <col min="12" max="12" width="3.28515625" customWidth="1"/>
    <col min="13" max="13" width="3.5703125" customWidth="1"/>
    <col min="14" max="14" width="2.7109375" customWidth="1"/>
    <col min="15" max="15" width="3.42578125" customWidth="1"/>
    <col min="16" max="16" width="4.28515625" customWidth="1"/>
    <col min="17" max="18" width="3.42578125" customWidth="1"/>
    <col min="19" max="20" width="3.140625" customWidth="1"/>
    <col min="21" max="21" width="3.42578125" customWidth="1"/>
    <col min="22" max="22" width="3.28515625" customWidth="1"/>
    <col min="23" max="23" width="3.5703125" customWidth="1"/>
    <col min="24" max="24" width="3.85546875" customWidth="1"/>
    <col min="25" max="25" width="3.42578125" customWidth="1"/>
    <col min="26" max="26" width="3.5703125" customWidth="1"/>
    <col min="27" max="27" width="10.7109375" customWidth="1"/>
    <col min="28" max="28" width="21.85546875" customWidth="1"/>
  </cols>
  <sheetData>
    <row r="1" spans="1:28" x14ac:dyDescent="0.2">
      <c r="A1" s="299"/>
      <c r="B1" s="36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x14ac:dyDescent="0.2">
      <c r="A2" s="300" t="s">
        <v>39</v>
      </c>
      <c r="B2" s="36"/>
      <c r="C2" s="45"/>
      <c r="D2" s="45"/>
      <c r="E2" s="46"/>
      <c r="F2" s="46"/>
      <c r="G2" s="46"/>
      <c r="H2" s="301" t="s">
        <v>137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299"/>
      <c r="X2" s="299"/>
      <c r="Y2" s="299"/>
      <c r="Z2" s="299"/>
      <c r="AA2" s="302" t="s">
        <v>172</v>
      </c>
      <c r="AB2" s="302"/>
    </row>
    <row r="3" spans="1:28" x14ac:dyDescent="0.2">
      <c r="A3" s="300" t="s">
        <v>36</v>
      </c>
      <c r="B3" s="36"/>
      <c r="C3" s="45"/>
      <c r="D3" s="45"/>
      <c r="E3" s="46"/>
      <c r="F3" s="46"/>
      <c r="G3" s="46"/>
      <c r="H3" s="301" t="s">
        <v>173</v>
      </c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299"/>
      <c r="X3" s="299"/>
      <c r="Y3" s="299"/>
      <c r="Z3" s="299"/>
      <c r="AA3" s="302" t="s">
        <v>174</v>
      </c>
      <c r="AB3" s="302"/>
    </row>
    <row r="4" spans="1:28" x14ac:dyDescent="0.2">
      <c r="A4" s="300"/>
      <c r="B4" s="36"/>
      <c r="C4" s="45"/>
      <c r="D4" s="45"/>
      <c r="E4" s="46"/>
      <c r="F4" s="46"/>
      <c r="G4" s="46"/>
      <c r="H4" s="301" t="s">
        <v>44</v>
      </c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299"/>
      <c r="Y4" s="299"/>
      <c r="Z4" s="299"/>
      <c r="AA4" s="302" t="s">
        <v>175</v>
      </c>
      <c r="AB4" s="302"/>
    </row>
    <row r="5" spans="1:28" x14ac:dyDescent="0.2">
      <c r="A5" s="299"/>
      <c r="B5" s="36"/>
      <c r="C5" s="45"/>
      <c r="D5" s="45"/>
      <c r="E5" s="46"/>
      <c r="F5" s="46"/>
      <c r="G5" s="46"/>
      <c r="H5" s="303" t="s">
        <v>99</v>
      </c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46"/>
      <c r="Y5" s="46"/>
      <c r="Z5" s="46"/>
      <c r="AA5" s="302" t="s">
        <v>176</v>
      </c>
      <c r="AB5" s="302"/>
    </row>
    <row r="6" spans="1:28" x14ac:dyDescent="0.2">
      <c r="A6" s="299"/>
      <c r="B6" s="36"/>
      <c r="C6" s="45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300"/>
      <c r="AB6" s="300"/>
    </row>
    <row r="7" spans="1:28" ht="13.5" thickBot="1" x14ac:dyDescent="0.25">
      <c r="A7" s="304" t="s">
        <v>177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6"/>
    </row>
    <row r="8" spans="1:28" ht="13.5" thickBot="1" x14ac:dyDescent="0.25">
      <c r="A8" s="307"/>
      <c r="B8" s="308" t="s">
        <v>15</v>
      </c>
      <c r="C8" s="309" t="s">
        <v>1</v>
      </c>
      <c r="D8" s="310"/>
      <c r="E8" s="311" t="s">
        <v>87</v>
      </c>
      <c r="F8" s="312" t="s">
        <v>161</v>
      </c>
      <c r="G8" s="313" t="s">
        <v>0</v>
      </c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5"/>
      <c r="AA8" s="316" t="s">
        <v>16</v>
      </c>
      <c r="AB8" s="46"/>
    </row>
    <row r="9" spans="1:28" ht="13.5" thickBot="1" x14ac:dyDescent="0.25">
      <c r="A9" s="317"/>
      <c r="B9" s="318"/>
      <c r="C9" s="319"/>
      <c r="D9" s="320"/>
      <c r="E9" s="321"/>
      <c r="F9" s="322"/>
      <c r="G9" s="323" t="s">
        <v>2</v>
      </c>
      <c r="H9" s="323"/>
      <c r="I9" s="323"/>
      <c r="J9" s="323"/>
      <c r="K9" s="324"/>
      <c r="L9" s="325" t="s">
        <v>3</v>
      </c>
      <c r="M9" s="323"/>
      <c r="N9" s="323"/>
      <c r="O9" s="323"/>
      <c r="P9" s="324"/>
      <c r="Q9" s="325" t="s">
        <v>4</v>
      </c>
      <c r="R9" s="323"/>
      <c r="S9" s="323"/>
      <c r="T9" s="323"/>
      <c r="U9" s="324"/>
      <c r="V9" s="325" t="s">
        <v>5</v>
      </c>
      <c r="W9" s="323"/>
      <c r="X9" s="323"/>
      <c r="Y9" s="323"/>
      <c r="Z9" s="323"/>
      <c r="AA9" s="326"/>
      <c r="AB9" s="46"/>
    </row>
    <row r="10" spans="1:28" ht="13.5" thickBot="1" x14ac:dyDescent="0.25">
      <c r="A10" s="327"/>
      <c r="B10" s="328"/>
      <c r="C10" s="329"/>
      <c r="D10" s="330"/>
      <c r="E10" s="331"/>
      <c r="F10" s="332"/>
      <c r="G10" s="333" t="s">
        <v>8</v>
      </c>
      <c r="H10" s="334" t="s">
        <v>10</v>
      </c>
      <c r="I10" s="334" t="s">
        <v>9</v>
      </c>
      <c r="J10" s="334" t="s">
        <v>11</v>
      </c>
      <c r="K10" s="335" t="s">
        <v>12</v>
      </c>
      <c r="L10" s="336" t="s">
        <v>8</v>
      </c>
      <c r="M10" s="334" t="s">
        <v>10</v>
      </c>
      <c r="N10" s="334" t="s">
        <v>9</v>
      </c>
      <c r="O10" s="334" t="s">
        <v>11</v>
      </c>
      <c r="P10" s="335" t="s">
        <v>12</v>
      </c>
      <c r="Q10" s="336" t="s">
        <v>8</v>
      </c>
      <c r="R10" s="334" t="s">
        <v>10</v>
      </c>
      <c r="S10" s="334" t="s">
        <v>9</v>
      </c>
      <c r="T10" s="334" t="s">
        <v>11</v>
      </c>
      <c r="U10" s="335" t="s">
        <v>12</v>
      </c>
      <c r="V10" s="336" t="s">
        <v>8</v>
      </c>
      <c r="W10" s="334" t="s">
        <v>10</v>
      </c>
      <c r="X10" s="334" t="s">
        <v>9</v>
      </c>
      <c r="Y10" s="334" t="s">
        <v>11</v>
      </c>
      <c r="Z10" s="335" t="s">
        <v>12</v>
      </c>
      <c r="AA10" s="337" t="s">
        <v>15</v>
      </c>
      <c r="AB10" s="46"/>
    </row>
    <row r="11" spans="1:28" ht="13.5" thickBot="1" x14ac:dyDescent="0.25">
      <c r="A11" s="338" t="s">
        <v>178</v>
      </c>
      <c r="B11" s="339"/>
      <c r="C11" s="340"/>
      <c r="D11" s="341"/>
      <c r="E11" s="342">
        <f t="shared" ref="E11:Z11" si="0">SUM(E12:E13)</f>
        <v>16</v>
      </c>
      <c r="F11" s="343">
        <f t="shared" si="0"/>
        <v>4</v>
      </c>
      <c r="G11" s="344">
        <f t="shared" si="0"/>
        <v>0</v>
      </c>
      <c r="H11" s="345">
        <f t="shared" si="0"/>
        <v>16</v>
      </c>
      <c r="I11" s="345">
        <f t="shared" si="0"/>
        <v>0</v>
      </c>
      <c r="J11" s="345">
        <f t="shared" si="0"/>
        <v>0</v>
      </c>
      <c r="K11" s="346">
        <f t="shared" si="0"/>
        <v>4</v>
      </c>
      <c r="L11" s="347">
        <f t="shared" si="0"/>
        <v>0</v>
      </c>
      <c r="M11" s="345">
        <f t="shared" si="0"/>
        <v>0</v>
      </c>
      <c r="N11" s="345">
        <f t="shared" si="0"/>
        <v>0</v>
      </c>
      <c r="O11" s="345">
        <f t="shared" si="0"/>
        <v>0</v>
      </c>
      <c r="P11" s="346">
        <f t="shared" si="0"/>
        <v>0</v>
      </c>
      <c r="Q11" s="347">
        <f t="shared" si="0"/>
        <v>0</v>
      </c>
      <c r="R11" s="345">
        <f t="shared" si="0"/>
        <v>0</v>
      </c>
      <c r="S11" s="345">
        <f t="shared" si="0"/>
        <v>0</v>
      </c>
      <c r="T11" s="345">
        <f t="shared" si="0"/>
        <v>0</v>
      </c>
      <c r="U11" s="346">
        <f t="shared" si="0"/>
        <v>0</v>
      </c>
      <c r="V11" s="347">
        <f t="shared" si="0"/>
        <v>0</v>
      </c>
      <c r="W11" s="345">
        <f t="shared" si="0"/>
        <v>0</v>
      </c>
      <c r="X11" s="345">
        <f t="shared" si="0"/>
        <v>0</v>
      </c>
      <c r="Y11" s="345">
        <f t="shared" si="0"/>
        <v>0</v>
      </c>
      <c r="Z11" s="346">
        <f t="shared" si="0"/>
        <v>0</v>
      </c>
      <c r="AA11" s="348"/>
      <c r="AB11" s="46"/>
    </row>
    <row r="12" spans="1:28" ht="33.75" customHeight="1" x14ac:dyDescent="0.2">
      <c r="A12" s="349" t="s">
        <v>2</v>
      </c>
      <c r="B12" s="350" t="s">
        <v>182</v>
      </c>
      <c r="C12" s="351" t="s">
        <v>179</v>
      </c>
      <c r="D12" s="352"/>
      <c r="E12" s="353">
        <v>8</v>
      </c>
      <c r="F12" s="354">
        <v>2</v>
      </c>
      <c r="G12" s="355" t="s">
        <v>180</v>
      </c>
      <c r="H12" s="356">
        <v>8</v>
      </c>
      <c r="I12" s="356"/>
      <c r="J12" s="356" t="s">
        <v>37</v>
      </c>
      <c r="K12" s="357">
        <v>2</v>
      </c>
      <c r="L12" s="358"/>
      <c r="M12" s="356"/>
      <c r="N12" s="356"/>
      <c r="O12" s="356"/>
      <c r="P12" s="357"/>
      <c r="Q12" s="358"/>
      <c r="R12" s="356"/>
      <c r="S12" s="356"/>
      <c r="T12" s="356"/>
      <c r="U12" s="357"/>
      <c r="V12" s="358"/>
      <c r="W12" s="356"/>
      <c r="X12" s="356"/>
      <c r="Y12" s="356"/>
      <c r="Z12" s="357"/>
      <c r="AA12" s="359"/>
      <c r="AB12" s="360"/>
    </row>
    <row r="13" spans="1:28" ht="34.5" customHeight="1" thickBot="1" x14ac:dyDescent="0.25">
      <c r="A13" s="336" t="s">
        <v>3</v>
      </c>
      <c r="B13" s="361" t="s">
        <v>183</v>
      </c>
      <c r="C13" s="362" t="s">
        <v>181</v>
      </c>
      <c r="D13" s="363"/>
      <c r="E13" s="364">
        <v>8</v>
      </c>
      <c r="F13" s="365">
        <v>2</v>
      </c>
      <c r="G13" s="366" t="s">
        <v>180</v>
      </c>
      <c r="H13" s="367">
        <v>8</v>
      </c>
      <c r="I13" s="367"/>
      <c r="J13" s="367" t="s">
        <v>37</v>
      </c>
      <c r="K13" s="368">
        <v>2</v>
      </c>
      <c r="L13" s="369"/>
      <c r="M13" s="367"/>
      <c r="N13" s="367"/>
      <c r="O13" s="367"/>
      <c r="P13" s="368"/>
      <c r="Q13" s="369"/>
      <c r="R13" s="367"/>
      <c r="S13" s="367"/>
      <c r="T13" s="367"/>
      <c r="U13" s="368"/>
      <c r="V13" s="369"/>
      <c r="W13" s="367"/>
      <c r="X13" s="367"/>
      <c r="Y13" s="367"/>
      <c r="Z13" s="368"/>
      <c r="AA13" s="370"/>
      <c r="AB13" s="371"/>
    </row>
    <row r="14" spans="1:28" x14ac:dyDescent="0.2">
      <c r="A14" s="299"/>
      <c r="B14" s="306"/>
      <c r="C14" s="46"/>
      <c r="D14" s="372"/>
      <c r="E14" s="373"/>
      <c r="F14" s="374"/>
      <c r="G14" s="46"/>
      <c r="H14" s="375"/>
      <c r="I14" s="46"/>
      <c r="J14" s="373"/>
      <c r="K14" s="373"/>
      <c r="L14" s="373"/>
      <c r="M14" s="375"/>
      <c r="N14" s="373"/>
      <c r="O14" s="373"/>
      <c r="P14" s="373"/>
      <c r="Q14" s="373"/>
      <c r="R14" s="375"/>
      <c r="S14" s="373"/>
      <c r="T14" s="373"/>
      <c r="U14" s="373"/>
      <c r="V14" s="373"/>
      <c r="W14" s="375"/>
      <c r="X14" s="373"/>
      <c r="Y14" s="373"/>
      <c r="Z14" s="373"/>
      <c r="AA14" s="373"/>
      <c r="AB14" s="376"/>
    </row>
    <row r="15" spans="1:28" x14ac:dyDescent="0.2">
      <c r="A15" s="299"/>
      <c r="B15" s="306"/>
      <c r="C15" s="46"/>
      <c r="D15" s="372"/>
      <c r="E15" s="373"/>
      <c r="F15" s="374"/>
      <c r="G15" s="46"/>
      <c r="H15" s="375"/>
      <c r="I15" s="46"/>
      <c r="J15" s="373"/>
      <c r="K15" s="377"/>
      <c r="L15" s="373"/>
      <c r="M15" s="375"/>
      <c r="N15" s="373"/>
      <c r="O15" s="373"/>
      <c r="P15" s="377"/>
      <c r="Q15" s="373"/>
      <c r="R15" s="375"/>
      <c r="S15" s="373"/>
      <c r="T15" s="373"/>
      <c r="U15" s="377"/>
      <c r="V15" s="373"/>
      <c r="W15" s="375"/>
      <c r="X15" s="373"/>
      <c r="Y15" s="373"/>
      <c r="Z15" s="377"/>
      <c r="AA15" s="377"/>
      <c r="AB15" s="376"/>
    </row>
    <row r="16" spans="1:28" x14ac:dyDescent="0.2">
      <c r="A16" s="299"/>
      <c r="B16" s="306"/>
      <c r="C16" s="46"/>
      <c r="D16" s="372"/>
      <c r="E16" s="373"/>
      <c r="F16" s="377"/>
      <c r="G16" s="378"/>
      <c r="H16" s="378"/>
      <c r="I16" s="378"/>
      <c r="J16" s="373"/>
      <c r="K16" s="377"/>
      <c r="L16" s="378"/>
      <c r="M16" s="378"/>
      <c r="N16" s="378"/>
      <c r="O16" s="373"/>
      <c r="P16" s="377"/>
      <c r="Q16" s="378"/>
      <c r="R16" s="378"/>
      <c r="S16" s="378"/>
      <c r="T16" s="379" t="s">
        <v>100</v>
      </c>
      <c r="U16" s="377"/>
      <c r="V16" s="378"/>
      <c r="W16" s="378"/>
      <c r="X16" s="378"/>
      <c r="Y16" s="373"/>
      <c r="Z16" s="377"/>
      <c r="AA16" s="377"/>
      <c r="AB16" s="306"/>
    </row>
    <row r="17" spans="1:28" x14ac:dyDescent="0.2">
      <c r="A17" s="299"/>
      <c r="B17" s="36"/>
      <c r="C17" s="45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</sheetData>
  <mergeCells count="23">
    <mergeCell ref="G9:K9"/>
    <mergeCell ref="L9:P9"/>
    <mergeCell ref="Q9:U9"/>
    <mergeCell ref="V9:Z9"/>
    <mergeCell ref="C12:D12"/>
    <mergeCell ref="AB12:AB13"/>
    <mergeCell ref="C13:D13"/>
    <mergeCell ref="H5:W5"/>
    <mergeCell ref="AA5:AB5"/>
    <mergeCell ref="A7:AA7"/>
    <mergeCell ref="A8:A10"/>
    <mergeCell ref="B8:B10"/>
    <mergeCell ref="C8:D10"/>
    <mergeCell ref="E8:E10"/>
    <mergeCell ref="F8:F10"/>
    <mergeCell ref="G8:Z8"/>
    <mergeCell ref="AA8:AA9"/>
    <mergeCell ref="H2:V2"/>
    <mergeCell ref="AA2:AB2"/>
    <mergeCell ref="H3:V3"/>
    <mergeCell ref="AA3:AB3"/>
    <mergeCell ref="H4:W4"/>
    <mergeCell ref="AA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10</vt:i4>
      </vt:variant>
    </vt:vector>
  </HeadingPairs>
  <TitlesOfParts>
    <vt:vector size="16" baseType="lpstr">
      <vt:lpstr>FOSZK ALAP</vt:lpstr>
      <vt:lpstr>Gépészet sp.</vt:lpstr>
      <vt:lpstr>Könnyűipari ps.</vt:lpstr>
      <vt:lpstr>Nyomdaipari sp.</vt:lpstr>
      <vt:lpstr>Környvéd.-vízgazd. sp.</vt:lpstr>
      <vt:lpstr>Szabadon választható</vt:lpstr>
      <vt:lpstr>'FOSZK ALAP'!Nyomtatási_cím</vt:lpstr>
      <vt:lpstr>'Gépészet sp.'!Nyomtatási_cím</vt:lpstr>
      <vt:lpstr>'Könnyűipari ps.'!Nyomtatási_cím</vt:lpstr>
      <vt:lpstr>'Környvéd.-vízgazd. sp.'!Nyomtatási_cím</vt:lpstr>
      <vt:lpstr>'Nyomdaipari sp.'!Nyomtatási_cím</vt:lpstr>
      <vt:lpstr>'FOSZK ALAP'!Nyomtatási_terület</vt:lpstr>
      <vt:lpstr>'Gépészet sp.'!Nyomtatási_terület</vt:lpstr>
      <vt:lpstr>'Könnyűipari ps.'!Nyomtatási_terület</vt:lpstr>
      <vt:lpstr>'Környvéd.-vízgazd. sp.'!Nyomtatási_terület</vt:lpstr>
      <vt:lpstr>'Nyomdaipari sp.'!Nyomtatási_terület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FOSZK N</dc:title>
  <dc:creator>Dr. Koltai László</dc:creator>
  <cp:lastModifiedBy>Bodáné Dr. Kendrovics Rita</cp:lastModifiedBy>
  <cp:lastPrinted>2016-11-08T18:41:20Z</cp:lastPrinted>
  <dcterms:created xsi:type="dcterms:W3CDTF">2001-09-27T10:36:13Z</dcterms:created>
  <dcterms:modified xsi:type="dcterms:W3CDTF">2024-02-01T09:03:09Z</dcterms:modified>
</cp:coreProperties>
</file>