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FOKSZ\"/>
    </mc:Choice>
  </mc:AlternateContent>
  <xr:revisionPtr revIDLastSave="0" documentId="8_{8872FAE3-FE1D-4D5E-97C3-E23D0AF341C3}" xr6:coauthVersionLast="47" xr6:coauthVersionMax="47" xr10:uidLastSave="{00000000-0000-0000-0000-000000000000}"/>
  <bookViews>
    <workbookView xWindow="-120" yWindow="-120" windowWidth="29040" windowHeight="15720" tabRatio="621" activeTab="5" xr2:uid="{00000000-000D-0000-FFFF-FFFF00000000}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  <sheet name="Szabadon választható" sheetId="50" r:id="rId6"/>
  </sheets>
  <definedNames>
    <definedName name="_xlnm._FilterDatabase" localSheetId="0" hidden="1">'FOSZK ALAP'!$A$7:$AD$31</definedName>
    <definedName name="_xlnm._FilterDatabase" localSheetId="1" hidden="1">'Gépészet sp.'!$A$8:$AD$23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ALAP'!$A$2:$AB$48</definedName>
    <definedName name="_xlnm.Print_Area" localSheetId="1">'Gépészet sp.'!$A$2:$AB$38</definedName>
    <definedName name="_xlnm.Print_Area" localSheetId="2">'Könnyűipari ps.'!$A$2:$AB$39</definedName>
    <definedName name="_xlnm.Print_Area" localSheetId="4">'Környvéd.-vízgazd. sp.'!$A$2:$AB$39</definedName>
    <definedName name="_xlnm.Print_Area" localSheetId="3">'Nyomdaipari sp.'!$A$2:$AB$39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50" l="1"/>
  <c r="Z11" i="50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P32" i="36"/>
  <c r="M32" i="36"/>
  <c r="E32" i="36"/>
  <c r="E13" i="48"/>
  <c r="F11" i="50" l="1"/>
  <c r="F35" i="36"/>
  <c r="E35" i="36"/>
  <c r="F34" i="36"/>
  <c r="E34" i="36"/>
  <c r="F17" i="47"/>
  <c r="V29" i="49"/>
  <c r="V29" i="48"/>
  <c r="V29" i="47"/>
  <c r="F31" i="36" l="1"/>
  <c r="F17" i="36"/>
  <c r="F18" i="36"/>
  <c r="F19" i="36"/>
  <c r="F20" i="36"/>
  <c r="F14" i="36"/>
  <c r="F13" i="36"/>
  <c r="F12" i="36"/>
  <c r="E27" i="36"/>
  <c r="F27" i="36"/>
  <c r="F30" i="36"/>
  <c r="Y26" i="49" l="1"/>
  <c r="F23" i="49"/>
  <c r="F21" i="49"/>
  <c r="F20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1" i="48"/>
  <c r="F20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1" i="47"/>
  <c r="F20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4" i="45"/>
  <c r="E15" i="45"/>
  <c r="E16" i="45"/>
  <c r="F14" i="45"/>
  <c r="F15" i="45"/>
  <c r="Y25" i="45"/>
  <c r="F22" i="45"/>
  <c r="F20" i="45"/>
  <c r="F19" i="45"/>
  <c r="Z17" i="45"/>
  <c r="X17" i="45"/>
  <c r="W17" i="45"/>
  <c r="V17" i="45"/>
  <c r="U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3" i="36"/>
  <c r="E24" i="36"/>
  <c r="E25" i="36"/>
  <c r="E26" i="36"/>
  <c r="E28" i="36"/>
  <c r="E29" i="36"/>
  <c r="E30" i="36"/>
  <c r="E31" i="36"/>
  <c r="E22" i="36"/>
  <c r="E17" i="36"/>
  <c r="E18" i="36"/>
  <c r="E19" i="36"/>
  <c r="E16" i="36"/>
  <c r="E14" i="36"/>
  <c r="E12" i="36"/>
  <c r="F23" i="36"/>
  <c r="F24" i="36"/>
  <c r="F25" i="36"/>
  <c r="F26" i="36"/>
  <c r="F28" i="36"/>
  <c r="F29" i="36"/>
  <c r="F22" i="36"/>
  <c r="F16" i="36"/>
  <c r="F21" i="36" l="1"/>
  <c r="F32" i="36" s="1"/>
  <c r="F13" i="47"/>
  <c r="F13" i="49"/>
  <c r="F17" i="45"/>
  <c r="F18" i="49"/>
  <c r="F13" i="48"/>
  <c r="F18" i="48"/>
  <c r="E13" i="47"/>
  <c r="F18" i="47"/>
  <c r="E13" i="49"/>
  <c r="E12" i="45"/>
  <c r="F12" i="45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G11" i="36"/>
  <c r="H11" i="36"/>
  <c r="I11" i="36"/>
  <c r="J11" i="36"/>
  <c r="K11" i="36"/>
  <c r="L11" i="36"/>
  <c r="M11" i="36"/>
  <c r="N11" i="36"/>
  <c r="O11" i="36"/>
  <c r="P11" i="36"/>
  <c r="Q11" i="36"/>
  <c r="R11" i="36"/>
  <c r="S11" i="36"/>
  <c r="T11" i="36"/>
  <c r="U11" i="36"/>
  <c r="V11" i="36"/>
  <c r="W11" i="36"/>
  <c r="X11" i="36"/>
  <c r="X32" i="36" s="1"/>
  <c r="Y11" i="36"/>
  <c r="Z11" i="36"/>
  <c r="Z32" i="36" s="1"/>
  <c r="Z24" i="47" s="1"/>
  <c r="E21" i="36"/>
  <c r="S32" i="36" l="1"/>
  <c r="R32" i="36"/>
  <c r="R24" i="47" s="1"/>
  <c r="W32" i="36"/>
  <c r="Q32" i="36"/>
  <c r="V32" i="36"/>
  <c r="K32" i="36"/>
  <c r="K24" i="49" s="1"/>
  <c r="P24" i="47"/>
  <c r="M23" i="45"/>
  <c r="H32" i="36"/>
  <c r="H24" i="49" s="1"/>
  <c r="I32" i="36"/>
  <c r="I24" i="48" s="1"/>
  <c r="U32" i="36"/>
  <c r="U23" i="45" s="1"/>
  <c r="L32" i="36"/>
  <c r="L24" i="47" s="1"/>
  <c r="G32" i="36"/>
  <c r="G23" i="45" s="1"/>
  <c r="N32" i="36"/>
  <c r="N24" i="48" s="1"/>
  <c r="Z24" i="48"/>
  <c r="S24" i="49"/>
  <c r="R24" i="48"/>
  <c r="S24" i="47"/>
  <c r="Q28" i="47" s="1"/>
  <c r="R23" i="45"/>
  <c r="S23" i="45"/>
  <c r="R24" i="49"/>
  <c r="S24" i="48"/>
  <c r="Q24" i="47"/>
  <c r="H23" i="45"/>
  <c r="Q23" i="45"/>
  <c r="Q24" i="48"/>
  <c r="Z24" i="49"/>
  <c r="Q24" i="49"/>
  <c r="Z23" i="45"/>
  <c r="R38" i="36"/>
  <c r="R39" i="36"/>
  <c r="W38" i="36"/>
  <c r="W39" i="36"/>
  <c r="Y37" i="36"/>
  <c r="Y36" i="36"/>
  <c r="T37" i="36"/>
  <c r="T36" i="36"/>
  <c r="J37" i="36"/>
  <c r="J36" i="36"/>
  <c r="O37" i="36"/>
  <c r="O36" i="36"/>
  <c r="U24" i="48" l="1"/>
  <c r="L24" i="49"/>
  <c r="G24" i="48"/>
  <c r="I23" i="45"/>
  <c r="G27" i="45" s="1"/>
  <c r="I24" i="47"/>
  <c r="Q27" i="45"/>
  <c r="Q28" i="49"/>
  <c r="N23" i="45"/>
  <c r="L27" i="45" s="1"/>
  <c r="Q28" i="48"/>
  <c r="L23" i="45"/>
  <c r="I24" i="49"/>
  <c r="G28" i="49" s="1"/>
  <c r="U24" i="47"/>
  <c r="U24" i="49"/>
  <c r="G24" i="47"/>
  <c r="L24" i="48"/>
  <c r="H24" i="48"/>
  <c r="G28" i="48" s="1"/>
  <c r="H38" i="36"/>
  <c r="M24" i="47"/>
  <c r="N24" i="49"/>
  <c r="H39" i="36"/>
  <c r="G24" i="49"/>
  <c r="K24" i="48"/>
  <c r="H24" i="47"/>
  <c r="N24" i="47"/>
  <c r="K24" i="47"/>
  <c r="P23" i="45"/>
  <c r="P24" i="48"/>
  <c r="P24" i="49"/>
  <c r="M24" i="49"/>
  <c r="M24" i="48"/>
  <c r="L28" i="48" s="1"/>
  <c r="K23" i="45"/>
  <c r="M39" i="36"/>
  <c r="L27" i="48" s="1"/>
  <c r="M38" i="36"/>
  <c r="Q27" i="48"/>
  <c r="Q27" i="47"/>
  <c r="Q29" i="47" s="1"/>
  <c r="Q26" i="45"/>
  <c r="Q27" i="49"/>
  <c r="Y25" i="48"/>
  <c r="Y24" i="45"/>
  <c r="Y25" i="49"/>
  <c r="Y25" i="47"/>
  <c r="J26" i="48"/>
  <c r="J26" i="47"/>
  <c r="J26" i="49"/>
  <c r="J25" i="45"/>
  <c r="T26" i="47"/>
  <c r="T26" i="49"/>
  <c r="T26" i="48"/>
  <c r="T25" i="45"/>
  <c r="J25" i="47"/>
  <c r="J24" i="45"/>
  <c r="J25" i="49"/>
  <c r="J25" i="48"/>
  <c r="T25" i="49"/>
  <c r="T25" i="47"/>
  <c r="T25" i="48"/>
  <c r="T24" i="45"/>
  <c r="O25" i="45"/>
  <c r="O26" i="47"/>
  <c r="O26" i="49"/>
  <c r="O26" i="48"/>
  <c r="O25" i="48"/>
  <c r="O25" i="47"/>
  <c r="O25" i="49"/>
  <c r="O24" i="45"/>
  <c r="E11" i="36"/>
  <c r="E15" i="36"/>
  <c r="F11" i="36"/>
  <c r="F15" i="36"/>
  <c r="G28" i="47" l="1"/>
  <c r="E24" i="49"/>
  <c r="Q28" i="45"/>
  <c r="Q29" i="49"/>
  <c r="G27" i="48"/>
  <c r="G26" i="45"/>
  <c r="G28" i="45" s="1"/>
  <c r="L28" i="47"/>
  <c r="Q29" i="48"/>
  <c r="G29" i="48"/>
  <c r="L29" i="48"/>
  <c r="L28" i="49"/>
  <c r="G27" i="49"/>
  <c r="G29" i="49" s="1"/>
  <c r="G27" i="47"/>
  <c r="G29" i="47" s="1"/>
  <c r="L26" i="45"/>
  <c r="L28" i="45" s="1"/>
  <c r="L27" i="49"/>
  <c r="L27" i="47"/>
  <c r="L29" i="49" l="1"/>
  <c r="L29" i="47"/>
  <c r="F24" i="48"/>
  <c r="F24" i="49"/>
  <c r="F24" i="47"/>
  <c r="F23" i="45"/>
  <c r="E24" i="48"/>
  <c r="E24" i="47"/>
  <c r="E23" i="45"/>
</calcChain>
</file>

<file path=xl/sharedStrings.xml><?xml version="1.0" encoding="utf-8"?>
<sst xmlns="http://schemas.openxmlformats.org/spreadsheetml/2006/main" count="546" uniqueCount="187">
  <si>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</si>
  <si>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</si>
  <si>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</si>
  <si>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</si>
  <si>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</si>
  <si>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</si>
  <si>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</si>
  <si>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</si>
  <si>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</si>
  <si>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</si>
  <si>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</si>
  <si>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</si>
  <si>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</si>
  <si>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</si>
  <si>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</si>
  <si>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Kód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</si>
  <si>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</si>
  <si>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</si>
  <si>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</si>
  <si>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</si>
  <si>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</si>
  <si>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</si>
  <si>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</si>
  <si>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</si>
  <si>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</si>
  <si>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</si>
  <si>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</si>
  <si>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24.</t>
  </si>
  <si>
    <t>25.</t>
  </si>
  <si>
    <t>26.</t>
  </si>
  <si>
    <t>27.</t>
  </si>
  <si>
    <t>28.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</si>
  <si>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</si>
  <si>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</si>
  <si>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</si>
  <si>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</si>
  <si>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</si>
  <si>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</si>
  <si>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</si>
  <si>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</si>
  <si>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Óbudai Egyetem</t>
  </si>
  <si>
    <t>Műszaki mechanika</t>
  </si>
  <si>
    <t>Gyakorlati órák:</t>
  </si>
  <si>
    <t>Összóra:</t>
  </si>
  <si>
    <t>Alap összesen:</t>
  </si>
  <si>
    <t xml:space="preserve">MŰSZAKI MÉRNÖKASSZISZTENS SZAK </t>
  </si>
  <si>
    <t>Idegennyelvi alapszintű ismeretek</t>
  </si>
  <si>
    <t>Szakmai és pénzügyi információfeldolgozási alapismeretek</t>
  </si>
  <si>
    <t>Anyagismeret</t>
  </si>
  <si>
    <t>Műszaki informatika</t>
  </si>
  <si>
    <t>Gépek üzemtana</t>
  </si>
  <si>
    <t>Karbantartás</t>
  </si>
  <si>
    <t>heti óra-szám</t>
  </si>
  <si>
    <t>GÉPÉSZET SPECIALIZÁCIÓ</t>
  </si>
  <si>
    <t xml:space="preserve">Gépész szakmacsoport szerinti specializáció
</t>
  </si>
  <si>
    <t>Gépipari anyag- és gyártásismeret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</si>
  <si>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</si>
  <si>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</si>
  <si>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</si>
  <si>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</si>
  <si>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</si>
  <si>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</si>
  <si>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</si>
  <si>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</si>
  <si>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Összesen: </t>
  </si>
  <si>
    <t>Összóraszám/hét:</t>
  </si>
  <si>
    <t>Gyak óra arány (%):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</si>
  <si>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</si>
  <si>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</si>
  <si>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</si>
  <si>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</si>
  <si>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</si>
  <si>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</si>
  <si>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</si>
  <si>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</si>
  <si>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</si>
  <si>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</si>
  <si>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</si>
  <si>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</si>
  <si>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</si>
  <si>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</si>
  <si>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</si>
  <si>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Dr. habil Koltai László dékán</t>
  </si>
  <si>
    <t>40 óra/14 hét</t>
  </si>
  <si>
    <t>80 óra/14 hét</t>
  </si>
  <si>
    <t>560 óra/14 hét</t>
  </si>
  <si>
    <t xml:space="preserve">Könnyűipari szakmacsoport szerinti specializáció
</t>
  </si>
  <si>
    <t>280 óra/14 hét</t>
  </si>
  <si>
    <t>80 óra/ 14 hét</t>
  </si>
  <si>
    <t xml:space="preserve">Nyomdaipari szakmacsoport szerinti specializáció
</t>
  </si>
  <si>
    <t>280 óra/ 14 hét</t>
  </si>
  <si>
    <t>40 óra/ 14 hét</t>
  </si>
  <si>
    <t>560 óra/14  hét</t>
  </si>
  <si>
    <t>Vízgazdálkodás (blended)</t>
  </si>
  <si>
    <t>Természet- és tájvédelem (blended)</t>
  </si>
  <si>
    <t xml:space="preserve">Munka, környezet, tűzvédelmi ismeretek   (blended)       </t>
  </si>
  <si>
    <t>Minőségügy (online)</t>
  </si>
  <si>
    <t>Méréstechnika (blended)</t>
  </si>
  <si>
    <t>Technológiaelmélet és folyamatszervezés (blended)</t>
  </si>
  <si>
    <t>felelőse: Dr. habil Koltai László</t>
  </si>
  <si>
    <t>Szakfelelős: Dr. habil Koltai László</t>
  </si>
  <si>
    <t>Kritérium követelmény</t>
  </si>
  <si>
    <t>a</t>
  </si>
  <si>
    <t>Környezeti elemek védelme (blended)</t>
  </si>
  <si>
    <t xml:space="preserve"> </t>
  </si>
  <si>
    <t xml:space="preserve">FOSZK (F) Mintatanterv </t>
  </si>
  <si>
    <t>GVXMP1BFNF</t>
  </si>
  <si>
    <t>RKXIAI1FNF</t>
  </si>
  <si>
    <t>RMXSZP1FNF</t>
  </si>
  <si>
    <t>RKXMAT1FNF</t>
  </si>
  <si>
    <t>RKXMAT2FNF</t>
  </si>
  <si>
    <t>RMXANY1FNF</t>
  </si>
  <si>
    <t>RMXINF1FNF</t>
  </si>
  <si>
    <t>RKXDOK1FNF</t>
  </si>
  <si>
    <t>RKXMEC1FNF</t>
  </si>
  <si>
    <t>RMXMTE1FNF</t>
  </si>
  <si>
    <t>RMXTFO1FNF</t>
  </si>
  <si>
    <t>RKXIRT1FNF</t>
  </si>
  <si>
    <t>BMXGU12FNF</t>
  </si>
  <si>
    <t>BMXKT12FNF</t>
  </si>
  <si>
    <t>RKXMKT1FNF</t>
  </si>
  <si>
    <t>BAXAI13FNF</t>
  </si>
  <si>
    <t>BAXKA13FNF</t>
  </si>
  <si>
    <t>BGXFT13FNF</t>
  </si>
  <si>
    <t>BBXGS13FNF</t>
  </si>
  <si>
    <t>BAXGY14FNF</t>
  </si>
  <si>
    <t>RTWKAN1FNF</t>
  </si>
  <si>
    <t>RTWSTE1FNF</t>
  </si>
  <si>
    <t>RTWGYT1FNF</t>
  </si>
  <si>
    <t>RTWKGE1FNF</t>
  </si>
  <si>
    <t>RTGSZG1FNF</t>
  </si>
  <si>
    <t>RMWKOT1FNF</t>
  </si>
  <si>
    <t>RMWTER1FNF</t>
  </si>
  <si>
    <t>RMWNYT1FNF</t>
  </si>
  <si>
    <t>RMWNYA1FNF</t>
  </si>
  <si>
    <t>RMGSZG1FNF</t>
  </si>
  <si>
    <t xml:space="preserve">FOSZK (F)  Mintatanterv </t>
  </si>
  <si>
    <t>RKWKEM1FNF</t>
  </si>
  <si>
    <t>RKWKVE1FNF</t>
  </si>
  <si>
    <t>RKWVGA1FNF</t>
  </si>
  <si>
    <t>RKWTTV1FNF</t>
  </si>
  <si>
    <t>RKGSZG1FNF</t>
  </si>
  <si>
    <t>RKIPTF1BNF</t>
  </si>
  <si>
    <t xml:space="preserve">Összefüggő szakmai gyakorlat (almodulok, tantervi egységek) 30 kredit    </t>
  </si>
  <si>
    <t xml:space="preserve">Környezetvédelem - vízgazdálkodás szakmacsoport szerinti specializáció (15 kredit)
</t>
  </si>
  <si>
    <t>Valamennyi felsőoktatási szakképzés közös kompetencia modulja (12 kredit)</t>
  </si>
  <si>
    <t xml:space="preserve">Gépszerkezettan </t>
  </si>
  <si>
    <t xml:space="preserve">Képlékeny alakítás és szerszámai </t>
  </si>
  <si>
    <t>Műszaki ábrázolás és dokumentáció</t>
  </si>
  <si>
    <t>Vezetési és szervezési alapismeretek</t>
  </si>
  <si>
    <t>Irányítástechnika és ipari érzékelők</t>
  </si>
  <si>
    <t>Mérnöki alapismeretek</t>
  </si>
  <si>
    <t>Képzési terület szerinti közös modul (21 kredit)</t>
  </si>
  <si>
    <t xml:space="preserve">Szakképzési modul/szakmai törzsmodul          (42  kredit) </t>
  </si>
  <si>
    <t>RMEMIN1FNF</t>
  </si>
  <si>
    <t xml:space="preserve">Patronálás </t>
  </si>
  <si>
    <t xml:space="preserve">RMXVEZ1FNF </t>
  </si>
  <si>
    <t>7.</t>
  </si>
  <si>
    <t>8.</t>
  </si>
  <si>
    <t>13.</t>
  </si>
  <si>
    <t>Összes gyakorlati óraszám/hét:</t>
  </si>
  <si>
    <t>21.</t>
  </si>
  <si>
    <t>22.</t>
  </si>
  <si>
    <t>23.</t>
  </si>
  <si>
    <t xml:space="preserve">RMXMAL1FNF </t>
  </si>
  <si>
    <t xml:space="preserve">Munkaerőpiaci és kommunikációs ismeretek </t>
  </si>
  <si>
    <t>kredit</t>
  </si>
  <si>
    <t>29.</t>
  </si>
  <si>
    <t>Érvényes 2023. szeptember 1.</t>
  </si>
  <si>
    <t>h</t>
  </si>
  <si>
    <t xml:space="preserve"> heti óraszámokkal (ea:előadás; tgy:tantermi gyakorlat;. l:labor). ; követelményekkel (k.: v:vizsga, é:évközi jegy, a:aláírás, h:háromfokozatú értékelés); kreditekkel (kr.)     </t>
  </si>
  <si>
    <t xml:space="preserve">   heti óraszámokkal (ea:előadás; tgy:tantermi gyakorlat;. l:labor). ; követelményekkel (k.: v:vizsga, é:évközi jegy, a:aláírás, h:háromfokozatú értékelés); kreditekkel (kr.)</t>
  </si>
  <si>
    <t xml:space="preserve">    heti óraszámokkal (ea:előadás; tgy:tantermi gyakorlat;. l:labor). ; követelményekkel (k.: v:vizsga, é:évközi jegy, a:aláírás, h:háromfokozatú értékelés); kreditekkel (kr.)</t>
  </si>
  <si>
    <t xml:space="preserve">      heti óraszámokkal (ea:előadás; tgy:tantermi gyakorlat;. l:labor). ; követelményekkel (k.: v:vizsga, é:évközi jegy, a:aláírás, h:háromfokozatú értékelés); kreditekkel (kr.)</t>
  </si>
  <si>
    <t xml:space="preserve">       heti óraszámokkal (ea:előadás; tgy:tantermi gyakorlat;. l:labor). ; követelményekkel (k.: v:vizsga, é:évközi jegy, a:aláírás, h:háromfokozatú értékelés); kreditekkel (kr.)</t>
  </si>
  <si>
    <t xml:space="preserve">Elfogadta az RKK tanácsa: 2023. </t>
  </si>
  <si>
    <t xml:space="preserve">Testnevelés </t>
  </si>
  <si>
    <t>Határozat száma: RKK-KT-XCIX/183/2023</t>
  </si>
  <si>
    <t>Szabadon választható tárgyak</t>
  </si>
  <si>
    <t>Elfogadta az RKK tanácsa: 2024. január 22.</t>
  </si>
  <si>
    <t>Határozat száma: RKK-KT-187-188/2024</t>
  </si>
  <si>
    <t>Érvényes 2024. február 1.</t>
  </si>
  <si>
    <t>RKVMAT1FNF</t>
  </si>
  <si>
    <t>Természettudományos alapismeretek 1. Matematika</t>
  </si>
  <si>
    <t>RKVFIZ1FNF</t>
  </si>
  <si>
    <t>Természettudományos alapismeretek 2.  Fizika</t>
  </si>
  <si>
    <t>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</si>
</sst>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8"/>
      <name val="Symbol"/>
      <family val="1"/>
      <charset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42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7" fillId="24" borderId="24" xfId="0" applyNumberFormat="1" applyFont="1" applyFill="1" applyBorder="1" applyAlignment="1">
      <alignment horizontal="center"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7" fillId="24" borderId="25" xfId="0" applyNumberFormat="1" applyFont="1" applyFill="1" applyBorder="1" applyAlignment="1">
      <alignment horizontal="center" vertical="center"/>
    </xf>
    <xf numFmtId="1" fontId="7" fillId="24" borderId="44" xfId="0" applyNumberFormat="1" applyFont="1" applyFill="1" applyBorder="1" applyAlignment="1">
      <alignment horizontal="center" vertical="center"/>
    </xf>
    <xf numFmtId="1" fontId="7" fillId="24" borderId="45" xfId="0" applyNumberFormat="1" applyFont="1" applyFill="1" applyBorder="1" applyAlignment="1">
      <alignment horizontal="center" vertical="center"/>
    </xf>
    <xf numFmtId="1" fontId="7" fillId="24" borderId="5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" fontId="33" fillId="24" borderId="24" xfId="0" applyNumberFormat="1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horizontal="center" vertical="center"/>
    </xf>
    <xf numFmtId="1" fontId="7" fillId="24" borderId="62" xfId="0" applyNumberFormat="1" applyFont="1" applyFill="1" applyBorder="1" applyAlignment="1">
      <alignment horizontal="center" vertical="center"/>
    </xf>
    <xf numFmtId="1" fontId="7" fillId="24" borderId="42" xfId="0" applyNumberFormat="1" applyFont="1" applyFill="1" applyBorder="1" applyAlignment="1">
      <alignment horizontal="center" vertical="center"/>
    </xf>
    <xf numFmtId="1" fontId="7" fillId="24" borderId="66" xfId="0" applyNumberFormat="1" applyFont="1" applyFill="1" applyBorder="1" applyAlignment="1">
      <alignment horizontal="center" vertical="center"/>
    </xf>
    <xf numFmtId="1" fontId="7" fillId="24" borderId="63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1" fontId="7" fillId="24" borderId="0" xfId="0" applyNumberFormat="1" applyFont="1" applyFill="1" applyAlignment="1">
      <alignment horizontal="center" vertical="center"/>
    </xf>
    <xf numFmtId="49" fontId="5" fillId="24" borderId="55" xfId="0" applyNumberFormat="1" applyFont="1" applyFill="1" applyBorder="1" applyAlignment="1">
      <alignment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2" fillId="25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left" vertical="center"/>
    </xf>
    <xf numFmtId="49" fontId="11" fillId="24" borderId="0" xfId="0" applyNumberFormat="1" applyFont="1" applyFill="1" applyAlignment="1">
      <alignment horizontal="left" vertical="center"/>
    </xf>
    <xf numFmtId="0" fontId="11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right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1" fontId="5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1" fontId="6" fillId="24" borderId="23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" fontId="5" fillId="24" borderId="24" xfId="0" applyNumberFormat="1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" fontId="9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5" fillId="24" borderId="44" xfId="0" applyFont="1" applyFill="1" applyBorder="1" applyAlignment="1">
      <alignment vertical="center"/>
    </xf>
    <xf numFmtId="1" fontId="5" fillId="24" borderId="45" xfId="0" applyNumberFormat="1" applyFont="1" applyFill="1" applyBorder="1" applyAlignment="1">
      <alignment vertical="center"/>
    </xf>
    <xf numFmtId="0" fontId="5" fillId="24" borderId="45" xfId="0" applyFont="1" applyFill="1" applyBorder="1" applyAlignment="1">
      <alignment vertical="center"/>
    </xf>
    <xf numFmtId="0" fontId="7" fillId="24" borderId="0" xfId="0" applyFont="1" applyFill="1" applyAlignment="1">
      <alignment horizontal="right" vertical="center"/>
    </xf>
    <xf numFmtId="1" fontId="7" fillId="24" borderId="0" xfId="0" applyNumberFormat="1" applyFont="1" applyFill="1" applyAlignment="1">
      <alignment vertical="center"/>
    </xf>
    <xf numFmtId="49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7" fillId="24" borderId="6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70" xfId="0" applyFont="1" applyFill="1" applyBorder="1" applyAlignment="1">
      <alignment horizontal="left" vertical="center"/>
    </xf>
    <xf numFmtId="0" fontId="7" fillId="24" borderId="72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66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24" borderId="68" xfId="0" applyFont="1" applyFill="1" applyBorder="1" applyAlignment="1">
      <alignment horizontal="left" vertical="center"/>
    </xf>
    <xf numFmtId="1" fontId="5" fillId="24" borderId="0" xfId="0" applyNumberFormat="1" applyFont="1" applyFill="1" applyAlignment="1">
      <alignment horizontal="center" vertical="center"/>
    </xf>
    <xf numFmtId="1" fontId="7" fillId="24" borderId="74" xfId="0" applyNumberFormat="1" applyFont="1" applyFill="1" applyBorder="1" applyAlignment="1">
      <alignment horizontal="center" vertical="center"/>
    </xf>
    <xf numFmtId="1" fontId="7" fillId="24" borderId="73" xfId="0" applyNumberFormat="1" applyFont="1" applyFill="1" applyBorder="1" applyAlignment="1">
      <alignment horizontal="center" vertical="center"/>
    </xf>
    <xf numFmtId="1" fontId="7" fillId="24" borderId="68" xfId="0" applyNumberFormat="1" applyFont="1" applyFill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49" fontId="5" fillId="26" borderId="30" xfId="0" applyNumberFormat="1" applyFont="1" applyFill="1" applyBorder="1" applyAlignment="1">
      <alignment vertical="center"/>
    </xf>
    <xf numFmtId="49" fontId="5" fillId="26" borderId="32" xfId="0" applyNumberFormat="1" applyFont="1" applyFill="1" applyBorder="1" applyAlignment="1">
      <alignment vertical="center"/>
    </xf>
    <xf numFmtId="49" fontId="5" fillId="26" borderId="41" xfId="0" applyNumberFormat="1" applyFont="1" applyFill="1" applyBorder="1" applyAlignment="1">
      <alignment vertical="center"/>
    </xf>
    <xf numFmtId="49" fontId="5" fillId="26" borderId="33" xfId="0" applyNumberFormat="1" applyFont="1" applyFill="1" applyBorder="1" applyAlignment="1">
      <alignment horizontal="right" vertical="center"/>
    </xf>
    <xf numFmtId="0" fontId="8" fillId="26" borderId="11" xfId="0" applyFont="1" applyFill="1" applyBorder="1" applyAlignment="1">
      <alignment horizontal="right" vertical="center"/>
    </xf>
    <xf numFmtId="1" fontId="5" fillId="26" borderId="69" xfId="0" applyNumberFormat="1" applyFont="1" applyFill="1" applyBorder="1" applyAlignment="1">
      <alignment horizontal="center" vertical="center"/>
    </xf>
    <xf numFmtId="0" fontId="7" fillId="26" borderId="67" xfId="0" applyFont="1" applyFill="1" applyBorder="1" applyAlignment="1">
      <alignment vertical="center"/>
    </xf>
    <xf numFmtId="1" fontId="5" fillId="26" borderId="65" xfId="0" applyNumberFormat="1" applyFont="1" applyFill="1" applyBorder="1" applyAlignment="1">
      <alignment horizontal="center" vertical="center"/>
    </xf>
    <xf numFmtId="1" fontId="5" fillId="26" borderId="64" xfId="0" applyNumberFormat="1" applyFont="1" applyFill="1" applyBorder="1" applyAlignment="1">
      <alignment horizontal="center" vertical="center"/>
    </xf>
    <xf numFmtId="1" fontId="5" fillId="26" borderId="58" xfId="0" applyNumberFormat="1" applyFont="1" applyFill="1" applyBorder="1" applyAlignment="1">
      <alignment horizontal="center" vertical="center"/>
    </xf>
    <xf numFmtId="1" fontId="5" fillId="26" borderId="57" xfId="0" applyNumberFormat="1" applyFont="1" applyFill="1" applyBorder="1" applyAlignment="1">
      <alignment horizontal="center" vertical="center"/>
    </xf>
    <xf numFmtId="1" fontId="5" fillId="24" borderId="77" xfId="0" applyNumberFormat="1" applyFont="1" applyFill="1" applyBorder="1" applyAlignment="1">
      <alignment horizontal="center" vertical="center"/>
    </xf>
    <xf numFmtId="0" fontId="8" fillId="24" borderId="74" xfId="0" applyFont="1" applyFill="1" applyBorder="1" applyAlignment="1">
      <alignment horizontal="right" vertical="center"/>
    </xf>
    <xf numFmtId="0" fontId="7" fillId="24" borderId="73" xfId="0" applyFont="1" applyFill="1" applyBorder="1" applyAlignment="1">
      <alignment vertical="center"/>
    </xf>
    <xf numFmtId="0" fontId="7" fillId="24" borderId="68" xfId="0" applyFont="1" applyFill="1" applyBorder="1" applyAlignment="1">
      <alignment vertical="center"/>
    </xf>
    <xf numFmtId="1" fontId="5" fillId="26" borderId="32" xfId="0" applyNumberFormat="1" applyFont="1" applyFill="1" applyBorder="1" applyAlignment="1">
      <alignment horizontal="center" vertical="center"/>
    </xf>
    <xf numFmtId="1" fontId="5" fillId="26" borderId="33" xfId="0" applyNumberFormat="1" applyFont="1" applyFill="1" applyBorder="1" applyAlignment="1">
      <alignment horizontal="center" vertical="center"/>
    </xf>
    <xf numFmtId="1" fontId="5" fillId="26" borderId="38" xfId="0" applyNumberFormat="1" applyFont="1" applyFill="1" applyBorder="1" applyAlignment="1">
      <alignment horizontal="center" vertical="center"/>
    </xf>
    <xf numFmtId="1" fontId="5" fillId="26" borderId="10" xfId="0" applyNumberFormat="1" applyFont="1" applyFill="1" applyBorder="1" applyAlignment="1">
      <alignment horizontal="center" vertical="center"/>
    </xf>
    <xf numFmtId="1" fontId="5" fillId="26" borderId="67" xfId="0" applyNumberFormat="1" applyFont="1" applyFill="1" applyBorder="1" applyAlignment="1">
      <alignment horizontal="center" vertical="center"/>
    </xf>
    <xf numFmtId="0" fontId="8" fillId="26" borderId="69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/>
    </xf>
    <xf numFmtId="1" fontId="5" fillId="26" borderId="56" xfId="0" applyNumberFormat="1" applyFont="1" applyFill="1" applyBorder="1" applyAlignment="1">
      <alignment horizontal="center" vertical="center"/>
    </xf>
    <xf numFmtId="49" fontId="5" fillId="26" borderId="56" xfId="0" applyNumberFormat="1" applyFont="1" applyFill="1" applyBorder="1" applyAlignment="1">
      <alignment vertical="center"/>
    </xf>
    <xf numFmtId="49" fontId="5" fillId="26" borderId="67" xfId="0" applyNumberFormat="1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/>
    </xf>
    <xf numFmtId="1" fontId="7" fillId="24" borderId="20" xfId="0" applyNumberFormat="1" applyFont="1" applyFill="1" applyBorder="1" applyAlignment="1">
      <alignment horizontal="center" vertical="center"/>
    </xf>
    <xf numFmtId="1" fontId="6" fillId="24" borderId="44" xfId="0" applyNumberFormat="1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left" vertical="center"/>
    </xf>
    <xf numFmtId="0" fontId="7" fillId="24" borderId="72" xfId="0" applyFont="1" applyFill="1" applyBorder="1" applyAlignment="1">
      <alignment horizontal="left" vertical="center"/>
    </xf>
    <xf numFmtId="0" fontId="7" fillId="24" borderId="74" xfId="0" applyFont="1" applyFill="1" applyBorder="1" applyAlignment="1">
      <alignment horizontal="left" vertical="center"/>
    </xf>
    <xf numFmtId="1" fontId="7" fillId="24" borderId="27" xfId="0" applyNumberFormat="1" applyFont="1" applyFill="1" applyBorder="1" applyAlignment="1">
      <alignment horizontal="center" vertical="center"/>
    </xf>
    <xf numFmtId="0" fontId="7" fillId="24" borderId="62" xfId="0" applyFont="1" applyFill="1" applyBorder="1" applyAlignment="1">
      <alignment horizontal="left" vertical="center"/>
    </xf>
    <xf numFmtId="0" fontId="7" fillId="24" borderId="62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right" vertical="center"/>
    </xf>
    <xf numFmtId="0" fontId="6" fillId="24" borderId="46" xfId="0" applyFont="1" applyFill="1" applyBorder="1" applyAlignment="1">
      <alignment horizontal="right" vertical="center"/>
    </xf>
    <xf numFmtId="0" fontId="7" fillId="24" borderId="66" xfId="0" applyFont="1" applyFill="1" applyBorder="1" applyAlignment="1">
      <alignment horizontal="left" vertical="center"/>
    </xf>
    <xf numFmtId="0" fontId="7" fillId="24" borderId="79" xfId="0" applyFont="1" applyFill="1" applyBorder="1" applyAlignment="1">
      <alignment horizontal="left" vertical="center"/>
    </xf>
    <xf numFmtId="1" fontId="7" fillId="24" borderId="46" xfId="0" applyNumberFormat="1" applyFont="1" applyFill="1" applyBorder="1" applyAlignment="1">
      <alignment horizontal="center" vertical="center"/>
    </xf>
    <xf numFmtId="1" fontId="7" fillId="24" borderId="52" xfId="0" applyNumberFormat="1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right" vertical="center"/>
    </xf>
    <xf numFmtId="1" fontId="5" fillId="26" borderId="75" xfId="0" applyNumberFormat="1" applyFont="1" applyFill="1" applyBorder="1" applyAlignment="1">
      <alignment horizontal="center" vertical="center"/>
    </xf>
    <xf numFmtId="1" fontId="5" fillId="26" borderId="11" xfId="0" applyNumberFormat="1" applyFont="1" applyFill="1" applyBorder="1" applyAlignment="1">
      <alignment horizontal="center" vertical="center"/>
    </xf>
    <xf numFmtId="1" fontId="5" fillId="26" borderId="41" xfId="0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right" vertical="center"/>
    </xf>
    <xf numFmtId="0" fontId="5" fillId="26" borderId="67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left" vertical="center"/>
    </xf>
    <xf numFmtId="0" fontId="5" fillId="24" borderId="80" xfId="0" applyFont="1" applyFill="1" applyBorder="1" applyAlignment="1">
      <alignment horizontal="center" vertical="center"/>
    </xf>
    <xf numFmtId="0" fontId="7" fillId="24" borderId="80" xfId="0" applyFont="1" applyFill="1" applyBorder="1" applyAlignment="1">
      <alignment horizontal="left" vertical="center"/>
    </xf>
    <xf numFmtId="1" fontId="7" fillId="24" borderId="81" xfId="0" applyNumberFormat="1" applyFont="1" applyFill="1" applyBorder="1" applyAlignment="1">
      <alignment horizontal="center" vertical="center"/>
    </xf>
    <xf numFmtId="1" fontId="7" fillId="24" borderId="82" xfId="0" applyNumberFormat="1" applyFont="1" applyFill="1" applyBorder="1" applyAlignment="1">
      <alignment horizontal="center" vertical="center"/>
    </xf>
    <xf numFmtId="1" fontId="7" fillId="24" borderId="47" xfId="0" applyNumberFormat="1" applyFont="1" applyFill="1" applyBorder="1" applyAlignment="1">
      <alignment horizontal="center" vertical="center"/>
    </xf>
    <xf numFmtId="1" fontId="7" fillId="24" borderId="80" xfId="0" applyNumberFormat="1" applyFont="1" applyFill="1" applyBorder="1" applyAlignment="1">
      <alignment horizontal="center" vertical="center"/>
    </xf>
    <xf numFmtId="1" fontId="7" fillId="24" borderId="48" xfId="0" applyNumberFormat="1" applyFont="1" applyFill="1" applyBorder="1" applyAlignment="1">
      <alignment horizontal="center" vertical="center"/>
    </xf>
    <xf numFmtId="1" fontId="7" fillId="24" borderId="83" xfId="0" applyNumberFormat="1" applyFont="1" applyFill="1" applyBorder="1" applyAlignment="1">
      <alignment horizontal="center" vertical="center"/>
    </xf>
    <xf numFmtId="0" fontId="7" fillId="24" borderId="82" xfId="0" applyFont="1" applyFill="1" applyBorder="1" applyAlignment="1">
      <alignment horizontal="left" vertical="center"/>
    </xf>
    <xf numFmtId="0" fontId="5" fillId="24" borderId="72" xfId="0" applyFont="1" applyFill="1" applyBorder="1" applyAlignment="1">
      <alignment horizontal="center" vertical="center"/>
    </xf>
    <xf numFmtId="1" fontId="7" fillId="24" borderId="84" xfId="0" applyNumberFormat="1" applyFont="1" applyFill="1" applyBorder="1" applyAlignment="1">
      <alignment horizontal="center" vertical="center"/>
    </xf>
    <xf numFmtId="1" fontId="7" fillId="24" borderId="70" xfId="0" applyNumberFormat="1" applyFont="1" applyFill="1" applyBorder="1" applyAlignment="1">
      <alignment horizontal="center" vertical="center"/>
    </xf>
    <xf numFmtId="1" fontId="7" fillId="24" borderId="35" xfId="0" applyNumberFormat="1" applyFont="1" applyFill="1" applyBorder="1" applyAlignment="1">
      <alignment horizontal="center" vertical="center"/>
    </xf>
    <xf numFmtId="1" fontId="7" fillId="24" borderId="72" xfId="0" applyNumberFormat="1" applyFont="1" applyFill="1" applyBorder="1" applyAlignment="1">
      <alignment horizontal="center" vertical="center"/>
    </xf>
    <xf numFmtId="1" fontId="7" fillId="24" borderId="36" xfId="0" applyNumberFormat="1" applyFont="1" applyFill="1" applyBorder="1" applyAlignment="1">
      <alignment horizontal="center" vertical="center"/>
    </xf>
    <xf numFmtId="1" fontId="7" fillId="24" borderId="78" xfId="0" applyNumberFormat="1" applyFont="1" applyFill="1" applyBorder="1" applyAlignment="1">
      <alignment horizontal="center" vertical="center"/>
    </xf>
    <xf numFmtId="0" fontId="5" fillId="26" borderId="69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8" fillId="26" borderId="75" xfId="0" applyFont="1" applyFill="1" applyBorder="1" applyAlignment="1">
      <alignment horizontal="right" vertical="center"/>
    </xf>
    <xf numFmtId="0" fontId="8" fillId="24" borderId="73" xfId="0" applyFont="1" applyFill="1" applyBorder="1" applyAlignment="1">
      <alignment horizontal="right" vertical="center"/>
    </xf>
    <xf numFmtId="0" fontId="7" fillId="24" borderId="46" xfId="0" applyFont="1" applyFill="1" applyBorder="1" applyAlignment="1">
      <alignment horizontal="left" vertical="center"/>
    </xf>
    <xf numFmtId="0" fontId="5" fillId="24" borderId="44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7" fillId="24" borderId="44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left" vertical="center"/>
    </xf>
    <xf numFmtId="0" fontId="7" fillId="24" borderId="44" xfId="0" applyFont="1" applyFill="1" applyBorder="1" applyAlignment="1">
      <alignment horizontal="left" vertical="center"/>
    </xf>
    <xf numFmtId="1" fontId="5" fillId="27" borderId="75" xfId="0" applyNumberFormat="1" applyFont="1" applyFill="1" applyBorder="1" applyAlignment="1">
      <alignment horizontal="center" vertical="center"/>
    </xf>
    <xf numFmtId="1" fontId="5" fillId="27" borderId="10" xfId="0" applyNumberFormat="1" applyFont="1" applyFill="1" applyBorder="1" applyAlignment="1">
      <alignment horizontal="center" vertical="center"/>
    </xf>
    <xf numFmtId="1" fontId="5" fillId="27" borderId="32" xfId="0" applyNumberFormat="1" applyFont="1" applyFill="1" applyBorder="1" applyAlignment="1">
      <alignment horizontal="center" vertical="center"/>
    </xf>
    <xf numFmtId="1" fontId="5" fillId="27" borderId="41" xfId="0" applyNumberFormat="1" applyFont="1" applyFill="1" applyBorder="1" applyAlignment="1">
      <alignment horizontal="center" vertical="center"/>
    </xf>
    <xf numFmtId="1" fontId="5" fillId="27" borderId="33" xfId="0" applyNumberFormat="1" applyFont="1" applyFill="1" applyBorder="1" applyAlignment="1">
      <alignment horizontal="center" vertical="center"/>
    </xf>
    <xf numFmtId="1" fontId="5" fillId="27" borderId="38" xfId="0" applyNumberFormat="1" applyFont="1" applyFill="1" applyBorder="1" applyAlignment="1">
      <alignment horizontal="center" vertical="center"/>
    </xf>
    <xf numFmtId="1" fontId="5" fillId="27" borderId="39" xfId="0" applyNumberFormat="1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49" fontId="5" fillId="26" borderId="55" xfId="0" applyNumberFormat="1" applyFont="1" applyFill="1" applyBorder="1" applyAlignment="1">
      <alignment vertical="center"/>
    </xf>
    <xf numFmtId="0" fontId="0" fillId="26" borderId="56" xfId="0" applyFill="1" applyBorder="1" applyAlignment="1">
      <alignment vertical="center"/>
    </xf>
    <xf numFmtId="0" fontId="0" fillId="26" borderId="67" xfId="0" applyFill="1" applyBorder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72" xfId="0" applyFont="1" applyFill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5" xfId="0" applyFont="1" applyFill="1" applyBorder="1" applyAlignment="1">
      <alignment horizontal="left" vertical="center"/>
    </xf>
    <xf numFmtId="0" fontId="7" fillId="24" borderId="63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24" borderId="25" xfId="0" applyFont="1" applyFill="1" applyBorder="1" applyAlignment="1">
      <alignment vertical="center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24" borderId="80" xfId="0" applyFont="1" applyFill="1" applyBorder="1" applyAlignment="1">
      <alignment horizontal="left" vertical="center"/>
    </xf>
    <xf numFmtId="0" fontId="7" fillId="24" borderId="48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 wrapText="1"/>
    </xf>
    <xf numFmtId="0" fontId="7" fillId="24" borderId="27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72" xfId="0" applyFont="1" applyFill="1" applyBorder="1" applyAlignment="1">
      <alignment vertical="center"/>
    </xf>
    <xf numFmtId="0" fontId="7" fillId="24" borderId="36" xfId="0" applyFont="1" applyFill="1" applyBorder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7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vertical="center"/>
    </xf>
    <xf numFmtId="0" fontId="7" fillId="24" borderId="46" xfId="0" applyFont="1" applyFill="1" applyBorder="1" applyAlignment="1">
      <alignment vertical="center"/>
    </xf>
    <xf numFmtId="0" fontId="5" fillId="26" borderId="55" xfId="0" applyFont="1" applyFill="1" applyBorder="1" applyAlignment="1">
      <alignment horizontal="left" vertical="center"/>
    </xf>
    <xf numFmtId="0" fontId="7" fillId="26" borderId="56" xfId="0" applyFont="1" applyFill="1" applyBorder="1" applyAlignment="1">
      <alignment horizontal="left" vertical="center"/>
    </xf>
    <xf numFmtId="0" fontId="7" fillId="26" borderId="67" xfId="0" applyFont="1" applyFill="1" applyBorder="1" applyAlignment="1">
      <alignment horizontal="left" vertical="center"/>
    </xf>
    <xf numFmtId="0" fontId="7" fillId="24" borderId="79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right" vertical="center"/>
    </xf>
    <xf numFmtId="0" fontId="7" fillId="27" borderId="41" xfId="0" applyFont="1" applyFill="1" applyBorder="1" applyAlignment="1">
      <alignment horizontal="right" vertical="center"/>
    </xf>
    <xf numFmtId="0" fontId="7" fillId="27" borderId="33" xfId="0" applyFont="1" applyFill="1" applyBorder="1" applyAlignment="1">
      <alignment horizontal="right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6" fillId="24" borderId="78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5" fillId="24" borderId="75" xfId="0" applyFont="1" applyFill="1" applyBorder="1" applyAlignment="1">
      <alignment horizontal="center" vertical="center" wrapText="1"/>
    </xf>
    <xf numFmtId="0" fontId="5" fillId="24" borderId="76" xfId="0" applyFont="1" applyFill="1" applyBorder="1" applyAlignment="1">
      <alignment horizontal="center" vertical="center" wrapText="1"/>
    </xf>
    <xf numFmtId="0" fontId="5" fillId="24" borderId="7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5" fillId="24" borderId="74" xfId="0" applyFont="1" applyFill="1" applyBorder="1" applyAlignment="1">
      <alignment horizontal="center" vertical="center"/>
    </xf>
    <xf numFmtId="0" fontId="5" fillId="24" borderId="6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2" fillId="24" borderId="30" xfId="0" applyFont="1" applyFill="1" applyBorder="1" applyAlignment="1">
      <alignment vertical="center" wrapText="1"/>
    </xf>
    <xf numFmtId="0" fontId="34" fillId="24" borderId="30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49" fontId="5" fillId="26" borderId="55" xfId="0" applyNumberFormat="1" applyFont="1" applyFill="1" applyBorder="1" applyAlignment="1">
      <alignment horizontal="left" vertical="center" wrapText="1"/>
    </xf>
    <xf numFmtId="49" fontId="5" fillId="26" borderId="56" xfId="0" applyNumberFormat="1" applyFont="1" applyFill="1" applyBorder="1" applyAlignment="1">
      <alignment horizontal="left" vertical="center"/>
    </xf>
    <xf numFmtId="49" fontId="5" fillId="26" borderId="67" xfId="0" applyNumberFormat="1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49" fontId="5" fillId="26" borderId="55" xfId="0" applyNumberFormat="1" applyFont="1" applyFill="1" applyBorder="1" applyAlignment="1">
      <alignment horizontal="right" vertical="center"/>
    </xf>
    <xf numFmtId="49" fontId="5" fillId="26" borderId="56" xfId="0" applyNumberFormat="1" applyFont="1" applyFill="1" applyBorder="1" applyAlignment="1">
      <alignment horizontal="right" vertical="center"/>
    </xf>
    <xf numFmtId="49" fontId="5" fillId="26" borderId="11" xfId="0" applyNumberFormat="1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left" vertical="center"/>
    </xf>
    <xf numFmtId="0" fontId="7" fillId="24" borderId="53" xfId="0" applyFont="1" applyFill="1" applyBorder="1" applyAlignment="1">
      <alignment horizontal="left" vertical="center"/>
    </xf>
    <xf numFmtId="0" fontId="7" fillId="24" borderId="34" xfId="0" applyFont="1" applyFill="1" applyBorder="1" applyAlignment="1">
      <alignment horizontal="left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1" fontId="6" fillId="24" borderId="44" xfId="0" applyNumberFormat="1" applyFont="1" applyFill="1" applyBorder="1" applyAlignment="1">
      <alignment horizontal="center" vertical="center"/>
    </xf>
    <xf numFmtId="1" fontId="6" fillId="24" borderId="45" xfId="0" applyNumberFormat="1" applyFont="1" applyFill="1" applyBorder="1" applyAlignment="1">
      <alignment horizontal="center" vertical="center"/>
    </xf>
    <xf numFmtId="1" fontId="6" fillId="24" borderId="46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66" xfId="0" applyNumberFormat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1" fontId="0" fillId="24" borderId="18" xfId="0" applyNumberFormat="1" applyFill="1" applyBorder="1" applyAlignment="1">
      <alignment horizontal="center" vertical="center"/>
    </xf>
    <xf numFmtId="1" fontId="0" fillId="24" borderId="19" xfId="0" applyNumberFormat="1" applyFill="1" applyBorder="1" applyAlignment="1">
      <alignment horizontal="center" vertical="center"/>
    </xf>
    <xf numFmtId="1" fontId="0" fillId="24" borderId="26" xfId="0" applyNumberForma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" fontId="5" fillId="26" borderId="55" xfId="0" applyNumberFormat="1" applyFont="1" applyFill="1" applyBorder="1" applyAlignment="1">
      <alignment horizontal="center" vertical="center"/>
    </xf>
    <xf numFmtId="1" fontId="5" fillId="26" borderId="56" xfId="0" applyNumberFormat="1" applyFont="1" applyFill="1" applyBorder="1" applyAlignment="1">
      <alignment horizontal="center" vertical="center"/>
    </xf>
    <xf numFmtId="1" fontId="5" fillId="26" borderId="65" xfId="0" applyNumberFormat="1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0" fontId="2" fillId="24" borderId="32" xfId="0" applyFont="1" applyFill="1" applyBorder="1" applyAlignment="1">
      <alignment horizontal="center" vertical="center"/>
    </xf>
    <xf numFmtId="49" fontId="2" fillId="24" borderId="41" xfId="0" applyNumberFormat="1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49" fontId="2" fillId="24" borderId="53" xfId="0" applyNumberFormat="1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49" fontId="2" fillId="24" borderId="34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right" vertical="center"/>
    </xf>
    <xf numFmtId="0" fontId="2" fillId="24" borderId="44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49" fontId="2" fillId="26" borderId="30" xfId="0" applyNumberFormat="1" applyFont="1" applyFill="1" applyBorder="1" applyAlignment="1">
      <alignment vertical="center"/>
    </xf>
    <xf numFmtId="49" fontId="2" fillId="26" borderId="32" xfId="0" applyNumberFormat="1" applyFont="1" applyFill="1" applyBorder="1" applyAlignment="1">
      <alignment vertical="center"/>
    </xf>
    <xf numFmtId="49" fontId="2" fillId="26" borderId="41" xfId="0" applyNumberFormat="1" applyFont="1" applyFill="1" applyBorder="1" applyAlignment="1">
      <alignment vertical="center"/>
    </xf>
    <xf numFmtId="49" fontId="2" fillId="26" borderId="33" xfId="0" applyNumberFormat="1" applyFont="1" applyFill="1" applyBorder="1" applyAlignment="1">
      <alignment horizontal="right" vertical="center"/>
    </xf>
    <xf numFmtId="1" fontId="2" fillId="26" borderId="75" xfId="0" applyNumberFormat="1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" fillId="26" borderId="38" xfId="0" applyNumberFormat="1" applyFont="1" applyFill="1" applyBorder="1" applyAlignment="1">
      <alignment horizontal="center" vertical="center"/>
    </xf>
    <xf numFmtId="1" fontId="2" fillId="26" borderId="41" xfId="0" applyNumberFormat="1" applyFont="1" applyFill="1" applyBorder="1" applyAlignment="1">
      <alignment horizontal="center" vertical="center"/>
    </xf>
    <xf numFmtId="1" fontId="2" fillId="26" borderId="33" xfId="0" applyNumberFormat="1" applyFont="1" applyFill="1" applyBorder="1" applyAlignment="1">
      <alignment horizontal="center" vertical="center"/>
    </xf>
    <xf numFmtId="1" fontId="2" fillId="26" borderId="32" xfId="0" applyNumberFormat="1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right" vertical="center"/>
    </xf>
    <xf numFmtId="0" fontId="2" fillId="24" borderId="62" xfId="0" applyFont="1" applyFill="1" applyBorder="1" applyAlignment="1">
      <alignment horizontal="center" vertical="center"/>
    </xf>
    <xf numFmtId="0" fontId="34" fillId="24" borderId="63" xfId="0" applyFont="1" applyFill="1" applyBorder="1" applyAlignment="1">
      <alignment horizontal="left" vertical="center"/>
    </xf>
    <xf numFmtId="1" fontId="34" fillId="24" borderId="74" xfId="0" applyNumberFormat="1" applyFont="1" applyFill="1" applyBorder="1" applyAlignment="1">
      <alignment horizontal="center" vertical="center"/>
    </xf>
    <xf numFmtId="1" fontId="34" fillId="24" borderId="16" xfId="0" applyNumberFormat="1" applyFont="1" applyFill="1" applyBorder="1" applyAlignment="1">
      <alignment horizontal="center" vertical="center"/>
    </xf>
    <xf numFmtId="1" fontId="34" fillId="24" borderId="63" xfId="0" applyNumberFormat="1" applyFont="1" applyFill="1" applyBorder="1" applyAlignment="1">
      <alignment horizontal="center" vertical="center"/>
    </xf>
    <xf numFmtId="1" fontId="34" fillId="24" borderId="42" xfId="0" applyNumberFormat="1" applyFont="1" applyFill="1" applyBorder="1" applyAlignment="1">
      <alignment horizontal="center" vertical="center"/>
    </xf>
    <xf numFmtId="1" fontId="34" fillId="24" borderId="62" xfId="0" applyNumberFormat="1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left" vertical="center"/>
    </xf>
    <xf numFmtId="0" fontId="34" fillId="24" borderId="45" xfId="0" applyFont="1" applyFill="1" applyBorder="1" applyAlignment="1">
      <alignment horizontal="left" vertical="center"/>
    </xf>
    <xf numFmtId="1" fontId="34" fillId="24" borderId="68" xfId="0" applyNumberFormat="1" applyFont="1" applyFill="1" applyBorder="1" applyAlignment="1">
      <alignment horizontal="center" vertical="center"/>
    </xf>
    <xf numFmtId="1" fontId="34" fillId="24" borderId="45" xfId="0" applyNumberFormat="1" applyFont="1" applyFill="1" applyBorder="1" applyAlignment="1">
      <alignment horizontal="center" vertical="center"/>
    </xf>
    <xf numFmtId="1" fontId="34" fillId="24" borderId="46" xfId="0" applyNumberFormat="1" applyFont="1" applyFill="1" applyBorder="1" applyAlignment="1">
      <alignment horizontal="center" vertical="center"/>
    </xf>
    <xf numFmtId="1" fontId="34" fillId="24" borderId="44" xfId="0" applyNumberFormat="1" applyFont="1" applyFill="1" applyBorder="1" applyAlignment="1">
      <alignment horizontal="center" vertical="center"/>
    </xf>
    <xf numFmtId="1" fontId="34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right" vertical="center"/>
    </xf>
    <xf numFmtId="1" fontId="2" fillId="24" borderId="0" xfId="0" applyNumberFormat="1" applyFont="1" applyFill="1" applyAlignment="1">
      <alignment vertical="center"/>
    </xf>
    <xf numFmtId="1" fontId="35" fillId="24" borderId="0" xfId="0" applyNumberFormat="1" applyFont="1" applyFill="1" applyAlignment="1">
      <alignment horizontal="center" vertical="center"/>
    </xf>
    <xf numFmtId="1" fontId="34" fillId="24" borderId="0" xfId="0" applyNumberFormat="1" applyFont="1" applyFill="1" applyAlignment="1">
      <alignment vertical="center"/>
    </xf>
    <xf numFmtId="1" fontId="2" fillId="24" borderId="0" xfId="0" applyNumberFormat="1" applyFont="1" applyFill="1" applyAlignment="1">
      <alignment horizontal="center" vertical="center"/>
    </xf>
    <xf numFmtId="0" fontId="34" fillId="24" borderId="63" xfId="0" applyFont="1" applyFill="1" applyBorder="1" applyAlignment="1">
      <alignment vertical="center" wrapText="1"/>
    </xf>
    <xf numFmtId="0" fontId="34" fillId="24" borderId="42" xfId="0" applyFont="1" applyFill="1" applyBorder="1" applyAlignment="1">
      <alignment vertical="center" wrapText="1"/>
    </xf>
    <xf numFmtId="1" fontId="37" fillId="24" borderId="66" xfId="0" applyNumberFormat="1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vertical="center" wrapText="1"/>
    </xf>
    <xf numFmtId="0" fontId="34" fillId="24" borderId="46" xfId="0" applyFont="1" applyFill="1" applyBorder="1" applyAlignment="1">
      <alignment vertical="center" wrapText="1"/>
    </xf>
    <xf numFmtId="1" fontId="34" fillId="24" borderId="14" xfId="0" applyNumberFormat="1" applyFont="1" applyFill="1" applyBorder="1" applyAlignment="1">
      <alignment horizontal="center" vertical="center"/>
    </xf>
    <xf numFmtId="1" fontId="37" fillId="24" borderId="50" xfId="0" applyNumberFormat="1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T44"/>
  <sheetViews>
    <sheetView showGridLines="0" zoomScale="75" zoomScaleNormal="75" zoomScaleSheetLayoutView="80" workbookViewId="0">
      <selection sqref="A1:AB43"/>
    </sheetView>
  </sheetViews>
  <sheetFormatPr defaultColWidth="9.140625" defaultRowHeight="12.75" x14ac:dyDescent="0.2"/>
  <cols>
    <col min="1" max="1" width="4.85546875" style="5" customWidth="1"/>
    <col min="2" max="2" width="23.85546875" style="2" customWidth="1"/>
    <col min="3" max="3" width="41.42578125" style="3" customWidth="1"/>
    <col min="4" max="4" width="22.28515625" style="3" customWidth="1"/>
    <col min="5" max="5" width="7" style="1" bestFit="1" customWidth="1"/>
    <col min="6" max="6" width="8.42578125" style="1" customWidth="1"/>
    <col min="7" max="7" width="4.7109375" style="1" bestFit="1" customWidth="1"/>
    <col min="8" max="10" width="3.5703125" style="1" customWidth="1"/>
    <col min="11" max="11" width="4.7109375" style="1" customWidth="1"/>
    <col min="12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31.28515625" style="1" customWidth="1"/>
    <col min="29" max="29" width="9.140625" style="1" hidden="1" customWidth="1"/>
    <col min="30" max="30" width="14.42578125" style="1" customWidth="1"/>
    <col min="31" max="31" width="9.140625" style="1" customWidth="1"/>
    <col min="32" max="16384" width="9.140625" style="1"/>
  </cols>
  <sheetData>
    <row r="1" spans="1:46" x14ac:dyDescent="0.2">
      <c r="A1" s="48"/>
      <c r="B1" s="49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46" s="7" customFormat="1" ht="18" customHeight="1" x14ac:dyDescent="0.2">
      <c r="A2" s="52" t="s">
        <v>40</v>
      </c>
      <c r="B2" s="53"/>
      <c r="C2" s="54"/>
      <c r="D2" s="54"/>
      <c r="E2" s="55"/>
      <c r="F2" s="55"/>
      <c r="G2" s="55"/>
      <c r="H2" s="195" t="s">
        <v>105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56"/>
      <c r="X2" s="56"/>
      <c r="Y2" s="56"/>
      <c r="Z2" s="56"/>
      <c r="AA2" s="254" t="s">
        <v>104</v>
      </c>
      <c r="AB2" s="254"/>
      <c r="AC2" s="57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spans="1:46" s="7" customFormat="1" ht="18" x14ac:dyDescent="0.2">
      <c r="A3" s="52" t="s">
        <v>37</v>
      </c>
      <c r="B3" s="53"/>
      <c r="C3" s="54"/>
      <c r="D3" s="54"/>
      <c r="E3" s="55"/>
      <c r="F3" s="55"/>
      <c r="G3" s="55"/>
      <c r="H3" s="195" t="s">
        <v>35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56"/>
      <c r="X3" s="56"/>
      <c r="Y3" s="56"/>
      <c r="Z3" s="56"/>
      <c r="AA3" s="254" t="s">
        <v>175</v>
      </c>
      <c r="AB3" s="254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s="7" customFormat="1" ht="18" x14ac:dyDescent="0.2">
      <c r="A4" s="52"/>
      <c r="B4" s="53"/>
      <c r="C4" s="54"/>
      <c r="D4" s="54"/>
      <c r="E4" s="55"/>
      <c r="F4" s="55"/>
      <c r="G4" s="55"/>
      <c r="H4" s="195" t="s">
        <v>45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6"/>
      <c r="Y4" s="56"/>
      <c r="Z4" s="56"/>
      <c r="AA4" s="254" t="s">
        <v>177</v>
      </c>
      <c r="AB4" s="254"/>
      <c r="AC4" s="51"/>
      <c r="AD4" s="55"/>
      <c r="AE4" s="55"/>
      <c r="AF4" s="55"/>
      <c r="AG4" s="51"/>
      <c r="AH4" s="51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8" customHeight="1" x14ac:dyDescent="0.2">
      <c r="A5" s="48"/>
      <c r="B5" s="49"/>
      <c r="C5" s="50"/>
      <c r="D5" s="50"/>
      <c r="E5" s="51"/>
      <c r="F5" s="51"/>
      <c r="G5" s="51"/>
      <c r="H5" s="261" t="s">
        <v>100</v>
      </c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51"/>
      <c r="Y5" s="51"/>
      <c r="Z5" s="51"/>
      <c r="AA5" s="254" t="s">
        <v>168</v>
      </c>
      <c r="AB5" s="254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ht="18" customHeight="1" x14ac:dyDescent="0.2">
      <c r="A6" s="48"/>
      <c r="B6" s="49"/>
      <c r="C6" s="50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52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25.5" customHeight="1" thickBot="1" x14ac:dyDescent="0.25">
      <c r="A7" s="215" t="s">
        <v>170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63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spans="1:46" s="6" customFormat="1" ht="20.25" customHeight="1" thickBot="1" x14ac:dyDescent="0.25">
      <c r="A8" s="249"/>
      <c r="B8" s="246" t="s">
        <v>15</v>
      </c>
      <c r="C8" s="206" t="s">
        <v>1</v>
      </c>
      <c r="D8" s="207"/>
      <c r="E8" s="255" t="s">
        <v>52</v>
      </c>
      <c r="F8" s="258" t="s">
        <v>166</v>
      </c>
      <c r="G8" s="264" t="s">
        <v>0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6"/>
      <c r="AA8" s="262" t="s">
        <v>16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6" customFormat="1" ht="20.25" customHeight="1" thickBot="1" x14ac:dyDescent="0.25">
      <c r="A9" s="250"/>
      <c r="B9" s="247"/>
      <c r="C9" s="208"/>
      <c r="D9" s="209"/>
      <c r="E9" s="256"/>
      <c r="F9" s="259"/>
      <c r="G9" s="212" t="s">
        <v>2</v>
      </c>
      <c r="H9" s="212"/>
      <c r="I9" s="212"/>
      <c r="J9" s="212"/>
      <c r="K9" s="213"/>
      <c r="L9" s="214" t="s">
        <v>3</v>
      </c>
      <c r="M9" s="212"/>
      <c r="N9" s="212"/>
      <c r="O9" s="212"/>
      <c r="P9" s="213"/>
      <c r="Q9" s="214" t="s">
        <v>4</v>
      </c>
      <c r="R9" s="212"/>
      <c r="S9" s="212"/>
      <c r="T9" s="212"/>
      <c r="U9" s="213"/>
      <c r="V9" s="214" t="s">
        <v>5</v>
      </c>
      <c r="W9" s="212"/>
      <c r="X9" s="212"/>
      <c r="Y9" s="212"/>
      <c r="Z9" s="212"/>
      <c r="AA9" s="26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ht="19.5" customHeight="1" thickBot="1" x14ac:dyDescent="0.25">
      <c r="A10" s="251"/>
      <c r="B10" s="248"/>
      <c r="C10" s="210"/>
      <c r="D10" s="211"/>
      <c r="E10" s="257"/>
      <c r="F10" s="260"/>
      <c r="G10" s="58" t="s">
        <v>8</v>
      </c>
      <c r="H10" s="59" t="s">
        <v>10</v>
      </c>
      <c r="I10" s="59" t="s">
        <v>9</v>
      </c>
      <c r="J10" s="59" t="s">
        <v>11</v>
      </c>
      <c r="K10" s="144" t="s">
        <v>12</v>
      </c>
      <c r="L10" s="40" t="s">
        <v>8</v>
      </c>
      <c r="M10" s="59" t="s">
        <v>10</v>
      </c>
      <c r="N10" s="59" t="s">
        <v>9</v>
      </c>
      <c r="O10" s="59" t="s">
        <v>11</v>
      </c>
      <c r="P10" s="144" t="s">
        <v>12</v>
      </c>
      <c r="Q10" s="40" t="s">
        <v>8</v>
      </c>
      <c r="R10" s="59" t="s">
        <v>10</v>
      </c>
      <c r="S10" s="59" t="s">
        <v>9</v>
      </c>
      <c r="T10" s="59" t="s">
        <v>11</v>
      </c>
      <c r="U10" s="144" t="s">
        <v>12</v>
      </c>
      <c r="V10" s="40" t="s">
        <v>8</v>
      </c>
      <c r="W10" s="59" t="s">
        <v>10</v>
      </c>
      <c r="X10" s="59" t="s">
        <v>9</v>
      </c>
      <c r="Y10" s="59" t="s">
        <v>11</v>
      </c>
      <c r="Z10" s="144" t="s">
        <v>12</v>
      </c>
      <c r="AA10" s="171" t="s">
        <v>15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18.75" customHeight="1" thickBot="1" x14ac:dyDescent="0.25">
      <c r="A11" s="99" t="s">
        <v>145</v>
      </c>
      <c r="B11" s="100"/>
      <c r="C11" s="101"/>
      <c r="D11" s="102"/>
      <c r="E11" s="145">
        <f t="shared" ref="E11:Z11" si="0">SUM(E12:E14)</f>
        <v>12</v>
      </c>
      <c r="F11" s="146">
        <f t="shared" si="0"/>
        <v>12</v>
      </c>
      <c r="G11" s="116">
        <f t="shared" si="0"/>
        <v>0</v>
      </c>
      <c r="H11" s="147">
        <f t="shared" si="0"/>
        <v>0</v>
      </c>
      <c r="I11" s="147">
        <f t="shared" si="0"/>
        <v>0</v>
      </c>
      <c r="J11" s="147">
        <f t="shared" si="0"/>
        <v>0</v>
      </c>
      <c r="K11" s="115">
        <f t="shared" si="0"/>
        <v>0</v>
      </c>
      <c r="L11" s="114">
        <f t="shared" si="0"/>
        <v>0</v>
      </c>
      <c r="M11" s="147">
        <f t="shared" si="0"/>
        <v>0</v>
      </c>
      <c r="N11" s="147">
        <f t="shared" si="0"/>
        <v>5</v>
      </c>
      <c r="O11" s="147">
        <f t="shared" si="0"/>
        <v>0</v>
      </c>
      <c r="P11" s="115">
        <f t="shared" si="0"/>
        <v>4</v>
      </c>
      <c r="Q11" s="114">
        <f t="shared" si="0"/>
        <v>2</v>
      </c>
      <c r="R11" s="147">
        <f t="shared" si="0"/>
        <v>3</v>
      </c>
      <c r="S11" s="147">
        <f t="shared" si="0"/>
        <v>2</v>
      </c>
      <c r="T11" s="147">
        <f t="shared" si="0"/>
        <v>0</v>
      </c>
      <c r="U11" s="115">
        <f t="shared" si="0"/>
        <v>8</v>
      </c>
      <c r="V11" s="114">
        <f t="shared" si="0"/>
        <v>0</v>
      </c>
      <c r="W11" s="147">
        <f t="shared" si="0"/>
        <v>0</v>
      </c>
      <c r="X11" s="147">
        <f t="shared" si="0"/>
        <v>0</v>
      </c>
      <c r="Y11" s="147">
        <f t="shared" si="0"/>
        <v>0</v>
      </c>
      <c r="Z11" s="115">
        <f t="shared" si="0"/>
        <v>0</v>
      </c>
      <c r="AA11" s="148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3" customFormat="1" ht="15" customHeight="1" x14ac:dyDescent="0.2">
      <c r="A12" s="34" t="s">
        <v>2</v>
      </c>
      <c r="B12" s="43" t="s">
        <v>106</v>
      </c>
      <c r="C12" s="202" t="s">
        <v>165</v>
      </c>
      <c r="D12" s="203"/>
      <c r="E12" s="95">
        <f>SUM(G12,H12,I12,L12,M12,N12,Q12,R12,S12,V12,W12,X12,)</f>
        <v>4</v>
      </c>
      <c r="F12" s="98">
        <f>K12+P12+U12+Z12</f>
        <v>4</v>
      </c>
      <c r="G12" s="37"/>
      <c r="H12" s="38"/>
      <c r="I12" s="38"/>
      <c r="J12" s="38"/>
      <c r="K12" s="36"/>
      <c r="L12" s="35"/>
      <c r="M12" s="38"/>
      <c r="N12" s="38"/>
      <c r="O12" s="38"/>
      <c r="P12" s="36"/>
      <c r="Q12" s="35">
        <v>2</v>
      </c>
      <c r="R12" s="38">
        <v>0</v>
      </c>
      <c r="S12" s="38">
        <v>2</v>
      </c>
      <c r="T12" s="38" t="s">
        <v>13</v>
      </c>
      <c r="U12" s="36">
        <v>4</v>
      </c>
      <c r="V12" s="35"/>
      <c r="W12" s="38"/>
      <c r="X12" s="38"/>
      <c r="Y12" s="38"/>
      <c r="Z12" s="36"/>
      <c r="AA12" s="83"/>
      <c r="AB12" s="190"/>
    </row>
    <row r="13" spans="1:46" s="13" customFormat="1" ht="15" customHeight="1" x14ac:dyDescent="0.2">
      <c r="A13" s="39" t="s">
        <v>3</v>
      </c>
      <c r="B13" s="44" t="s">
        <v>107</v>
      </c>
      <c r="C13" s="204" t="s">
        <v>46</v>
      </c>
      <c r="D13" s="205"/>
      <c r="E13" s="96">
        <v>3</v>
      </c>
      <c r="F13" s="128">
        <f>K13+P13+U13+Z13</f>
        <v>4</v>
      </c>
      <c r="G13" s="24"/>
      <c r="H13" s="23"/>
      <c r="I13" s="23"/>
      <c r="J13" s="23"/>
      <c r="K13" s="26"/>
      <c r="L13" s="25"/>
      <c r="M13" s="23"/>
      <c r="N13" s="23"/>
      <c r="O13" s="23"/>
      <c r="P13" s="26"/>
      <c r="Q13" s="25">
        <v>0</v>
      </c>
      <c r="R13" s="23">
        <v>3</v>
      </c>
      <c r="S13" s="23">
        <v>0</v>
      </c>
      <c r="T13" s="23" t="s">
        <v>38</v>
      </c>
      <c r="U13" s="26">
        <v>4</v>
      </c>
      <c r="V13" s="25"/>
      <c r="W13" s="23"/>
      <c r="X13" s="23"/>
      <c r="Y13" s="23"/>
      <c r="Z13" s="26"/>
      <c r="AA13" s="47"/>
      <c r="AB13" s="191"/>
    </row>
    <row r="14" spans="1:46" s="13" customFormat="1" ht="16.5" thickBot="1" x14ac:dyDescent="0.25">
      <c r="A14" s="39" t="s">
        <v>4</v>
      </c>
      <c r="B14" s="44" t="s">
        <v>108</v>
      </c>
      <c r="C14" s="204" t="s">
        <v>47</v>
      </c>
      <c r="D14" s="205"/>
      <c r="E14" s="96">
        <f t="shared" ref="E14" si="1">SUM(G14,H14,I14,L14,M14,N14,Q14,R14,S14,V14,W14,X14,)</f>
        <v>5</v>
      </c>
      <c r="F14" s="128">
        <f t="shared" ref="F14" si="2">K14+P14+U14+Z14</f>
        <v>4</v>
      </c>
      <c r="G14" s="24"/>
      <c r="H14" s="23"/>
      <c r="I14" s="23"/>
      <c r="J14" s="23"/>
      <c r="K14" s="26"/>
      <c r="L14" s="25">
        <v>0</v>
      </c>
      <c r="M14" s="23">
        <v>0</v>
      </c>
      <c r="N14" s="23">
        <v>5</v>
      </c>
      <c r="O14" s="23" t="s">
        <v>38</v>
      </c>
      <c r="P14" s="26">
        <v>4</v>
      </c>
      <c r="Q14" s="25"/>
      <c r="R14" s="23"/>
      <c r="S14" s="23"/>
      <c r="T14" s="23"/>
      <c r="U14" s="26"/>
      <c r="V14" s="25"/>
      <c r="W14" s="23"/>
      <c r="X14" s="23"/>
      <c r="Y14" s="23"/>
      <c r="Z14" s="26"/>
      <c r="AA14" s="47"/>
      <c r="AB14" s="191"/>
    </row>
    <row r="15" spans="1:46" s="13" customFormat="1" ht="18.75" customHeight="1" thickBot="1" x14ac:dyDescent="0.25">
      <c r="A15" s="192" t="s">
        <v>152</v>
      </c>
      <c r="B15" s="193"/>
      <c r="C15" s="193"/>
      <c r="D15" s="194"/>
      <c r="E15" s="104">
        <f t="shared" ref="E15:Z15" si="3">SUM(E16:E20)</f>
        <v>18</v>
      </c>
      <c r="F15" s="146">
        <f t="shared" si="3"/>
        <v>21</v>
      </c>
      <c r="G15" s="106">
        <f t="shared" si="3"/>
        <v>6</v>
      </c>
      <c r="H15" s="107">
        <f t="shared" si="3"/>
        <v>2</v>
      </c>
      <c r="I15" s="107">
        <f t="shared" si="3"/>
        <v>3</v>
      </c>
      <c r="J15" s="107">
        <f t="shared" si="3"/>
        <v>0</v>
      </c>
      <c r="K15" s="108">
        <f t="shared" si="3"/>
        <v>12</v>
      </c>
      <c r="L15" s="109">
        <f t="shared" si="3"/>
        <v>3</v>
      </c>
      <c r="M15" s="107">
        <f t="shared" si="3"/>
        <v>2</v>
      </c>
      <c r="N15" s="107">
        <f t="shared" si="3"/>
        <v>2</v>
      </c>
      <c r="O15" s="107">
        <f t="shared" si="3"/>
        <v>0</v>
      </c>
      <c r="P15" s="108">
        <f t="shared" si="3"/>
        <v>9</v>
      </c>
      <c r="Q15" s="109">
        <f t="shared" si="3"/>
        <v>0</v>
      </c>
      <c r="R15" s="107">
        <f t="shared" si="3"/>
        <v>0</v>
      </c>
      <c r="S15" s="107">
        <f t="shared" si="3"/>
        <v>0</v>
      </c>
      <c r="T15" s="107">
        <f t="shared" si="3"/>
        <v>0</v>
      </c>
      <c r="U15" s="108">
        <f t="shared" si="3"/>
        <v>0</v>
      </c>
      <c r="V15" s="109">
        <f t="shared" si="3"/>
        <v>0</v>
      </c>
      <c r="W15" s="107">
        <f t="shared" si="3"/>
        <v>0</v>
      </c>
      <c r="X15" s="107">
        <f t="shared" si="3"/>
        <v>0</v>
      </c>
      <c r="Y15" s="107">
        <f t="shared" si="3"/>
        <v>0</v>
      </c>
      <c r="Z15" s="108">
        <f t="shared" si="3"/>
        <v>0</v>
      </c>
      <c r="AA15" s="105"/>
    </row>
    <row r="16" spans="1:46" s="13" customFormat="1" ht="15" customHeight="1" x14ac:dyDescent="0.2">
      <c r="A16" s="163" t="s">
        <v>5</v>
      </c>
      <c r="B16" s="130" t="s">
        <v>109</v>
      </c>
      <c r="C16" s="198" t="s">
        <v>32</v>
      </c>
      <c r="D16" s="199"/>
      <c r="E16" s="95">
        <f>SUM(G16,H16,I16,L16,M16,N16,Q16,R16,S16,V16,W16,X16,)</f>
        <v>4</v>
      </c>
      <c r="F16" s="98">
        <f>SUM(K16,P16,U16,Z16,)</f>
        <v>4</v>
      </c>
      <c r="G16" s="37">
        <v>2</v>
      </c>
      <c r="H16" s="38">
        <v>2</v>
      </c>
      <c r="I16" s="38">
        <v>0</v>
      </c>
      <c r="J16" s="38" t="s">
        <v>13</v>
      </c>
      <c r="K16" s="36">
        <v>4</v>
      </c>
      <c r="L16" s="35"/>
      <c r="M16" s="38"/>
      <c r="N16" s="38"/>
      <c r="O16" s="38"/>
      <c r="P16" s="36"/>
      <c r="Q16" s="35"/>
      <c r="R16" s="38"/>
      <c r="S16" s="38"/>
      <c r="T16" s="38"/>
      <c r="U16" s="36"/>
      <c r="V16" s="35"/>
      <c r="W16" s="38"/>
      <c r="X16" s="38"/>
      <c r="Y16" s="38"/>
      <c r="Z16" s="36"/>
      <c r="AA16" s="83"/>
    </row>
    <row r="17" spans="1:46" s="13" customFormat="1" ht="15" customHeight="1" x14ac:dyDescent="0.2">
      <c r="A17" s="151" t="s">
        <v>6</v>
      </c>
      <c r="B17" s="44" t="s">
        <v>110</v>
      </c>
      <c r="C17" s="200" t="s">
        <v>33</v>
      </c>
      <c r="D17" s="201"/>
      <c r="E17" s="96">
        <f t="shared" ref="E17:E31" si="4">SUM(G17,H17,I17,L17,M17,N17,Q17,R17,S17,V17,W17,X17,)</f>
        <v>3</v>
      </c>
      <c r="F17" s="128">
        <f t="shared" ref="F17:F20" si="5">SUM(K17,P17,U17,Z17,)</f>
        <v>4</v>
      </c>
      <c r="G17" s="24"/>
      <c r="H17" s="23"/>
      <c r="I17" s="23"/>
      <c r="J17" s="23"/>
      <c r="K17" s="26"/>
      <c r="L17" s="25">
        <v>1</v>
      </c>
      <c r="M17" s="23">
        <v>2</v>
      </c>
      <c r="N17" s="23">
        <v>0</v>
      </c>
      <c r="O17" s="23" t="s">
        <v>13</v>
      </c>
      <c r="P17" s="26">
        <v>4</v>
      </c>
      <c r="Q17" s="25"/>
      <c r="R17" s="23"/>
      <c r="S17" s="23"/>
      <c r="T17" s="23"/>
      <c r="U17" s="26"/>
      <c r="V17" s="25"/>
      <c r="W17" s="23"/>
      <c r="X17" s="23"/>
      <c r="Y17" s="23"/>
      <c r="Z17" s="26"/>
      <c r="AA17" s="47" t="s">
        <v>109</v>
      </c>
    </row>
    <row r="18" spans="1:46" s="13" customFormat="1" ht="15" customHeight="1" x14ac:dyDescent="0.2">
      <c r="A18" s="151" t="s">
        <v>7</v>
      </c>
      <c r="B18" s="125" t="s">
        <v>111</v>
      </c>
      <c r="C18" s="200" t="s">
        <v>48</v>
      </c>
      <c r="D18" s="201"/>
      <c r="E18" s="96">
        <f t="shared" si="4"/>
        <v>3</v>
      </c>
      <c r="F18" s="128">
        <f t="shared" si="5"/>
        <v>4</v>
      </c>
      <c r="G18" s="24">
        <v>2</v>
      </c>
      <c r="H18" s="23">
        <v>0</v>
      </c>
      <c r="I18" s="23">
        <v>1</v>
      </c>
      <c r="J18" s="23" t="s">
        <v>13</v>
      </c>
      <c r="K18" s="26">
        <v>4</v>
      </c>
      <c r="L18" s="25"/>
      <c r="M18" s="23"/>
      <c r="N18" s="23"/>
      <c r="O18" s="23"/>
      <c r="P18" s="26"/>
      <c r="Q18" s="25"/>
      <c r="R18" s="23"/>
      <c r="S18" s="23"/>
      <c r="T18" s="23"/>
      <c r="U18" s="26"/>
      <c r="V18" s="25"/>
      <c r="W18" s="23"/>
      <c r="X18" s="23"/>
      <c r="Y18" s="23"/>
      <c r="Z18" s="26"/>
      <c r="AA18" s="47"/>
    </row>
    <row r="19" spans="1:46" s="13" customFormat="1" ht="15" customHeight="1" x14ac:dyDescent="0.2">
      <c r="A19" s="151" t="s">
        <v>157</v>
      </c>
      <c r="B19" s="125" t="s">
        <v>112</v>
      </c>
      <c r="C19" s="196" t="s">
        <v>49</v>
      </c>
      <c r="D19" s="197"/>
      <c r="E19" s="96">
        <f t="shared" si="4"/>
        <v>4</v>
      </c>
      <c r="F19" s="128">
        <f t="shared" si="5"/>
        <v>4</v>
      </c>
      <c r="G19" s="24">
        <v>2</v>
      </c>
      <c r="H19" s="23">
        <v>0</v>
      </c>
      <c r="I19" s="23">
        <v>2</v>
      </c>
      <c r="J19" s="23" t="s">
        <v>38</v>
      </c>
      <c r="K19" s="26">
        <v>4</v>
      </c>
      <c r="L19" s="25"/>
      <c r="M19" s="23"/>
      <c r="N19" s="23"/>
      <c r="O19" s="23"/>
      <c r="P19" s="26"/>
      <c r="Q19" s="25"/>
      <c r="R19" s="23"/>
      <c r="S19" s="23"/>
      <c r="T19" s="23"/>
      <c r="U19" s="26"/>
      <c r="V19" s="25"/>
      <c r="W19" s="23"/>
      <c r="X19" s="23"/>
      <c r="Y19" s="23"/>
      <c r="Z19" s="26"/>
      <c r="AA19" s="47"/>
    </row>
    <row r="20" spans="1:46" s="13" customFormat="1" ht="16.5" thickBot="1" x14ac:dyDescent="0.25">
      <c r="A20" s="154" t="s">
        <v>158</v>
      </c>
      <c r="B20" s="155" t="s">
        <v>113</v>
      </c>
      <c r="C20" s="217" t="s">
        <v>148</v>
      </c>
      <c r="D20" s="218"/>
      <c r="E20" s="156">
        <v>4</v>
      </c>
      <c r="F20" s="157">
        <f t="shared" si="5"/>
        <v>5</v>
      </c>
      <c r="G20" s="158"/>
      <c r="H20" s="159"/>
      <c r="I20" s="159"/>
      <c r="J20" s="159"/>
      <c r="K20" s="160"/>
      <c r="L20" s="161">
        <v>2</v>
      </c>
      <c r="M20" s="159">
        <v>0</v>
      </c>
      <c r="N20" s="159">
        <v>2</v>
      </c>
      <c r="O20" s="159" t="s">
        <v>38</v>
      </c>
      <c r="P20" s="160">
        <v>5</v>
      </c>
      <c r="Q20" s="161"/>
      <c r="R20" s="159"/>
      <c r="S20" s="159"/>
      <c r="T20" s="159"/>
      <c r="U20" s="160"/>
      <c r="V20" s="161"/>
      <c r="W20" s="159"/>
      <c r="X20" s="159"/>
      <c r="Y20" s="159"/>
      <c r="Z20" s="160"/>
      <c r="AA20" s="162"/>
    </row>
    <row r="21" spans="1:46" s="13" customFormat="1" ht="18.75" customHeight="1" thickBot="1" x14ac:dyDescent="0.25">
      <c r="A21" s="192" t="s">
        <v>153</v>
      </c>
      <c r="B21" s="193"/>
      <c r="C21" s="193"/>
      <c r="D21" s="194"/>
      <c r="E21" s="104">
        <f>SUM(E22:E31)</f>
        <v>34</v>
      </c>
      <c r="F21" s="118">
        <f>F22+F23+F24+F25+F26+F27+F28+F29+F30+F31</f>
        <v>41</v>
      </c>
      <c r="G21" s="106">
        <f t="shared" ref="G21:Z21" si="6">SUM(G22:G31)</f>
        <v>8</v>
      </c>
      <c r="H21" s="107">
        <f t="shared" si="6"/>
        <v>6</v>
      </c>
      <c r="I21" s="107">
        <f t="shared" si="6"/>
        <v>0</v>
      </c>
      <c r="J21" s="107">
        <f t="shared" si="6"/>
        <v>0</v>
      </c>
      <c r="K21" s="108">
        <f t="shared" si="6"/>
        <v>16</v>
      </c>
      <c r="L21" s="109">
        <f t="shared" si="6"/>
        <v>5</v>
      </c>
      <c r="M21" s="107">
        <f t="shared" si="6"/>
        <v>6</v>
      </c>
      <c r="N21" s="107">
        <f t="shared" si="6"/>
        <v>2</v>
      </c>
      <c r="O21" s="107">
        <f t="shared" si="6"/>
        <v>0</v>
      </c>
      <c r="P21" s="108">
        <f t="shared" si="6"/>
        <v>16</v>
      </c>
      <c r="Q21" s="109">
        <f t="shared" si="6"/>
        <v>4</v>
      </c>
      <c r="R21" s="107">
        <f t="shared" si="6"/>
        <v>1</v>
      </c>
      <c r="S21" s="107">
        <f t="shared" si="6"/>
        <v>2</v>
      </c>
      <c r="T21" s="107">
        <f t="shared" si="6"/>
        <v>0</v>
      </c>
      <c r="U21" s="108">
        <f t="shared" si="6"/>
        <v>9</v>
      </c>
      <c r="V21" s="109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8">
        <f t="shared" si="6"/>
        <v>0</v>
      </c>
      <c r="AA21" s="149"/>
    </row>
    <row r="22" spans="1:46" s="13" customFormat="1" ht="15.75" x14ac:dyDescent="0.2">
      <c r="A22" s="163" t="s">
        <v>17</v>
      </c>
      <c r="B22" s="131" t="s">
        <v>114</v>
      </c>
      <c r="C22" s="222" t="s">
        <v>41</v>
      </c>
      <c r="D22" s="223"/>
      <c r="E22" s="164">
        <f t="shared" si="4"/>
        <v>4</v>
      </c>
      <c r="F22" s="165">
        <f>SUM(K22,P22,U22,Z22,)</f>
        <v>4</v>
      </c>
      <c r="G22" s="166">
        <v>2</v>
      </c>
      <c r="H22" s="167">
        <v>2</v>
      </c>
      <c r="I22" s="167">
        <v>0</v>
      </c>
      <c r="J22" s="167" t="s">
        <v>38</v>
      </c>
      <c r="K22" s="168">
        <v>4</v>
      </c>
      <c r="L22" s="169"/>
      <c r="M22" s="167"/>
      <c r="N22" s="167"/>
      <c r="O22" s="167"/>
      <c r="P22" s="168"/>
      <c r="Q22" s="169"/>
      <c r="R22" s="167"/>
      <c r="S22" s="167"/>
      <c r="T22" s="167"/>
      <c r="U22" s="168"/>
      <c r="V22" s="169"/>
      <c r="W22" s="167"/>
      <c r="X22" s="167"/>
      <c r="Y22" s="167"/>
      <c r="Z22" s="168"/>
      <c r="AA22" s="84"/>
    </row>
    <row r="23" spans="1:46" s="13" customFormat="1" ht="15.75" x14ac:dyDescent="0.2">
      <c r="A23" s="151" t="s">
        <v>18</v>
      </c>
      <c r="B23" s="44" t="s">
        <v>115</v>
      </c>
      <c r="C23" s="204" t="s">
        <v>97</v>
      </c>
      <c r="D23" s="205"/>
      <c r="E23" s="96">
        <f t="shared" si="4"/>
        <v>4</v>
      </c>
      <c r="F23" s="128">
        <f t="shared" ref="F23:F29" si="7">SUM(K23,P23,U23,Z23,)</f>
        <v>4</v>
      </c>
      <c r="G23" s="24"/>
      <c r="H23" s="23"/>
      <c r="I23" s="23"/>
      <c r="J23" s="23"/>
      <c r="K23" s="26"/>
      <c r="L23" s="25">
        <v>2</v>
      </c>
      <c r="M23" s="23">
        <v>0</v>
      </c>
      <c r="N23" s="23">
        <v>2</v>
      </c>
      <c r="O23" s="23" t="s">
        <v>13</v>
      </c>
      <c r="P23" s="26">
        <v>4</v>
      </c>
      <c r="Q23" s="25"/>
      <c r="R23" s="23"/>
      <c r="S23" s="23"/>
      <c r="T23" s="23"/>
      <c r="U23" s="26"/>
      <c r="V23" s="25"/>
      <c r="W23" s="23"/>
      <c r="X23" s="23"/>
      <c r="Y23" s="23"/>
      <c r="Z23" s="26"/>
      <c r="AA23" s="47"/>
    </row>
    <row r="24" spans="1:46" s="13" customFormat="1" ht="15.75" x14ac:dyDescent="0.2">
      <c r="A24" s="151" t="s">
        <v>19</v>
      </c>
      <c r="B24" s="44" t="s">
        <v>116</v>
      </c>
      <c r="C24" s="204" t="s">
        <v>98</v>
      </c>
      <c r="D24" s="205"/>
      <c r="E24" s="96">
        <f t="shared" si="4"/>
        <v>3</v>
      </c>
      <c r="F24" s="128">
        <f t="shared" si="7"/>
        <v>4</v>
      </c>
      <c r="G24" s="24"/>
      <c r="H24" s="23"/>
      <c r="I24" s="23"/>
      <c r="J24" s="23"/>
      <c r="K24" s="26"/>
      <c r="L24" s="25"/>
      <c r="M24" s="23"/>
      <c r="N24" s="23"/>
      <c r="O24" s="23"/>
      <c r="P24" s="26"/>
      <c r="Q24" s="25">
        <v>2</v>
      </c>
      <c r="R24" s="23">
        <v>1</v>
      </c>
      <c r="S24" s="23">
        <v>0</v>
      </c>
      <c r="T24" s="23" t="s">
        <v>13</v>
      </c>
      <c r="U24" s="26">
        <v>4</v>
      </c>
      <c r="V24" s="25"/>
      <c r="W24" s="23"/>
      <c r="X24" s="23"/>
      <c r="Y24" s="23"/>
      <c r="Z24" s="26"/>
      <c r="AA24" s="47"/>
    </row>
    <row r="25" spans="1:46" s="13" customFormat="1" ht="15.75" x14ac:dyDescent="0.2">
      <c r="A25" s="151" t="s">
        <v>36</v>
      </c>
      <c r="B25" s="44" t="s">
        <v>117</v>
      </c>
      <c r="C25" s="204" t="s">
        <v>150</v>
      </c>
      <c r="D25" s="205"/>
      <c r="E25" s="96">
        <f t="shared" si="4"/>
        <v>4</v>
      </c>
      <c r="F25" s="128">
        <f t="shared" si="7"/>
        <v>5</v>
      </c>
      <c r="G25" s="24"/>
      <c r="H25" s="23"/>
      <c r="I25" s="23"/>
      <c r="J25" s="23"/>
      <c r="K25" s="26"/>
      <c r="L25" s="25"/>
      <c r="M25" s="23"/>
      <c r="N25" s="23"/>
      <c r="O25" s="23"/>
      <c r="P25" s="26"/>
      <c r="Q25" s="25">
        <v>2</v>
      </c>
      <c r="R25" s="23">
        <v>0</v>
      </c>
      <c r="S25" s="23">
        <v>2</v>
      </c>
      <c r="T25" s="23" t="s">
        <v>13</v>
      </c>
      <c r="U25" s="26">
        <v>5</v>
      </c>
      <c r="V25" s="25"/>
      <c r="W25" s="23"/>
      <c r="X25" s="23"/>
      <c r="Y25" s="23"/>
      <c r="Z25" s="26"/>
      <c r="AA25" s="47"/>
    </row>
    <row r="26" spans="1:46" s="13" customFormat="1" ht="15.75" x14ac:dyDescent="0.2">
      <c r="A26" s="151" t="s">
        <v>159</v>
      </c>
      <c r="B26" s="44" t="s">
        <v>118</v>
      </c>
      <c r="C26" s="204" t="s">
        <v>50</v>
      </c>
      <c r="D26" s="205"/>
      <c r="E26" s="96">
        <f t="shared" si="4"/>
        <v>3</v>
      </c>
      <c r="F26" s="128">
        <f t="shared" si="7"/>
        <v>4</v>
      </c>
      <c r="G26" s="24"/>
      <c r="H26" s="23"/>
      <c r="I26" s="23"/>
      <c r="J26" s="23"/>
      <c r="K26" s="26"/>
      <c r="L26" s="25">
        <v>1</v>
      </c>
      <c r="M26" s="23">
        <v>2</v>
      </c>
      <c r="N26" s="23">
        <v>0</v>
      </c>
      <c r="O26" s="23" t="s">
        <v>13</v>
      </c>
      <c r="P26" s="26">
        <v>4</v>
      </c>
      <c r="Q26" s="25"/>
      <c r="R26" s="23"/>
      <c r="S26" s="23"/>
      <c r="T26" s="23"/>
      <c r="U26" s="26"/>
      <c r="V26" s="25"/>
      <c r="W26" s="23"/>
      <c r="X26" s="23"/>
      <c r="Y26" s="23"/>
      <c r="Z26" s="26"/>
      <c r="AA26" s="47"/>
    </row>
    <row r="27" spans="1:46" s="13" customFormat="1" ht="15.75" x14ac:dyDescent="0.2">
      <c r="A27" s="151" t="s">
        <v>20</v>
      </c>
      <c r="B27" s="44" t="s">
        <v>119</v>
      </c>
      <c r="C27" s="220" t="s">
        <v>51</v>
      </c>
      <c r="D27" s="221"/>
      <c r="E27" s="96">
        <f t="shared" si="4"/>
        <v>3</v>
      </c>
      <c r="F27" s="128">
        <f t="shared" si="7"/>
        <v>4</v>
      </c>
      <c r="G27" s="24"/>
      <c r="H27" s="23"/>
      <c r="I27" s="23"/>
      <c r="J27" s="23"/>
      <c r="K27" s="26"/>
      <c r="L27" s="25">
        <v>1</v>
      </c>
      <c r="M27" s="23">
        <v>2</v>
      </c>
      <c r="N27" s="23">
        <v>0</v>
      </c>
      <c r="O27" s="23" t="s">
        <v>13</v>
      </c>
      <c r="P27" s="26">
        <v>4</v>
      </c>
      <c r="Q27" s="25"/>
      <c r="R27" s="23"/>
      <c r="S27" s="23"/>
      <c r="T27" s="23"/>
      <c r="U27" s="26"/>
      <c r="V27" s="25"/>
      <c r="W27" s="23"/>
      <c r="X27" s="23"/>
      <c r="Y27" s="23"/>
      <c r="Z27" s="26"/>
      <c r="AA27" s="47"/>
    </row>
    <row r="28" spans="1:46" s="13" customFormat="1" ht="15.75" x14ac:dyDescent="0.2">
      <c r="A28" s="151" t="s">
        <v>21</v>
      </c>
      <c r="B28" s="44" t="s">
        <v>120</v>
      </c>
      <c r="C28" s="204" t="s">
        <v>95</v>
      </c>
      <c r="D28" s="205"/>
      <c r="E28" s="96">
        <f t="shared" si="4"/>
        <v>3</v>
      </c>
      <c r="F28" s="128">
        <f t="shared" si="7"/>
        <v>4</v>
      </c>
      <c r="G28" s="24"/>
      <c r="H28" s="23"/>
      <c r="I28" s="23"/>
      <c r="J28" s="23"/>
      <c r="K28" s="26"/>
      <c r="L28" s="25">
        <v>1</v>
      </c>
      <c r="M28" s="23">
        <v>2</v>
      </c>
      <c r="N28" s="23">
        <v>0</v>
      </c>
      <c r="O28" s="23" t="s">
        <v>38</v>
      </c>
      <c r="P28" s="26">
        <v>4</v>
      </c>
      <c r="Q28" s="25"/>
      <c r="R28" s="23"/>
      <c r="S28" s="23"/>
      <c r="T28" s="23"/>
      <c r="U28" s="26"/>
      <c r="V28" s="25"/>
      <c r="W28" s="23"/>
      <c r="X28" s="23"/>
      <c r="Y28" s="23"/>
      <c r="Z28" s="26"/>
      <c r="AA28" s="47"/>
    </row>
    <row r="29" spans="1:46" s="13" customFormat="1" ht="15.75" x14ac:dyDescent="0.2">
      <c r="A29" s="151" t="s">
        <v>22</v>
      </c>
      <c r="B29" s="44" t="s">
        <v>164</v>
      </c>
      <c r="C29" s="219" t="s">
        <v>151</v>
      </c>
      <c r="D29" s="205"/>
      <c r="E29" s="96">
        <f t="shared" si="4"/>
        <v>4</v>
      </c>
      <c r="F29" s="128">
        <f t="shared" si="7"/>
        <v>4</v>
      </c>
      <c r="G29" s="24">
        <v>2</v>
      </c>
      <c r="H29" s="23">
        <v>2</v>
      </c>
      <c r="I29" s="23">
        <v>0</v>
      </c>
      <c r="J29" s="23" t="s">
        <v>38</v>
      </c>
      <c r="K29" s="26">
        <v>4</v>
      </c>
      <c r="L29" s="25"/>
      <c r="M29" s="23"/>
      <c r="N29" s="23"/>
      <c r="O29" s="23"/>
      <c r="P29" s="26"/>
      <c r="Q29" s="25"/>
      <c r="R29" s="23"/>
      <c r="S29" s="23"/>
      <c r="T29" s="23"/>
      <c r="U29" s="26"/>
      <c r="V29" s="25"/>
      <c r="W29" s="23"/>
      <c r="X29" s="23"/>
      <c r="Y29" s="23"/>
      <c r="Z29" s="26"/>
      <c r="AA29" s="47"/>
    </row>
    <row r="30" spans="1:46" s="13" customFormat="1" ht="15.75" x14ac:dyDescent="0.2">
      <c r="A30" s="151" t="s">
        <v>23</v>
      </c>
      <c r="B30" s="44" t="s">
        <v>154</v>
      </c>
      <c r="C30" s="204" t="s">
        <v>96</v>
      </c>
      <c r="D30" s="205"/>
      <c r="E30" s="96">
        <f t="shared" si="4"/>
        <v>2</v>
      </c>
      <c r="F30" s="128">
        <f>SUM(K30,P30,U30,Z30,)</f>
        <v>4</v>
      </c>
      <c r="G30" s="24">
        <v>2</v>
      </c>
      <c r="H30" s="23">
        <v>0</v>
      </c>
      <c r="I30" s="23">
        <v>0</v>
      </c>
      <c r="J30" s="23" t="s">
        <v>38</v>
      </c>
      <c r="K30" s="26">
        <v>4</v>
      </c>
      <c r="L30" s="25"/>
      <c r="M30" s="23"/>
      <c r="N30" s="23"/>
      <c r="O30" s="33"/>
      <c r="P30" s="26"/>
      <c r="Q30" s="25"/>
      <c r="R30" s="23"/>
      <c r="S30" s="23"/>
      <c r="T30" s="23"/>
      <c r="U30" s="26"/>
      <c r="V30" s="25"/>
      <c r="W30" s="23"/>
      <c r="X30" s="23"/>
      <c r="Y30" s="23"/>
      <c r="Z30" s="26"/>
      <c r="AA30" s="47"/>
    </row>
    <row r="31" spans="1:46" s="13" customFormat="1" ht="16.5" thickBot="1" x14ac:dyDescent="0.25">
      <c r="A31" s="152" t="s">
        <v>24</v>
      </c>
      <c r="B31" s="126" t="s">
        <v>156</v>
      </c>
      <c r="C31" s="228" t="s">
        <v>149</v>
      </c>
      <c r="D31" s="229"/>
      <c r="E31" s="97">
        <f t="shared" si="4"/>
        <v>4</v>
      </c>
      <c r="F31" s="128">
        <f>SUM(K31,P31,U31,Z31,)</f>
        <v>4</v>
      </c>
      <c r="G31" s="29">
        <v>2</v>
      </c>
      <c r="H31" s="28">
        <v>2</v>
      </c>
      <c r="I31" s="28">
        <v>0</v>
      </c>
      <c r="J31" s="28" t="s">
        <v>13</v>
      </c>
      <c r="K31" s="142">
        <v>4</v>
      </c>
      <c r="L31" s="40"/>
      <c r="M31" s="28"/>
      <c r="N31" s="28"/>
      <c r="O31" s="28"/>
      <c r="P31" s="142"/>
      <c r="Q31" s="27"/>
      <c r="R31" s="28"/>
      <c r="S31" s="28"/>
      <c r="T31" s="28"/>
      <c r="U31" s="142"/>
      <c r="V31" s="27"/>
      <c r="W31" s="28"/>
      <c r="X31" s="28"/>
      <c r="Y31" s="28"/>
      <c r="Z31" s="142"/>
      <c r="AA31" s="93"/>
      <c r="AB31" s="41"/>
      <c r="AC31" s="41"/>
      <c r="AD31" s="71"/>
      <c r="AE31" s="30"/>
      <c r="AF31" s="30"/>
    </row>
    <row r="32" spans="1:46" s="6" customFormat="1" ht="15" customHeight="1" thickBot="1" x14ac:dyDescent="0.25">
      <c r="A32" s="241" t="s">
        <v>44</v>
      </c>
      <c r="B32" s="242"/>
      <c r="C32" s="242"/>
      <c r="D32" s="243"/>
      <c r="E32" s="182">
        <f>E11+E15+E21+E34+E35</f>
        <v>66</v>
      </c>
      <c r="F32" s="183">
        <f>F11+F15+F21+F34+F35</f>
        <v>75</v>
      </c>
      <c r="G32" s="184">
        <f>G11+G15+G21</f>
        <v>14</v>
      </c>
      <c r="H32" s="185">
        <f>H11+H15+H21+H34+H35</f>
        <v>10</v>
      </c>
      <c r="I32" s="185">
        <f>I11+I15+I21</f>
        <v>3</v>
      </c>
      <c r="J32" s="185"/>
      <c r="K32" s="186">
        <f>K11+K15+K35+K21</f>
        <v>29</v>
      </c>
      <c r="L32" s="187">
        <f>L11+L15+L21</f>
        <v>8</v>
      </c>
      <c r="M32" s="185">
        <f>M11+M15+M21</f>
        <v>8</v>
      </c>
      <c r="N32" s="185">
        <f>N11+N15+N21</f>
        <v>9</v>
      </c>
      <c r="O32" s="185"/>
      <c r="P32" s="188">
        <f>P11+P15+P21</f>
        <v>29</v>
      </c>
      <c r="Q32" s="184">
        <f>Q11+Q15+Q21</f>
        <v>6</v>
      </c>
      <c r="R32" s="185">
        <f>R11+R15+R21</f>
        <v>4</v>
      </c>
      <c r="S32" s="185">
        <f>S11+S15+S21</f>
        <v>4</v>
      </c>
      <c r="T32" s="185"/>
      <c r="U32" s="186">
        <f>U11+U15+U21</f>
        <v>17</v>
      </c>
      <c r="V32" s="184">
        <f>V11+V15+V21</f>
        <v>0</v>
      </c>
      <c r="W32" s="185">
        <f>W11+W15+W21</f>
        <v>0</v>
      </c>
      <c r="X32" s="185">
        <f>X11+X15+X21</f>
        <v>0</v>
      </c>
      <c r="Y32" s="185"/>
      <c r="Z32" s="186">
        <f>Z11+Z15+Z21</f>
        <v>0</v>
      </c>
      <c r="AA32" s="189"/>
      <c r="AB32" s="60"/>
      <c r="AC32" s="61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6" customFormat="1" ht="15" customHeight="1" thickBot="1" x14ac:dyDescent="0.25">
      <c r="A33" s="230" t="s">
        <v>101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2"/>
      <c r="AB33" s="60"/>
      <c r="AC33" s="61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6" customFormat="1" ht="15" customHeight="1" x14ac:dyDescent="0.2">
      <c r="A34" s="153" t="s">
        <v>25</v>
      </c>
      <c r="B34" s="43" t="s">
        <v>142</v>
      </c>
      <c r="C34" s="233" t="s">
        <v>155</v>
      </c>
      <c r="D34" s="234"/>
      <c r="E34" s="135">
        <f>G34+H34+I34</f>
        <v>1</v>
      </c>
      <c r="F34" s="136">
        <f>K34</f>
        <v>0</v>
      </c>
      <c r="G34" s="135">
        <v>0</v>
      </c>
      <c r="H34" s="81">
        <v>1</v>
      </c>
      <c r="I34" s="81">
        <v>0</v>
      </c>
      <c r="J34" s="81" t="s">
        <v>102</v>
      </c>
      <c r="K34" s="136">
        <v>0</v>
      </c>
      <c r="L34" s="140"/>
      <c r="M34" s="43"/>
      <c r="N34" s="43"/>
      <c r="O34" s="43"/>
      <c r="P34" s="141"/>
      <c r="Q34" s="134"/>
      <c r="R34" s="43"/>
      <c r="S34" s="43"/>
      <c r="T34" s="43"/>
      <c r="U34" s="127"/>
      <c r="V34" s="140"/>
      <c r="W34" s="43"/>
      <c r="X34" s="43"/>
      <c r="Y34" s="43"/>
      <c r="Z34" s="141"/>
      <c r="AA34" s="132"/>
      <c r="AB34" s="60"/>
      <c r="AC34" s="61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6" customFormat="1" ht="15" customHeight="1" thickBot="1" x14ac:dyDescent="0.25">
      <c r="A35" s="175" t="s">
        <v>26</v>
      </c>
      <c r="B35" s="126"/>
      <c r="C35" s="235" t="s">
        <v>176</v>
      </c>
      <c r="D35" s="236"/>
      <c r="E35" s="177">
        <f>G35+H35+I35</f>
        <v>1</v>
      </c>
      <c r="F35" s="178">
        <f>K35</f>
        <v>1</v>
      </c>
      <c r="G35" s="177">
        <v>0</v>
      </c>
      <c r="H35" s="179">
        <v>1</v>
      </c>
      <c r="I35" s="179">
        <v>0</v>
      </c>
      <c r="J35" s="179" t="s">
        <v>169</v>
      </c>
      <c r="K35" s="178">
        <v>1</v>
      </c>
      <c r="L35" s="180"/>
      <c r="M35" s="126"/>
      <c r="N35" s="126"/>
      <c r="O35" s="126"/>
      <c r="P35" s="176"/>
      <c r="Q35" s="181"/>
      <c r="R35" s="126"/>
      <c r="S35" s="126"/>
      <c r="T35" s="126"/>
      <c r="U35" s="174"/>
      <c r="V35" s="180"/>
      <c r="W35" s="126"/>
      <c r="X35" s="126"/>
      <c r="Y35" s="126"/>
      <c r="Z35" s="176"/>
      <c r="AA35" s="93"/>
      <c r="AB35" s="60"/>
      <c r="AC35" s="61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6" customFormat="1" ht="15" customHeight="1" x14ac:dyDescent="0.2">
      <c r="A36" s="62"/>
      <c r="B36" s="63"/>
      <c r="C36" s="13"/>
      <c r="D36" s="64"/>
      <c r="E36" s="252" t="s">
        <v>14</v>
      </c>
      <c r="F36" s="253"/>
      <c r="G36" s="244"/>
      <c r="H36" s="224"/>
      <c r="I36" s="225"/>
      <c r="J36" s="85">
        <f>COUNTIF(J12:J31,"v")</f>
        <v>3</v>
      </c>
      <c r="K36" s="237"/>
      <c r="L36" s="224"/>
      <c r="M36" s="224"/>
      <c r="N36" s="225"/>
      <c r="O36" s="85">
        <f>COUNTIF(O12:O31,"v")</f>
        <v>4</v>
      </c>
      <c r="P36" s="239"/>
      <c r="Q36" s="244"/>
      <c r="R36" s="224"/>
      <c r="S36" s="225"/>
      <c r="T36" s="85">
        <f>COUNTIF(T12:T31,"v")</f>
        <v>3</v>
      </c>
      <c r="U36" s="237"/>
      <c r="V36" s="224"/>
      <c r="W36" s="224"/>
      <c r="X36" s="225"/>
      <c r="Y36" s="85">
        <f>COUNTIF(Y12:Y31,"v")</f>
        <v>0</v>
      </c>
      <c r="Z36" s="237"/>
      <c r="AA36" s="150"/>
      <c r="AB36" s="60"/>
      <c r="AC36" s="61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s="6" customFormat="1" ht="15" customHeight="1" x14ac:dyDescent="0.2">
      <c r="A37" s="62"/>
      <c r="B37" s="63"/>
      <c r="C37" s="86"/>
      <c r="D37" s="64"/>
      <c r="E37" s="137"/>
      <c r="F37" s="138" t="s">
        <v>39</v>
      </c>
      <c r="G37" s="245"/>
      <c r="H37" s="226"/>
      <c r="I37" s="227"/>
      <c r="J37" s="65">
        <f>COUNTIF(J12:J31,"é")</f>
        <v>4</v>
      </c>
      <c r="K37" s="238"/>
      <c r="L37" s="226"/>
      <c r="M37" s="226"/>
      <c r="N37" s="227"/>
      <c r="O37" s="65">
        <f>COUNTIF(O12:O31,"é")</f>
        <v>3</v>
      </c>
      <c r="P37" s="240"/>
      <c r="Q37" s="245"/>
      <c r="R37" s="226"/>
      <c r="S37" s="227"/>
      <c r="T37" s="65">
        <f>COUNTIF(T12:T31,"é")</f>
        <v>1</v>
      </c>
      <c r="U37" s="238"/>
      <c r="V37" s="226"/>
      <c r="W37" s="226"/>
      <c r="X37" s="227"/>
      <c r="Y37" s="65">
        <f>COUNTIF(Y12:Y31,"é")</f>
        <v>0</v>
      </c>
      <c r="Z37" s="238"/>
      <c r="AA37" s="64"/>
      <c r="AB37" s="60"/>
      <c r="AC37" s="61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s="6" customFormat="1" ht="15" customHeight="1" x14ac:dyDescent="0.2">
      <c r="A38" s="62"/>
      <c r="B38" s="63"/>
      <c r="C38" s="13"/>
      <c r="D38" s="64"/>
      <c r="E38" s="67"/>
      <c r="F38" s="138" t="s">
        <v>42</v>
      </c>
      <c r="G38" s="68"/>
      <c r="H38" s="69">
        <f>H32+I32</f>
        <v>13</v>
      </c>
      <c r="I38" s="70"/>
      <c r="J38" s="23"/>
      <c r="K38" s="26"/>
      <c r="L38" s="24"/>
      <c r="M38" s="69">
        <f>M32+N32</f>
        <v>17</v>
      </c>
      <c r="N38" s="23"/>
      <c r="O38" s="23"/>
      <c r="P38" s="133"/>
      <c r="Q38" s="25"/>
      <c r="R38" s="69">
        <f>R32+S32</f>
        <v>8</v>
      </c>
      <c r="S38" s="23"/>
      <c r="T38" s="23"/>
      <c r="U38" s="26"/>
      <c r="V38" s="24"/>
      <c r="W38" s="69">
        <f>W32+X32</f>
        <v>0</v>
      </c>
      <c r="X38" s="23"/>
      <c r="Y38" s="23"/>
      <c r="Z38" s="26"/>
      <c r="AA38" s="41"/>
      <c r="AB38" s="72"/>
      <c r="AC38" s="7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s="6" customFormat="1" ht="15" customHeight="1" thickBot="1" x14ac:dyDescent="0.25">
      <c r="A39" s="62"/>
      <c r="B39" s="63"/>
      <c r="C39" s="13"/>
      <c r="D39" s="64"/>
      <c r="E39" s="129"/>
      <c r="F39" s="139" t="s">
        <v>43</v>
      </c>
      <c r="G39" s="74"/>
      <c r="H39" s="75">
        <f>G32+H32+I32</f>
        <v>27</v>
      </c>
      <c r="I39" s="76"/>
      <c r="J39" s="28"/>
      <c r="K39" s="142"/>
      <c r="L39" s="29"/>
      <c r="M39" s="75">
        <f>L32+M32+N32</f>
        <v>25</v>
      </c>
      <c r="N39" s="28"/>
      <c r="O39" s="28"/>
      <c r="P39" s="143"/>
      <c r="Q39" s="27"/>
      <c r="R39" s="75">
        <f>Q32+R32+S32</f>
        <v>14</v>
      </c>
      <c r="S39" s="28"/>
      <c r="T39" s="28"/>
      <c r="U39" s="142"/>
      <c r="V39" s="29"/>
      <c r="W39" s="75">
        <f>V32+W32+X32</f>
        <v>0</v>
      </c>
      <c r="X39" s="28"/>
      <c r="Y39" s="28"/>
      <c r="Z39" s="142"/>
      <c r="AA39" s="41"/>
      <c r="AB39" s="72"/>
      <c r="AC39" s="7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6" customFormat="1" ht="15" customHeight="1" x14ac:dyDescent="0.2">
      <c r="A40" s="62"/>
      <c r="B40" s="63"/>
      <c r="C40" s="13"/>
      <c r="D40" s="64"/>
      <c r="E40" s="41"/>
      <c r="F40" s="77"/>
      <c r="G40" s="13"/>
      <c r="H40" s="61"/>
      <c r="I40" s="13"/>
      <c r="J40" s="41"/>
      <c r="K40" s="41"/>
      <c r="L40" s="41"/>
      <c r="M40" s="61"/>
      <c r="N40" s="41"/>
      <c r="O40" s="41"/>
      <c r="P40" s="41"/>
      <c r="Q40" s="41"/>
      <c r="R40" s="61"/>
      <c r="S40" s="41"/>
      <c r="T40" s="41"/>
      <c r="U40" s="41"/>
      <c r="V40" s="41"/>
      <c r="W40" s="61"/>
      <c r="X40" s="41"/>
      <c r="Y40" s="41"/>
      <c r="Z40" s="41"/>
      <c r="AA40" s="41"/>
      <c r="AB40" s="72"/>
      <c r="AC40" s="7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6" customFormat="1" ht="15" customHeight="1" x14ac:dyDescent="0.2">
      <c r="A41" s="62"/>
      <c r="B41" s="63"/>
      <c r="C41" s="13"/>
      <c r="D41" s="64"/>
      <c r="E41" s="41"/>
      <c r="F41" s="77"/>
      <c r="G41" s="13"/>
      <c r="H41" s="61"/>
      <c r="I41" s="13"/>
      <c r="J41" s="41"/>
      <c r="K41" s="71"/>
      <c r="L41" s="41"/>
      <c r="M41" s="61"/>
      <c r="N41" s="41"/>
      <c r="O41" s="41"/>
      <c r="P41" s="71"/>
      <c r="Q41" s="41"/>
      <c r="R41" s="61"/>
      <c r="S41" s="41"/>
      <c r="T41" s="41"/>
      <c r="U41" s="71"/>
      <c r="V41" s="41"/>
      <c r="W41" s="61"/>
      <c r="X41" s="41"/>
      <c r="Y41" s="41"/>
      <c r="Z41" s="71"/>
      <c r="AA41" s="71"/>
      <c r="AB41" s="72"/>
      <c r="AC41" s="7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s="6" customFormat="1" ht="15" customHeight="1" x14ac:dyDescent="0.2">
      <c r="A42" s="62"/>
      <c r="B42" s="63"/>
      <c r="C42" s="13"/>
      <c r="D42" s="64"/>
      <c r="E42" s="41"/>
      <c r="F42" s="71"/>
      <c r="G42" s="78"/>
      <c r="H42" s="78"/>
      <c r="I42" s="78"/>
      <c r="J42" s="41"/>
      <c r="K42" s="71"/>
      <c r="L42" s="78"/>
      <c r="M42" s="78"/>
      <c r="N42" s="78"/>
      <c r="O42" s="41"/>
      <c r="P42" s="71"/>
      <c r="Q42" s="78"/>
      <c r="R42" s="78"/>
      <c r="S42" s="78"/>
      <c r="T42" s="94" t="s">
        <v>82</v>
      </c>
      <c r="U42" s="71"/>
      <c r="V42" s="78"/>
      <c r="W42" s="78"/>
      <c r="X42" s="78"/>
      <c r="Y42" s="41"/>
      <c r="Z42" s="71"/>
      <c r="AA42" s="71"/>
      <c r="AB42" s="60"/>
      <c r="AC42" s="61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5.75" x14ac:dyDescent="0.2">
      <c r="A43" s="62"/>
      <c r="B43" s="79"/>
      <c r="C43" s="80"/>
      <c r="D43" s="8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</row>
    <row r="44" spans="1:46" ht="15.75" x14ac:dyDescent="0.2">
      <c r="A44" s="17"/>
      <c r="B44" s="18"/>
      <c r="C44" s="19"/>
      <c r="D44" s="1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</sheetData>
  <mergeCells count="54">
    <mergeCell ref="B8:B10"/>
    <mergeCell ref="A8:A10"/>
    <mergeCell ref="H2:V2"/>
    <mergeCell ref="E36:F36"/>
    <mergeCell ref="AA5:AB5"/>
    <mergeCell ref="E8:E10"/>
    <mergeCell ref="F8:F10"/>
    <mergeCell ref="H5:W5"/>
    <mergeCell ref="AA2:AB2"/>
    <mergeCell ref="AA3:AB3"/>
    <mergeCell ref="AA4:AB4"/>
    <mergeCell ref="AA8:AA9"/>
    <mergeCell ref="G8:Z8"/>
    <mergeCell ref="H4:W4"/>
    <mergeCell ref="V9:Z9"/>
    <mergeCell ref="Z36:Z37"/>
    <mergeCell ref="C30:D30"/>
    <mergeCell ref="A32:D32"/>
    <mergeCell ref="G36:I37"/>
    <mergeCell ref="L36:N37"/>
    <mergeCell ref="Q36:S37"/>
    <mergeCell ref="V36:X37"/>
    <mergeCell ref="C31:D31"/>
    <mergeCell ref="A33:AA33"/>
    <mergeCell ref="C34:D34"/>
    <mergeCell ref="C35:D35"/>
    <mergeCell ref="U36:U37"/>
    <mergeCell ref="K36:K37"/>
    <mergeCell ref="P36:P37"/>
    <mergeCell ref="C25:D25"/>
    <mergeCell ref="C20:D20"/>
    <mergeCell ref="C29:D29"/>
    <mergeCell ref="C26:D26"/>
    <mergeCell ref="C27:D27"/>
    <mergeCell ref="C28:D28"/>
    <mergeCell ref="C22:D22"/>
    <mergeCell ref="C23:D23"/>
    <mergeCell ref="C24:D24"/>
    <mergeCell ref="AB12:AB14"/>
    <mergeCell ref="A21:D21"/>
    <mergeCell ref="H3:V3"/>
    <mergeCell ref="C19:D19"/>
    <mergeCell ref="C16:D16"/>
    <mergeCell ref="C18:D18"/>
    <mergeCell ref="C12:D12"/>
    <mergeCell ref="C13:D13"/>
    <mergeCell ref="C14:D14"/>
    <mergeCell ref="C17:D17"/>
    <mergeCell ref="C8:D10"/>
    <mergeCell ref="G9:K9"/>
    <mergeCell ref="L9:P9"/>
    <mergeCell ref="Q9:U9"/>
    <mergeCell ref="A15:D15"/>
    <mergeCell ref="A7:AA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showGridLines="0" zoomScale="75" zoomScaleNormal="75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0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8"/>
      <c r="B1" s="49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4" s="7" customFormat="1" ht="18" x14ac:dyDescent="0.2">
      <c r="A2" s="52" t="s">
        <v>40</v>
      </c>
      <c r="B2" s="53"/>
      <c r="C2" s="54"/>
      <c r="D2" s="54"/>
      <c r="E2" s="55"/>
      <c r="F2" s="55"/>
      <c r="G2" s="55"/>
      <c r="H2" s="195" t="s">
        <v>105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56"/>
      <c r="Y2" s="56"/>
      <c r="Z2" s="56"/>
      <c r="AA2" s="254"/>
      <c r="AB2" s="254"/>
      <c r="AC2" s="16"/>
    </row>
    <row r="3" spans="1:34" s="7" customFormat="1" ht="18" x14ac:dyDescent="0.2">
      <c r="A3" s="52" t="s">
        <v>37</v>
      </c>
      <c r="B3" s="53"/>
      <c r="C3" s="54"/>
      <c r="D3" s="54"/>
      <c r="E3" s="55"/>
      <c r="F3" s="55"/>
      <c r="G3" s="55"/>
      <c r="H3" s="195" t="s">
        <v>35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56"/>
      <c r="Y3" s="56"/>
      <c r="Z3" s="56"/>
      <c r="AA3" s="254" t="s">
        <v>175</v>
      </c>
      <c r="AB3" s="254"/>
    </row>
    <row r="4" spans="1:34" s="7" customFormat="1" ht="18" x14ac:dyDescent="0.2">
      <c r="A4" s="52"/>
      <c r="B4" s="53"/>
      <c r="C4" s="54"/>
      <c r="D4" s="54"/>
      <c r="E4" s="55"/>
      <c r="F4" s="55"/>
      <c r="G4" s="55"/>
      <c r="H4" s="195" t="s">
        <v>45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6"/>
      <c r="Y4" s="56"/>
      <c r="Z4" s="56"/>
      <c r="AA4" s="254" t="s">
        <v>177</v>
      </c>
      <c r="AB4" s="254"/>
      <c r="AC4" s="1"/>
      <c r="AG4" s="1"/>
      <c r="AH4" s="1"/>
    </row>
    <row r="5" spans="1:34" s="7" customFormat="1" ht="18" x14ac:dyDescent="0.2">
      <c r="A5" s="52"/>
      <c r="B5" s="53"/>
      <c r="C5" s="54"/>
      <c r="D5" s="54"/>
      <c r="E5" s="55"/>
      <c r="F5" s="55"/>
      <c r="G5" s="55"/>
      <c r="H5" s="195" t="s">
        <v>53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56"/>
      <c r="Y5" s="56"/>
      <c r="Z5" s="56"/>
      <c r="AA5" s="254" t="s">
        <v>168</v>
      </c>
      <c r="AB5" s="254"/>
      <c r="AC5" s="1"/>
      <c r="AG5" s="1"/>
      <c r="AH5" s="1"/>
    </row>
    <row r="6" spans="1:34" s="7" customFormat="1" ht="18.75" x14ac:dyDescent="0.2">
      <c r="A6" s="52"/>
      <c r="B6" s="53"/>
      <c r="C6" s="54"/>
      <c r="D6" s="54"/>
      <c r="E6" s="55"/>
      <c r="F6" s="55"/>
      <c r="G6" s="55"/>
      <c r="H6" s="261" t="s">
        <v>67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56"/>
      <c r="Y6" s="56"/>
      <c r="Z6" s="56"/>
      <c r="AA6" s="52"/>
      <c r="AB6" s="52"/>
      <c r="AC6" s="1"/>
      <c r="AG6" s="1"/>
      <c r="AH6" s="1"/>
    </row>
    <row r="7" spans="1:34" ht="18" customHeight="1" x14ac:dyDescent="0.2">
      <c r="A7" s="48"/>
      <c r="B7" s="49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54"/>
      <c r="AB7" s="254"/>
    </row>
    <row r="8" spans="1:34" ht="25.5" customHeight="1" thickBot="1" x14ac:dyDescent="0.25">
      <c r="A8" s="215" t="s">
        <v>171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64"/>
    </row>
    <row r="9" spans="1:34" s="6" customFormat="1" ht="20.25" customHeight="1" thickBot="1" x14ac:dyDescent="0.25">
      <c r="A9" s="249"/>
      <c r="B9" s="246" t="s">
        <v>15</v>
      </c>
      <c r="C9" s="206" t="s">
        <v>1</v>
      </c>
      <c r="D9" s="207"/>
      <c r="E9" s="316" t="s">
        <v>52</v>
      </c>
      <c r="F9" s="311" t="s">
        <v>34</v>
      </c>
      <c r="G9" s="264" t="s">
        <v>0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70" t="s">
        <v>16</v>
      </c>
      <c r="AB9" s="13"/>
    </row>
    <row r="10" spans="1:34" s="6" customFormat="1" ht="20.25" customHeight="1" x14ac:dyDescent="0.2">
      <c r="A10" s="250"/>
      <c r="B10" s="247"/>
      <c r="C10" s="208"/>
      <c r="D10" s="209"/>
      <c r="E10" s="317"/>
      <c r="F10" s="312"/>
      <c r="G10" s="212" t="s">
        <v>2</v>
      </c>
      <c r="H10" s="212"/>
      <c r="I10" s="212"/>
      <c r="J10" s="212"/>
      <c r="K10" s="213"/>
      <c r="L10" s="214" t="s">
        <v>3</v>
      </c>
      <c r="M10" s="212"/>
      <c r="N10" s="212"/>
      <c r="O10" s="212"/>
      <c r="P10" s="213"/>
      <c r="Q10" s="214" t="s">
        <v>4</v>
      </c>
      <c r="R10" s="212"/>
      <c r="S10" s="212"/>
      <c r="T10" s="212"/>
      <c r="U10" s="213"/>
      <c r="V10" s="214" t="s">
        <v>5</v>
      </c>
      <c r="W10" s="212"/>
      <c r="X10" s="212"/>
      <c r="Y10" s="212"/>
      <c r="Z10" s="213"/>
      <c r="AA10" s="271"/>
      <c r="AB10" s="13"/>
    </row>
    <row r="11" spans="1:34" s="6" customFormat="1" ht="19.5" customHeight="1" thickBot="1" x14ac:dyDescent="0.25">
      <c r="A11" s="251"/>
      <c r="B11" s="248"/>
      <c r="C11" s="210"/>
      <c r="D11" s="211"/>
      <c r="E11" s="318"/>
      <c r="F11" s="313"/>
      <c r="G11" s="58" t="s">
        <v>8</v>
      </c>
      <c r="H11" s="59" t="s">
        <v>10</v>
      </c>
      <c r="I11" s="59" t="s">
        <v>9</v>
      </c>
      <c r="J11" s="59" t="s">
        <v>11</v>
      </c>
      <c r="K11" s="144" t="s">
        <v>12</v>
      </c>
      <c r="L11" s="40" t="s">
        <v>8</v>
      </c>
      <c r="M11" s="59" t="s">
        <v>10</v>
      </c>
      <c r="N11" s="59" t="s">
        <v>9</v>
      </c>
      <c r="O11" s="59" t="s">
        <v>11</v>
      </c>
      <c r="P11" s="144" t="s">
        <v>12</v>
      </c>
      <c r="Q11" s="40" t="s">
        <v>8</v>
      </c>
      <c r="R11" s="59" t="s">
        <v>10</v>
      </c>
      <c r="S11" s="59" t="s">
        <v>9</v>
      </c>
      <c r="T11" s="59" t="s">
        <v>11</v>
      </c>
      <c r="U11" s="144" t="s">
        <v>12</v>
      </c>
      <c r="V11" s="40" t="s">
        <v>8</v>
      </c>
      <c r="W11" s="59" t="s">
        <v>10</v>
      </c>
      <c r="X11" s="59" t="s">
        <v>9</v>
      </c>
      <c r="Y11" s="59" t="s">
        <v>11</v>
      </c>
      <c r="Z11" s="144" t="s">
        <v>12</v>
      </c>
      <c r="AA11" s="82" t="s">
        <v>15</v>
      </c>
      <c r="AB11" s="13"/>
    </row>
    <row r="12" spans="1:34" s="6" customFormat="1" ht="16.5" thickBot="1" x14ac:dyDescent="0.25">
      <c r="A12" s="272" t="s">
        <v>54</v>
      </c>
      <c r="B12" s="273"/>
      <c r="C12" s="273"/>
      <c r="D12" s="274"/>
      <c r="E12" s="114">
        <f t="shared" ref="E12:Z12" si="0">SUM(E13:E16)</f>
        <v>15</v>
      </c>
      <c r="F12" s="115">
        <f t="shared" si="0"/>
        <v>15</v>
      </c>
      <c r="G12" s="116">
        <f t="shared" si="0"/>
        <v>0</v>
      </c>
      <c r="H12" s="147">
        <f t="shared" si="0"/>
        <v>0</v>
      </c>
      <c r="I12" s="147">
        <f t="shared" si="0"/>
        <v>0</v>
      </c>
      <c r="J12" s="147">
        <f t="shared" si="0"/>
        <v>0</v>
      </c>
      <c r="K12" s="115">
        <f t="shared" si="0"/>
        <v>0</v>
      </c>
      <c r="L12" s="114">
        <f t="shared" si="0"/>
        <v>0</v>
      </c>
      <c r="M12" s="147">
        <f t="shared" si="0"/>
        <v>0</v>
      </c>
      <c r="N12" s="147">
        <f t="shared" si="0"/>
        <v>0</v>
      </c>
      <c r="O12" s="147">
        <f t="shared" si="0"/>
        <v>0</v>
      </c>
      <c r="P12" s="115">
        <f t="shared" si="0"/>
        <v>0</v>
      </c>
      <c r="Q12" s="114">
        <f t="shared" si="0"/>
        <v>7</v>
      </c>
      <c r="R12" s="147">
        <f t="shared" si="0"/>
        <v>8</v>
      </c>
      <c r="S12" s="147">
        <f t="shared" si="0"/>
        <v>0</v>
      </c>
      <c r="T12" s="147">
        <f t="shared" si="0"/>
        <v>0</v>
      </c>
      <c r="U12" s="115">
        <f t="shared" si="0"/>
        <v>15</v>
      </c>
      <c r="V12" s="114">
        <f t="shared" si="0"/>
        <v>0</v>
      </c>
      <c r="W12" s="147">
        <f t="shared" si="0"/>
        <v>0</v>
      </c>
      <c r="X12" s="147">
        <f t="shared" si="0"/>
        <v>0</v>
      </c>
      <c r="Y12" s="147">
        <f t="shared" si="0"/>
        <v>0</v>
      </c>
      <c r="Z12" s="115">
        <f t="shared" si="0"/>
        <v>0</v>
      </c>
      <c r="AA12" s="119"/>
      <c r="AB12" s="13"/>
    </row>
    <row r="13" spans="1:34" s="13" customFormat="1" ht="15" customHeight="1" thickBot="1" x14ac:dyDescent="0.25">
      <c r="A13" s="34" t="s">
        <v>161</v>
      </c>
      <c r="B13" s="43" t="s">
        <v>121</v>
      </c>
      <c r="C13" s="202" t="s">
        <v>55</v>
      </c>
      <c r="D13" s="203"/>
      <c r="E13" s="35">
        <f>SUM(G13,H13,I13,L13,M13,N13,Q13,R13,S13,V13,W13,X13,)</f>
        <v>5</v>
      </c>
      <c r="F13" s="36">
        <f>SUM(K13,P13,U13,Z13,)</f>
        <v>4</v>
      </c>
      <c r="G13" s="37"/>
      <c r="H13" s="38"/>
      <c r="I13" s="38"/>
      <c r="J13" s="38"/>
      <c r="K13" s="36"/>
      <c r="L13" s="35"/>
      <c r="M13" s="38"/>
      <c r="N13" s="38"/>
      <c r="O13" s="38"/>
      <c r="P13" s="36"/>
      <c r="Q13" s="35">
        <v>2</v>
      </c>
      <c r="R13" s="38">
        <v>3</v>
      </c>
      <c r="S13" s="38">
        <v>0</v>
      </c>
      <c r="T13" s="38" t="s">
        <v>13</v>
      </c>
      <c r="U13" s="36">
        <v>4</v>
      </c>
      <c r="V13" s="35"/>
      <c r="W13" s="38"/>
      <c r="X13" s="38"/>
      <c r="Y13" s="38"/>
      <c r="Z13" s="36"/>
      <c r="AA13" s="84"/>
    </row>
    <row r="14" spans="1:34" s="13" customFormat="1" ht="15" customHeight="1" thickBot="1" x14ac:dyDescent="0.25">
      <c r="A14" s="34" t="s">
        <v>162</v>
      </c>
      <c r="B14" s="44" t="s">
        <v>122</v>
      </c>
      <c r="C14" s="196" t="s">
        <v>147</v>
      </c>
      <c r="D14" s="197"/>
      <c r="E14" s="25">
        <f t="shared" ref="E14:E16" si="1">SUM(G14,H14,I14,L14,M14,N14,Q14,R14,S14,V14,W14,X14,)</f>
        <v>3</v>
      </c>
      <c r="F14" s="26">
        <f t="shared" ref="F14:F15" si="2">SUM(K14,P14,U14,Z14,)</f>
        <v>3</v>
      </c>
      <c r="G14" s="24"/>
      <c r="H14" s="23"/>
      <c r="I14" s="23"/>
      <c r="J14" s="23"/>
      <c r="K14" s="26"/>
      <c r="L14" s="25"/>
      <c r="M14" s="23"/>
      <c r="N14" s="23"/>
      <c r="O14" s="23"/>
      <c r="P14" s="26"/>
      <c r="Q14" s="25">
        <v>2</v>
      </c>
      <c r="R14" s="23">
        <v>1</v>
      </c>
      <c r="S14" s="23">
        <v>0</v>
      </c>
      <c r="T14" s="23" t="s">
        <v>38</v>
      </c>
      <c r="U14" s="26">
        <v>3</v>
      </c>
      <c r="V14" s="25"/>
      <c r="W14" s="23"/>
      <c r="X14" s="23"/>
      <c r="Y14" s="23"/>
      <c r="Z14" s="26"/>
      <c r="AA14" s="47"/>
      <c r="AB14" s="268"/>
    </row>
    <row r="15" spans="1:34" s="13" customFormat="1" ht="15" customHeight="1" thickBot="1" x14ac:dyDescent="0.25">
      <c r="A15" s="34" t="s">
        <v>163</v>
      </c>
      <c r="B15" s="44" t="s">
        <v>123</v>
      </c>
      <c r="C15" s="196" t="s">
        <v>56</v>
      </c>
      <c r="D15" s="197"/>
      <c r="E15" s="25">
        <f t="shared" si="1"/>
        <v>3</v>
      </c>
      <c r="F15" s="26">
        <f t="shared" si="2"/>
        <v>4</v>
      </c>
      <c r="G15" s="24"/>
      <c r="H15" s="23"/>
      <c r="I15" s="23"/>
      <c r="J15" s="23"/>
      <c r="K15" s="26"/>
      <c r="L15" s="25"/>
      <c r="M15" s="23"/>
      <c r="N15" s="23"/>
      <c r="O15" s="23"/>
      <c r="P15" s="26"/>
      <c r="Q15" s="25">
        <v>1</v>
      </c>
      <c r="R15" s="23">
        <v>2</v>
      </c>
      <c r="S15" s="23">
        <v>0</v>
      </c>
      <c r="T15" s="23" t="s">
        <v>38</v>
      </c>
      <c r="U15" s="26">
        <v>4</v>
      </c>
      <c r="V15" s="25"/>
      <c r="W15" s="23"/>
      <c r="X15" s="23"/>
      <c r="Y15" s="23"/>
      <c r="Z15" s="26"/>
      <c r="AA15" s="47"/>
      <c r="AB15" s="269"/>
    </row>
    <row r="16" spans="1:34" s="13" customFormat="1" ht="16.5" thickBot="1" x14ac:dyDescent="0.25">
      <c r="A16" s="34" t="s">
        <v>27</v>
      </c>
      <c r="B16" s="44" t="s">
        <v>124</v>
      </c>
      <c r="C16" s="204" t="s">
        <v>146</v>
      </c>
      <c r="D16" s="205"/>
      <c r="E16" s="25">
        <f t="shared" si="1"/>
        <v>4</v>
      </c>
      <c r="F16" s="26">
        <v>4</v>
      </c>
      <c r="G16" s="24"/>
      <c r="H16" s="23"/>
      <c r="I16" s="23"/>
      <c r="J16" s="23"/>
      <c r="K16" s="26"/>
      <c r="L16" s="25"/>
      <c r="M16" s="23"/>
      <c r="N16" s="23"/>
      <c r="O16" s="23"/>
      <c r="P16" s="26"/>
      <c r="Q16" s="25">
        <v>2</v>
      </c>
      <c r="R16" s="23">
        <v>2</v>
      </c>
      <c r="S16" s="23">
        <v>0</v>
      </c>
      <c r="T16" s="23" t="s">
        <v>38</v>
      </c>
      <c r="U16" s="26">
        <v>4</v>
      </c>
      <c r="V16" s="25"/>
      <c r="W16" s="23"/>
      <c r="X16" s="23"/>
      <c r="Y16" s="23"/>
      <c r="Z16" s="26"/>
      <c r="AA16" s="47"/>
      <c r="AB16" s="269"/>
    </row>
    <row r="17" spans="1:29" s="13" customFormat="1" ht="18.75" customHeight="1" thickBot="1" x14ac:dyDescent="0.25">
      <c r="A17" s="42" t="s">
        <v>61</v>
      </c>
      <c r="B17" s="123"/>
      <c r="C17" s="123"/>
      <c r="D17" s="124"/>
      <c r="E17" s="109">
        <v>40</v>
      </c>
      <c r="F17" s="108">
        <f t="shared" ref="F17:S17" si="3">SUM(F18:F22)</f>
        <v>30</v>
      </c>
      <c r="G17" s="106">
        <f t="shared" si="3"/>
        <v>0</v>
      </c>
      <c r="H17" s="107">
        <f t="shared" si="3"/>
        <v>0</v>
      </c>
      <c r="I17" s="107">
        <f t="shared" si="3"/>
        <v>0</v>
      </c>
      <c r="J17" s="107">
        <f t="shared" si="3"/>
        <v>0</v>
      </c>
      <c r="K17" s="108">
        <f t="shared" si="3"/>
        <v>0</v>
      </c>
      <c r="L17" s="109">
        <f t="shared" si="3"/>
        <v>0</v>
      </c>
      <c r="M17" s="107">
        <f t="shared" si="3"/>
        <v>0</v>
      </c>
      <c r="N17" s="107">
        <f t="shared" si="3"/>
        <v>0</v>
      </c>
      <c r="O17" s="107">
        <f t="shared" si="3"/>
        <v>0</v>
      </c>
      <c r="P17" s="108">
        <f t="shared" si="3"/>
        <v>0</v>
      </c>
      <c r="Q17" s="109">
        <f t="shared" si="3"/>
        <v>0</v>
      </c>
      <c r="R17" s="107">
        <f t="shared" si="3"/>
        <v>0</v>
      </c>
      <c r="S17" s="107">
        <f t="shared" si="3"/>
        <v>0</v>
      </c>
      <c r="T17" s="107">
        <v>0</v>
      </c>
      <c r="U17" s="108">
        <f>SUM(U18:U22)</f>
        <v>0</v>
      </c>
      <c r="V17" s="109">
        <f>SUM(V18:V22)</f>
        <v>0</v>
      </c>
      <c r="W17" s="107">
        <f>SUM(W18:W22)</f>
        <v>0</v>
      </c>
      <c r="X17" s="107">
        <f>SUM(X18:X22)</f>
        <v>0</v>
      </c>
      <c r="Y17" s="107" t="s">
        <v>38</v>
      </c>
      <c r="Z17" s="108">
        <f>SUM(Z18:Z22)</f>
        <v>30</v>
      </c>
      <c r="AA17" s="105"/>
    </row>
    <row r="18" spans="1:29" s="6" customFormat="1" ht="15" customHeight="1" thickBot="1" x14ac:dyDescent="0.25">
      <c r="A18" s="87" t="s">
        <v>28</v>
      </c>
      <c r="B18" s="282" t="s">
        <v>125</v>
      </c>
      <c r="C18" s="314" t="s">
        <v>57</v>
      </c>
      <c r="D18" s="315"/>
      <c r="E18" s="88"/>
      <c r="F18" s="89">
        <v>4</v>
      </c>
      <c r="G18" s="90"/>
      <c r="H18" s="91"/>
      <c r="I18" s="91"/>
      <c r="J18" s="91"/>
      <c r="K18" s="89"/>
      <c r="L18" s="88"/>
      <c r="M18" s="91"/>
      <c r="N18" s="91"/>
      <c r="O18" s="91"/>
      <c r="P18" s="89"/>
      <c r="Q18" s="88"/>
      <c r="R18" s="91"/>
      <c r="S18" s="91"/>
      <c r="T18" s="91"/>
      <c r="U18" s="89"/>
      <c r="V18" s="308" t="s">
        <v>83</v>
      </c>
      <c r="W18" s="309"/>
      <c r="X18" s="310"/>
      <c r="Y18" s="91" t="s">
        <v>63</v>
      </c>
      <c r="Z18" s="89">
        <v>4</v>
      </c>
      <c r="AA18" s="92"/>
    </row>
    <row r="19" spans="1:29" s="13" customFormat="1" ht="15" customHeight="1" thickBot="1" x14ac:dyDescent="0.25">
      <c r="A19" s="87" t="s">
        <v>29</v>
      </c>
      <c r="B19" s="283"/>
      <c r="C19" s="275" t="s">
        <v>58</v>
      </c>
      <c r="D19" s="276"/>
      <c r="E19" s="25"/>
      <c r="F19" s="26">
        <f t="shared" ref="F19:F22" si="4">SUM(K19,P19,U19,Z19,)</f>
        <v>4</v>
      </c>
      <c r="G19" s="24"/>
      <c r="H19" s="23"/>
      <c r="I19" s="23"/>
      <c r="J19" s="23"/>
      <c r="K19" s="26"/>
      <c r="L19" s="25"/>
      <c r="M19" s="23"/>
      <c r="N19" s="23"/>
      <c r="O19" s="23"/>
      <c r="P19" s="26"/>
      <c r="Q19" s="25"/>
      <c r="R19" s="23"/>
      <c r="S19" s="23"/>
      <c r="T19" s="23"/>
      <c r="U19" s="26"/>
      <c r="V19" s="319" t="s">
        <v>84</v>
      </c>
      <c r="W19" s="320"/>
      <c r="X19" s="321"/>
      <c r="Y19" s="23" t="s">
        <v>63</v>
      </c>
      <c r="Z19" s="26">
        <v>4</v>
      </c>
      <c r="AA19" s="47"/>
    </row>
    <row r="20" spans="1:29" s="13" customFormat="1" ht="15" customHeight="1" thickBot="1" x14ac:dyDescent="0.25">
      <c r="A20" s="87" t="s">
        <v>30</v>
      </c>
      <c r="B20" s="283"/>
      <c r="C20" s="275" t="s">
        <v>59</v>
      </c>
      <c r="D20" s="276"/>
      <c r="E20" s="25"/>
      <c r="F20" s="26">
        <f t="shared" si="4"/>
        <v>5</v>
      </c>
      <c r="G20" s="24"/>
      <c r="H20" s="23"/>
      <c r="I20" s="23"/>
      <c r="J20" s="23"/>
      <c r="K20" s="26"/>
      <c r="L20" s="25"/>
      <c r="M20" s="23"/>
      <c r="N20" s="23"/>
      <c r="O20" s="23"/>
      <c r="P20" s="26"/>
      <c r="Q20" s="25"/>
      <c r="R20" s="23"/>
      <c r="S20" s="23"/>
      <c r="T20" s="23"/>
      <c r="U20" s="26"/>
      <c r="V20" s="319" t="s">
        <v>84</v>
      </c>
      <c r="W20" s="320"/>
      <c r="X20" s="321"/>
      <c r="Y20" s="23" t="s">
        <v>63</v>
      </c>
      <c r="Z20" s="26">
        <v>5</v>
      </c>
      <c r="AA20" s="47"/>
    </row>
    <row r="21" spans="1:29" s="13" customFormat="1" ht="15" customHeight="1" thickBot="1" x14ac:dyDescent="0.25">
      <c r="A21" s="87" t="s">
        <v>31</v>
      </c>
      <c r="B21" s="283"/>
      <c r="C21" s="277" t="s">
        <v>60</v>
      </c>
      <c r="D21" s="278"/>
      <c r="E21" s="25"/>
      <c r="F21" s="26">
        <v>12</v>
      </c>
      <c r="G21" s="24"/>
      <c r="H21" s="23"/>
      <c r="I21" s="23"/>
      <c r="J21" s="23"/>
      <c r="K21" s="26"/>
      <c r="L21" s="25"/>
      <c r="M21" s="23"/>
      <c r="N21" s="23"/>
      <c r="O21" s="23"/>
      <c r="P21" s="26"/>
      <c r="Q21" s="25"/>
      <c r="R21" s="23"/>
      <c r="S21" s="23"/>
      <c r="T21" s="23"/>
      <c r="U21" s="26"/>
      <c r="V21" s="319" t="s">
        <v>87</v>
      </c>
      <c r="W21" s="320"/>
      <c r="X21" s="321"/>
      <c r="Y21" s="23" t="s">
        <v>63</v>
      </c>
      <c r="Z21" s="26">
        <v>12</v>
      </c>
      <c r="AA21" s="47"/>
    </row>
    <row r="22" spans="1:29" s="13" customFormat="1" ht="15" customHeight="1" thickBot="1" x14ac:dyDescent="0.25">
      <c r="A22" s="87" t="s">
        <v>167</v>
      </c>
      <c r="B22" s="284"/>
      <c r="C22" s="275" t="s">
        <v>62</v>
      </c>
      <c r="D22" s="276"/>
      <c r="E22" s="25"/>
      <c r="F22" s="26">
        <f t="shared" si="4"/>
        <v>5</v>
      </c>
      <c r="G22" s="24"/>
      <c r="H22" s="23"/>
      <c r="I22" s="23"/>
      <c r="J22" s="23"/>
      <c r="K22" s="26"/>
      <c r="L22" s="25"/>
      <c r="M22" s="23"/>
      <c r="N22" s="23"/>
      <c r="O22" s="23"/>
      <c r="P22" s="26"/>
      <c r="Q22" s="25"/>
      <c r="R22" s="23"/>
      <c r="S22" s="23"/>
      <c r="T22" s="23"/>
      <c r="U22" s="26"/>
      <c r="V22" s="319" t="s">
        <v>84</v>
      </c>
      <c r="W22" s="320"/>
      <c r="X22" s="321"/>
      <c r="Y22" s="23" t="s">
        <v>63</v>
      </c>
      <c r="Z22" s="26">
        <v>5</v>
      </c>
      <c r="AA22" s="47"/>
    </row>
    <row r="23" spans="1:29" s="6" customFormat="1" ht="18.75" customHeight="1" thickBot="1" x14ac:dyDescent="0.25">
      <c r="A23" s="279" t="s">
        <v>64</v>
      </c>
      <c r="B23" s="280"/>
      <c r="C23" s="280"/>
      <c r="D23" s="281"/>
      <c r="E23" s="114">
        <f>'FOSZK ALAP'!E32+E12+40</f>
        <v>121</v>
      </c>
      <c r="F23" s="115">
        <f>'FOSZK ALAP'!F32+F12+F17</f>
        <v>120</v>
      </c>
      <c r="G23" s="116">
        <f>'FOSZK ALAP'!G32+G12</f>
        <v>14</v>
      </c>
      <c r="H23" s="116">
        <f>'FOSZK ALAP'!H32+H12</f>
        <v>10</v>
      </c>
      <c r="I23" s="116">
        <f>'FOSZK ALAP'!I32+I12</f>
        <v>3</v>
      </c>
      <c r="J23" s="116"/>
      <c r="K23" s="116">
        <f>'FOSZK ALAP'!K32+K12</f>
        <v>29</v>
      </c>
      <c r="L23" s="106">
        <f>'FOSZK ALAP'!L32+L12</f>
        <v>8</v>
      </c>
      <c r="M23" s="106">
        <f>'FOSZK ALAP'!M32+M12</f>
        <v>8</v>
      </c>
      <c r="N23" s="106">
        <f>'FOSZK ALAP'!N32+N12</f>
        <v>9</v>
      </c>
      <c r="O23" s="106"/>
      <c r="P23" s="106">
        <f>'FOSZK ALAP'!P32+P12</f>
        <v>29</v>
      </c>
      <c r="Q23" s="106">
        <f>'FOSZK ALAP'!Q32+Q12</f>
        <v>13</v>
      </c>
      <c r="R23" s="106">
        <f>'FOSZK ALAP'!R32+R12</f>
        <v>12</v>
      </c>
      <c r="S23" s="106">
        <f>'FOSZK ALAP'!S32+S12</f>
        <v>4</v>
      </c>
      <c r="T23" s="106"/>
      <c r="U23" s="106">
        <f>'FOSZK ALAP'!U32+U12</f>
        <v>32</v>
      </c>
      <c r="V23" s="326" t="s">
        <v>92</v>
      </c>
      <c r="W23" s="327"/>
      <c r="X23" s="328"/>
      <c r="Y23" s="107"/>
      <c r="Z23" s="106">
        <f>'FOSZK ALAP'!Z32+Z12+Z17</f>
        <v>30</v>
      </c>
      <c r="AA23" s="103"/>
      <c r="AB23" s="13"/>
    </row>
    <row r="24" spans="1:29" s="6" customFormat="1" ht="15" customHeight="1" x14ac:dyDescent="0.2">
      <c r="A24" s="62"/>
      <c r="B24" s="63"/>
      <c r="C24" s="13"/>
      <c r="D24" s="290" t="s">
        <v>14</v>
      </c>
      <c r="E24" s="291"/>
      <c r="F24" s="292"/>
      <c r="G24" s="331"/>
      <c r="H24" s="331"/>
      <c r="I24" s="332"/>
      <c r="J24" s="81">
        <f>'FOSZK ALAP'!J36</f>
        <v>3</v>
      </c>
      <c r="K24" s="311"/>
      <c r="L24" s="286"/>
      <c r="M24" s="286"/>
      <c r="N24" s="287"/>
      <c r="O24" s="65">
        <f>'FOSZK ALAP'!O36</f>
        <v>4</v>
      </c>
      <c r="P24" s="329"/>
      <c r="Q24" s="285"/>
      <c r="R24" s="286"/>
      <c r="S24" s="287"/>
      <c r="T24" s="65">
        <f>'FOSZK ALAP'!T36</f>
        <v>3</v>
      </c>
      <c r="U24" s="288"/>
      <c r="V24" s="285"/>
      <c r="W24" s="286"/>
      <c r="X24" s="287"/>
      <c r="Y24" s="65">
        <f>'FOSZK ALAP'!Y36</f>
        <v>0</v>
      </c>
      <c r="Z24" s="329"/>
      <c r="AA24" s="111"/>
      <c r="AB24" s="60"/>
      <c r="AC24" s="10"/>
    </row>
    <row r="25" spans="1:29" s="6" customFormat="1" ht="15" customHeight="1" x14ac:dyDescent="0.2">
      <c r="A25" s="62"/>
      <c r="B25" s="63"/>
      <c r="C25" s="66"/>
      <c r="D25" s="293" t="s">
        <v>39</v>
      </c>
      <c r="E25" s="294"/>
      <c r="F25" s="295"/>
      <c r="G25" s="226"/>
      <c r="H25" s="226"/>
      <c r="I25" s="227"/>
      <c r="J25" s="65">
        <f>'FOSZK ALAP'!J37</f>
        <v>4</v>
      </c>
      <c r="K25" s="289"/>
      <c r="L25" s="226"/>
      <c r="M25" s="226"/>
      <c r="N25" s="227"/>
      <c r="O25" s="65">
        <f>'FOSZK ALAP'!O37</f>
        <v>3</v>
      </c>
      <c r="P25" s="330"/>
      <c r="Q25" s="245"/>
      <c r="R25" s="226"/>
      <c r="S25" s="227"/>
      <c r="T25" s="65">
        <f>'FOSZK ALAP'!T37</f>
        <v>1</v>
      </c>
      <c r="U25" s="289"/>
      <c r="V25" s="245"/>
      <c r="W25" s="226"/>
      <c r="X25" s="227"/>
      <c r="Y25" s="65">
        <f>COUNTIF(Y13:Y23,"é")</f>
        <v>1</v>
      </c>
      <c r="Z25" s="330"/>
      <c r="AA25" s="112"/>
      <c r="AB25" s="60"/>
      <c r="AC25" s="10"/>
    </row>
    <row r="26" spans="1:29" s="6" customFormat="1" ht="15" customHeight="1" x14ac:dyDescent="0.2">
      <c r="A26" s="62"/>
      <c r="B26" s="63"/>
      <c r="C26" s="66"/>
      <c r="D26" s="293" t="s">
        <v>65</v>
      </c>
      <c r="E26" s="294"/>
      <c r="F26" s="295"/>
      <c r="G26" s="302">
        <f>'FOSZK ALAP'!H39</f>
        <v>27</v>
      </c>
      <c r="H26" s="304"/>
      <c r="I26" s="304"/>
      <c r="J26" s="304"/>
      <c r="K26" s="305"/>
      <c r="L26" s="302">
        <f>'FOSZK ALAP'!M39</f>
        <v>25</v>
      </c>
      <c r="M26" s="306"/>
      <c r="N26" s="306"/>
      <c r="O26" s="306"/>
      <c r="P26" s="307"/>
      <c r="Q26" s="302">
        <f>'FOSZK ALAP'!R39+Q12+R12+S12</f>
        <v>29</v>
      </c>
      <c r="R26" s="306"/>
      <c r="S26" s="306"/>
      <c r="T26" s="306"/>
      <c r="U26" s="307"/>
      <c r="V26" s="325">
        <v>40</v>
      </c>
      <c r="W26" s="304"/>
      <c r="X26" s="304"/>
      <c r="Y26" s="304"/>
      <c r="Z26" s="304"/>
      <c r="AA26" s="112"/>
      <c r="AB26" s="60"/>
      <c r="AC26" s="10"/>
    </row>
    <row r="27" spans="1:29" s="6" customFormat="1" ht="15" customHeight="1" thickBot="1" x14ac:dyDescent="0.25">
      <c r="A27" s="62"/>
      <c r="B27" s="63"/>
      <c r="C27" s="66"/>
      <c r="D27" s="299" t="s">
        <v>160</v>
      </c>
      <c r="E27" s="300"/>
      <c r="F27" s="301"/>
      <c r="G27" s="302">
        <f>H23+I23</f>
        <v>13</v>
      </c>
      <c r="H27" s="300"/>
      <c r="I27" s="300"/>
      <c r="J27" s="300"/>
      <c r="K27" s="301"/>
      <c r="L27" s="302">
        <f t="shared" ref="L27" si="5">M23+N23</f>
        <v>17</v>
      </c>
      <c r="M27" s="300"/>
      <c r="N27" s="300"/>
      <c r="O27" s="300"/>
      <c r="P27" s="301"/>
      <c r="Q27" s="302">
        <f t="shared" ref="Q27" si="6">R23+S23</f>
        <v>16</v>
      </c>
      <c r="R27" s="300"/>
      <c r="S27" s="300"/>
      <c r="T27" s="300"/>
      <c r="U27" s="301"/>
      <c r="V27" s="302">
        <v>40</v>
      </c>
      <c r="W27" s="300"/>
      <c r="X27" s="300"/>
      <c r="Y27" s="300"/>
      <c r="Z27" s="300"/>
      <c r="AA27" s="113"/>
      <c r="AB27" s="60"/>
      <c r="AC27" s="10"/>
    </row>
    <row r="28" spans="1:29" s="6" customFormat="1" ht="15" customHeight="1" thickBot="1" x14ac:dyDescent="0.25">
      <c r="A28" s="62"/>
      <c r="B28" s="63"/>
      <c r="C28" s="13"/>
      <c r="D28" s="296" t="s">
        <v>66</v>
      </c>
      <c r="E28" s="297"/>
      <c r="F28" s="298"/>
      <c r="G28" s="322">
        <f>(G27/G26)*100</f>
        <v>48.148148148148145</v>
      </c>
      <c r="H28" s="323"/>
      <c r="I28" s="323"/>
      <c r="J28" s="323"/>
      <c r="K28" s="324"/>
      <c r="L28" s="322">
        <f t="shared" ref="L28" si="7">(L27/L26)*100</f>
        <v>68</v>
      </c>
      <c r="M28" s="323"/>
      <c r="N28" s="323"/>
      <c r="O28" s="323"/>
      <c r="P28" s="324"/>
      <c r="Q28" s="322">
        <f t="shared" ref="Q28" si="8">(Q27/Q26)*100</f>
        <v>55.172413793103445</v>
      </c>
      <c r="R28" s="323"/>
      <c r="S28" s="323"/>
      <c r="T28" s="323"/>
      <c r="U28" s="324"/>
      <c r="V28" s="322">
        <v>100</v>
      </c>
      <c r="W28" s="323"/>
      <c r="X28" s="323"/>
      <c r="Y28" s="323"/>
      <c r="Z28" s="324"/>
      <c r="AA28" s="110"/>
      <c r="AB28" s="72"/>
      <c r="AC28" s="4"/>
    </row>
    <row r="29" spans="1:29" s="6" customFormat="1" ht="15" customHeight="1" x14ac:dyDescent="0.2">
      <c r="A29" s="62"/>
      <c r="B29" s="63"/>
      <c r="C29" s="13"/>
      <c r="D29" s="64"/>
      <c r="E29" s="41"/>
      <c r="F29" s="77"/>
      <c r="G29" s="13"/>
      <c r="H29" s="61"/>
      <c r="I29" s="13"/>
      <c r="J29" s="41"/>
      <c r="K29" s="71"/>
      <c r="L29" s="41"/>
      <c r="M29" s="61"/>
      <c r="N29" s="41"/>
      <c r="O29" s="41"/>
      <c r="P29" s="71"/>
      <c r="Q29" s="41"/>
      <c r="R29" s="61"/>
      <c r="S29" s="41"/>
      <c r="T29" s="41"/>
      <c r="U29" s="71"/>
      <c r="V29" s="41"/>
      <c r="W29" s="61"/>
      <c r="X29" s="41"/>
      <c r="Y29" s="41"/>
      <c r="Z29" s="71"/>
      <c r="AA29" s="71"/>
      <c r="AB29" s="72"/>
      <c r="AC29" s="4"/>
    </row>
    <row r="30" spans="1:29" s="6" customFormat="1" ht="15" customHeight="1" x14ac:dyDescent="0.2">
      <c r="A30" s="62"/>
      <c r="B30" s="63"/>
      <c r="C30" s="13"/>
      <c r="D30" s="64"/>
      <c r="E30" s="41"/>
      <c r="F30" s="77"/>
      <c r="G30" s="13"/>
      <c r="H30" s="61"/>
      <c r="I30" s="13"/>
      <c r="J30" s="41"/>
      <c r="K30" s="71"/>
      <c r="L30" s="41"/>
      <c r="M30" s="61"/>
      <c r="N30" s="41"/>
      <c r="O30" s="41"/>
      <c r="P30" s="71"/>
      <c r="Q30" s="41"/>
      <c r="R30" s="61"/>
      <c r="S30" s="41"/>
      <c r="T30" s="41"/>
      <c r="U30" s="71"/>
      <c r="V30" s="41"/>
      <c r="W30" s="61"/>
      <c r="X30" s="41"/>
      <c r="Y30" s="41"/>
      <c r="Z30" s="71"/>
      <c r="AA30" s="71"/>
      <c r="AB30" s="72"/>
      <c r="AC30" s="4"/>
    </row>
    <row r="31" spans="1:29" s="6" customFormat="1" ht="15" customHeight="1" x14ac:dyDescent="0.2">
      <c r="A31" s="62"/>
      <c r="B31" s="63"/>
      <c r="C31" s="13"/>
      <c r="D31" s="64"/>
      <c r="E31" s="41"/>
      <c r="F31" s="77"/>
      <c r="G31" s="13"/>
      <c r="H31" s="61"/>
      <c r="I31" s="13"/>
      <c r="J31" s="41"/>
      <c r="K31" s="71"/>
      <c r="L31" s="41"/>
      <c r="M31" s="61"/>
      <c r="N31" s="41"/>
      <c r="O31" s="41"/>
      <c r="P31" s="71"/>
      <c r="Q31" s="41"/>
      <c r="R31" s="61"/>
      <c r="S31" s="41"/>
      <c r="T31" s="41"/>
      <c r="U31" s="71"/>
      <c r="V31" s="41"/>
      <c r="W31" s="61"/>
      <c r="X31" s="41"/>
      <c r="Y31" s="41"/>
      <c r="Z31" s="71"/>
      <c r="AA31" s="71"/>
      <c r="AB31" s="72"/>
      <c r="AC31" s="4"/>
    </row>
    <row r="32" spans="1:29" s="6" customFormat="1" ht="15" customHeight="1" x14ac:dyDescent="0.2">
      <c r="A32" s="62"/>
      <c r="B32" s="63"/>
      <c r="C32" s="13"/>
      <c r="D32" s="64"/>
      <c r="E32" s="41"/>
      <c r="F32" s="71"/>
      <c r="G32" s="303"/>
      <c r="H32" s="303"/>
      <c r="I32" s="303"/>
      <c r="J32" s="41"/>
      <c r="K32" s="71"/>
      <c r="L32" s="303"/>
      <c r="M32" s="303"/>
      <c r="N32" s="303"/>
      <c r="O32" s="41"/>
      <c r="P32" s="71"/>
      <c r="Q32" s="303"/>
      <c r="R32" s="303"/>
      <c r="S32" s="303"/>
      <c r="T32" s="41"/>
      <c r="U32" s="71"/>
      <c r="V32" s="303"/>
      <c r="W32" s="303"/>
      <c r="X32" s="303"/>
      <c r="Y32" s="41"/>
      <c r="Z32" s="71"/>
      <c r="AA32" s="71"/>
      <c r="AB32" s="60"/>
      <c r="AC32" s="10"/>
    </row>
    <row r="33" spans="1:28" ht="15.75" x14ac:dyDescent="0.2">
      <c r="A33" s="62"/>
      <c r="B33" s="79"/>
      <c r="C33" s="80"/>
      <c r="D33" s="8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51"/>
    </row>
    <row r="34" spans="1:28" ht="15.75" x14ac:dyDescent="0.2">
      <c r="A34" s="17"/>
      <c r="B34" s="18"/>
      <c r="C34" s="19"/>
      <c r="D34" s="1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 t="s">
        <v>82</v>
      </c>
      <c r="V34" s="6"/>
      <c r="W34" s="6"/>
      <c r="X34" s="6"/>
      <c r="Y34" s="6"/>
      <c r="Z34" s="6"/>
      <c r="AA34" s="6"/>
    </row>
  </sheetData>
  <mergeCells count="70">
    <mergeCell ref="V19:X19"/>
    <mergeCell ref="V20:X20"/>
    <mergeCell ref="V21:X21"/>
    <mergeCell ref="V22:X22"/>
    <mergeCell ref="G28:K28"/>
    <mergeCell ref="L28:P28"/>
    <mergeCell ref="Q28:U28"/>
    <mergeCell ref="V28:Z28"/>
    <mergeCell ref="V26:Z26"/>
    <mergeCell ref="V23:X23"/>
    <mergeCell ref="V24:X25"/>
    <mergeCell ref="Z24:Z25"/>
    <mergeCell ref="G24:I25"/>
    <mergeCell ref="K24:K25"/>
    <mergeCell ref="L24:N25"/>
    <mergeCell ref="P24:P25"/>
    <mergeCell ref="V18:X18"/>
    <mergeCell ref="L10:P10"/>
    <mergeCell ref="Q10:U10"/>
    <mergeCell ref="V10:Z10"/>
    <mergeCell ref="C13:D13"/>
    <mergeCell ref="C16:D16"/>
    <mergeCell ref="F9:F11"/>
    <mergeCell ref="C18:D18"/>
    <mergeCell ref="C9:D11"/>
    <mergeCell ref="E9:E11"/>
    <mergeCell ref="C14:D14"/>
    <mergeCell ref="C15:D15"/>
    <mergeCell ref="G32:I32"/>
    <mergeCell ref="L32:N32"/>
    <mergeCell ref="Q32:S32"/>
    <mergeCell ref="V32:X32"/>
    <mergeCell ref="G26:K26"/>
    <mergeCell ref="L26:P26"/>
    <mergeCell ref="Q26:U26"/>
    <mergeCell ref="V27:Z27"/>
    <mergeCell ref="Q24:S25"/>
    <mergeCell ref="U24:U25"/>
    <mergeCell ref="D24:F24"/>
    <mergeCell ref="D25:F25"/>
    <mergeCell ref="D28:F28"/>
    <mergeCell ref="D26:F26"/>
    <mergeCell ref="D27:F27"/>
    <mergeCell ref="G27:K27"/>
    <mergeCell ref="L27:P27"/>
    <mergeCell ref="Q27:U27"/>
    <mergeCell ref="C19:D19"/>
    <mergeCell ref="C20:D20"/>
    <mergeCell ref="C21:D21"/>
    <mergeCell ref="C22:D22"/>
    <mergeCell ref="A23:D23"/>
    <mergeCell ref="B18:B22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H6:W6"/>
    <mergeCell ref="A8:AA8"/>
    <mergeCell ref="AB14:AB16"/>
    <mergeCell ref="G9:Z9"/>
    <mergeCell ref="AA9:AA10"/>
    <mergeCell ref="G10:K10"/>
    <mergeCell ref="A12:D12"/>
    <mergeCell ref="A9:A11"/>
    <mergeCell ref="B9:B11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35"/>
  <sheetViews>
    <sheetView showGridLines="0" zoomScale="70" zoomScaleNormal="70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2.855468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1.425781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2" t="s">
        <v>40</v>
      </c>
      <c r="B2" s="8"/>
      <c r="C2" s="9"/>
      <c r="D2" s="9"/>
      <c r="H2" s="333" t="s">
        <v>105</v>
      </c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21"/>
      <c r="Y2" s="21"/>
      <c r="Z2" s="21"/>
      <c r="AA2" s="334"/>
      <c r="AB2" s="334"/>
      <c r="AC2" s="16"/>
    </row>
    <row r="3" spans="1:34" s="7" customFormat="1" ht="18" x14ac:dyDescent="0.2">
      <c r="A3" s="22" t="s">
        <v>37</v>
      </c>
      <c r="B3" s="8"/>
      <c r="C3" s="9"/>
      <c r="D3" s="9"/>
      <c r="H3" s="333" t="s">
        <v>35</v>
      </c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21"/>
      <c r="Y3" s="21"/>
      <c r="Z3" s="21"/>
      <c r="AA3" s="334" t="s">
        <v>175</v>
      </c>
      <c r="AB3" s="334"/>
    </row>
    <row r="4" spans="1:34" s="7" customFormat="1" ht="18" x14ac:dyDescent="0.2">
      <c r="A4" s="52"/>
      <c r="B4" s="53"/>
      <c r="C4" s="54"/>
      <c r="D4" s="54"/>
      <c r="E4" s="55"/>
      <c r="F4" s="55"/>
      <c r="G4" s="55"/>
      <c r="H4" s="195" t="s">
        <v>45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6"/>
      <c r="Y4" s="56"/>
      <c r="Z4" s="56"/>
      <c r="AA4" s="254" t="s">
        <v>177</v>
      </c>
      <c r="AB4" s="254"/>
      <c r="AC4" s="1"/>
      <c r="AG4" s="1"/>
      <c r="AH4" s="1"/>
    </row>
    <row r="5" spans="1:34" s="7" customFormat="1" ht="18" x14ac:dyDescent="0.2">
      <c r="A5" s="52"/>
      <c r="B5" s="53"/>
      <c r="C5" s="54"/>
      <c r="D5" s="54"/>
      <c r="E5" s="55"/>
      <c r="F5" s="55"/>
      <c r="G5" s="55"/>
      <c r="H5" s="195" t="s">
        <v>68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56"/>
      <c r="Z5" s="56"/>
      <c r="AA5" s="254" t="s">
        <v>168</v>
      </c>
      <c r="AB5" s="254"/>
      <c r="AC5" s="1"/>
      <c r="AG5" s="1"/>
      <c r="AH5" s="1"/>
    </row>
    <row r="6" spans="1:34" s="7" customFormat="1" ht="18.75" x14ac:dyDescent="0.2">
      <c r="A6" s="52"/>
      <c r="B6" s="53"/>
      <c r="C6" s="54"/>
      <c r="D6" s="54"/>
      <c r="E6" s="55"/>
      <c r="F6" s="55"/>
      <c r="G6" s="55"/>
      <c r="H6" s="261" t="s">
        <v>69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56"/>
      <c r="Y6" s="56"/>
      <c r="Z6" s="56"/>
      <c r="AA6" s="52"/>
      <c r="AB6" s="52"/>
      <c r="AC6" s="45"/>
      <c r="AD6" s="46"/>
      <c r="AE6" s="55"/>
      <c r="AG6" s="1"/>
      <c r="AH6" s="1"/>
    </row>
    <row r="7" spans="1:34" s="7" customFormat="1" ht="18" x14ac:dyDescent="0.2">
      <c r="A7" s="52"/>
      <c r="B7" s="53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2"/>
      <c r="AB7" s="52"/>
      <c r="AC7" s="1"/>
      <c r="AG7" s="1"/>
      <c r="AH7" s="1"/>
    </row>
    <row r="8" spans="1:34" ht="18" customHeight="1" x14ac:dyDescent="0.2">
      <c r="A8" s="48"/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254"/>
      <c r="AB8" s="254"/>
    </row>
    <row r="9" spans="1:34" ht="25.5" customHeight="1" thickBot="1" x14ac:dyDescent="0.25">
      <c r="A9" s="215" t="s">
        <v>172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64"/>
    </row>
    <row r="10" spans="1:34" s="6" customFormat="1" ht="20.25" customHeight="1" thickBot="1" x14ac:dyDescent="0.25">
      <c r="A10" s="249"/>
      <c r="B10" s="246" t="s">
        <v>15</v>
      </c>
      <c r="C10" s="206" t="s">
        <v>1</v>
      </c>
      <c r="D10" s="207"/>
      <c r="E10" s="316" t="s">
        <v>52</v>
      </c>
      <c r="F10" s="311" t="s">
        <v>34</v>
      </c>
      <c r="G10" s="264" t="s">
        <v>0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70" t="s">
        <v>16</v>
      </c>
      <c r="AB10" s="13"/>
    </row>
    <row r="11" spans="1:34" s="6" customFormat="1" ht="20.25" customHeight="1" x14ac:dyDescent="0.2">
      <c r="A11" s="250"/>
      <c r="B11" s="247"/>
      <c r="C11" s="208"/>
      <c r="D11" s="209"/>
      <c r="E11" s="317"/>
      <c r="F11" s="312"/>
      <c r="G11" s="212" t="s">
        <v>2</v>
      </c>
      <c r="H11" s="212"/>
      <c r="I11" s="212"/>
      <c r="J11" s="212"/>
      <c r="K11" s="213"/>
      <c r="L11" s="214" t="s">
        <v>3</v>
      </c>
      <c r="M11" s="212"/>
      <c r="N11" s="212"/>
      <c r="O11" s="212"/>
      <c r="P11" s="213"/>
      <c r="Q11" s="214" t="s">
        <v>4</v>
      </c>
      <c r="R11" s="212"/>
      <c r="S11" s="212"/>
      <c r="T11" s="212"/>
      <c r="U11" s="213"/>
      <c r="V11" s="214" t="s">
        <v>5</v>
      </c>
      <c r="W11" s="212"/>
      <c r="X11" s="212"/>
      <c r="Y11" s="212"/>
      <c r="Z11" s="213"/>
      <c r="AA11" s="271"/>
      <c r="AB11" s="13"/>
    </row>
    <row r="12" spans="1:34" s="6" customFormat="1" ht="19.5" customHeight="1" thickBot="1" x14ac:dyDescent="0.25">
      <c r="A12" s="251"/>
      <c r="B12" s="248"/>
      <c r="C12" s="210"/>
      <c r="D12" s="211"/>
      <c r="E12" s="318"/>
      <c r="F12" s="313"/>
      <c r="G12" s="58" t="s">
        <v>8</v>
      </c>
      <c r="H12" s="59" t="s">
        <v>10</v>
      </c>
      <c r="I12" s="59" t="s">
        <v>9</v>
      </c>
      <c r="J12" s="59" t="s">
        <v>11</v>
      </c>
      <c r="K12" s="144" t="s">
        <v>12</v>
      </c>
      <c r="L12" s="40" t="s">
        <v>8</v>
      </c>
      <c r="M12" s="59" t="s">
        <v>10</v>
      </c>
      <c r="N12" s="59" t="s">
        <v>9</v>
      </c>
      <c r="O12" s="59" t="s">
        <v>11</v>
      </c>
      <c r="P12" s="144" t="s">
        <v>12</v>
      </c>
      <c r="Q12" s="40" t="s">
        <v>8</v>
      </c>
      <c r="R12" s="59" t="s">
        <v>10</v>
      </c>
      <c r="S12" s="59" t="s">
        <v>9</v>
      </c>
      <c r="T12" s="59" t="s">
        <v>11</v>
      </c>
      <c r="U12" s="144" t="s">
        <v>12</v>
      </c>
      <c r="V12" s="40" t="s">
        <v>8</v>
      </c>
      <c r="W12" s="59" t="s">
        <v>10</v>
      </c>
      <c r="X12" s="59" t="s">
        <v>9</v>
      </c>
      <c r="Y12" s="59" t="s">
        <v>11</v>
      </c>
      <c r="Z12" s="144" t="s">
        <v>12</v>
      </c>
      <c r="AA12" s="82" t="s">
        <v>15</v>
      </c>
      <c r="AB12" s="13"/>
    </row>
    <row r="13" spans="1:34" s="6" customFormat="1" ht="16.5" thickBot="1" x14ac:dyDescent="0.25">
      <c r="A13" s="272" t="s">
        <v>86</v>
      </c>
      <c r="B13" s="273"/>
      <c r="C13" s="273"/>
      <c r="D13" s="274"/>
      <c r="E13" s="114">
        <f t="shared" ref="E13:Z13" si="0">SUM(E14:E17)</f>
        <v>15</v>
      </c>
      <c r="F13" s="115">
        <f t="shared" si="0"/>
        <v>15</v>
      </c>
      <c r="G13" s="116">
        <f t="shared" si="0"/>
        <v>0</v>
      </c>
      <c r="H13" s="147">
        <f t="shared" si="0"/>
        <v>0</v>
      </c>
      <c r="I13" s="147">
        <f t="shared" si="0"/>
        <v>0</v>
      </c>
      <c r="J13" s="147">
        <f t="shared" si="0"/>
        <v>0</v>
      </c>
      <c r="K13" s="115">
        <f t="shared" si="0"/>
        <v>0</v>
      </c>
      <c r="L13" s="114">
        <f t="shared" si="0"/>
        <v>0</v>
      </c>
      <c r="M13" s="147">
        <f t="shared" si="0"/>
        <v>0</v>
      </c>
      <c r="N13" s="147">
        <f t="shared" si="0"/>
        <v>0</v>
      </c>
      <c r="O13" s="147">
        <f t="shared" si="0"/>
        <v>0</v>
      </c>
      <c r="P13" s="115">
        <f t="shared" si="0"/>
        <v>0</v>
      </c>
      <c r="Q13" s="114">
        <f t="shared" si="0"/>
        <v>7</v>
      </c>
      <c r="R13" s="147">
        <f t="shared" si="0"/>
        <v>8</v>
      </c>
      <c r="S13" s="147">
        <f t="shared" si="0"/>
        <v>0</v>
      </c>
      <c r="T13" s="147">
        <f t="shared" si="0"/>
        <v>0</v>
      </c>
      <c r="U13" s="115">
        <f t="shared" si="0"/>
        <v>15</v>
      </c>
      <c r="V13" s="114">
        <f t="shared" si="0"/>
        <v>0</v>
      </c>
      <c r="W13" s="147">
        <f t="shared" si="0"/>
        <v>0</v>
      </c>
      <c r="X13" s="147">
        <f t="shared" si="0"/>
        <v>0</v>
      </c>
      <c r="Y13" s="147">
        <f t="shared" si="0"/>
        <v>0</v>
      </c>
      <c r="Z13" s="115">
        <f t="shared" si="0"/>
        <v>0</v>
      </c>
      <c r="AA13" s="119"/>
      <c r="AB13" s="13"/>
    </row>
    <row r="14" spans="1:34" s="6" customFormat="1" ht="15" customHeight="1" thickBot="1" x14ac:dyDescent="0.25">
      <c r="A14" s="34" t="s">
        <v>161</v>
      </c>
      <c r="B14" s="43" t="s">
        <v>126</v>
      </c>
      <c r="C14" s="202" t="s">
        <v>70</v>
      </c>
      <c r="D14" s="203"/>
      <c r="E14" s="35">
        <f>SUM(G14,H14,I14,L14,M14,N14,Q14,R14,S14,V14,W14,X14,)</f>
        <v>4</v>
      </c>
      <c r="F14" s="36">
        <f>SUM(K14,P14,U14,Z14,)</f>
        <v>4</v>
      </c>
      <c r="G14" s="37"/>
      <c r="H14" s="38"/>
      <c r="I14" s="38"/>
      <c r="J14" s="38"/>
      <c r="K14" s="36"/>
      <c r="L14" s="35"/>
      <c r="M14" s="38"/>
      <c r="N14" s="38"/>
      <c r="O14" s="38"/>
      <c r="P14" s="36"/>
      <c r="Q14" s="35">
        <v>2</v>
      </c>
      <c r="R14" s="38">
        <v>2</v>
      </c>
      <c r="S14" s="38">
        <v>0</v>
      </c>
      <c r="T14" s="38" t="s">
        <v>13</v>
      </c>
      <c r="U14" s="36">
        <v>4</v>
      </c>
      <c r="V14" s="35"/>
      <c r="W14" s="38"/>
      <c r="X14" s="38"/>
      <c r="Y14" s="38"/>
      <c r="Z14" s="36"/>
      <c r="AA14" s="84"/>
      <c r="AB14" s="13"/>
    </row>
    <row r="15" spans="1:34" s="6" customFormat="1" ht="15" customHeight="1" thickBot="1" x14ac:dyDescent="0.25">
      <c r="A15" s="34" t="s">
        <v>162</v>
      </c>
      <c r="B15" s="44" t="s">
        <v>127</v>
      </c>
      <c r="C15" s="204" t="s">
        <v>71</v>
      </c>
      <c r="D15" s="205"/>
      <c r="E15" s="25">
        <f t="shared" ref="E15:E17" si="1">SUM(G15,H15,I15,L15,M15,N15,Q15,R15,S15,V15,W15,X15,)</f>
        <v>4</v>
      </c>
      <c r="F15" s="26">
        <f t="shared" ref="F15:F17" si="2">SUM(K15,P15,U15,Z15,)</f>
        <v>4</v>
      </c>
      <c r="G15" s="24"/>
      <c r="H15" s="23"/>
      <c r="I15" s="23"/>
      <c r="J15" s="23"/>
      <c r="K15" s="26"/>
      <c r="L15" s="25"/>
      <c r="M15" s="23"/>
      <c r="N15" s="23"/>
      <c r="O15" s="23"/>
      <c r="P15" s="26"/>
      <c r="Q15" s="25">
        <v>2</v>
      </c>
      <c r="R15" s="23">
        <v>2</v>
      </c>
      <c r="S15" s="23">
        <v>0</v>
      </c>
      <c r="T15" s="23" t="s">
        <v>13</v>
      </c>
      <c r="U15" s="26">
        <v>4</v>
      </c>
      <c r="V15" s="25"/>
      <c r="W15" s="23"/>
      <c r="X15" s="23"/>
      <c r="Y15" s="23"/>
      <c r="Z15" s="26"/>
      <c r="AA15" s="47"/>
      <c r="AB15" s="268"/>
    </row>
    <row r="16" spans="1:34" s="6" customFormat="1" ht="15" customHeight="1" thickBot="1" x14ac:dyDescent="0.25">
      <c r="A16" s="34" t="s">
        <v>163</v>
      </c>
      <c r="B16" s="44" t="s">
        <v>128</v>
      </c>
      <c r="C16" s="196" t="s">
        <v>72</v>
      </c>
      <c r="D16" s="197"/>
      <c r="E16" s="25">
        <f t="shared" si="1"/>
        <v>4</v>
      </c>
      <c r="F16" s="26">
        <f t="shared" si="2"/>
        <v>4</v>
      </c>
      <c r="G16" s="24"/>
      <c r="H16" s="23"/>
      <c r="I16" s="23"/>
      <c r="J16" s="23"/>
      <c r="K16" s="26"/>
      <c r="L16" s="25"/>
      <c r="M16" s="23"/>
      <c r="N16" s="23"/>
      <c r="O16" s="23"/>
      <c r="P16" s="26"/>
      <c r="Q16" s="25">
        <v>2</v>
      </c>
      <c r="R16" s="23">
        <v>2</v>
      </c>
      <c r="S16" s="23">
        <v>0</v>
      </c>
      <c r="T16" s="23" t="s">
        <v>13</v>
      </c>
      <c r="U16" s="26">
        <v>4</v>
      </c>
      <c r="V16" s="25"/>
      <c r="W16" s="23"/>
      <c r="X16" s="23"/>
      <c r="Y16" s="23"/>
      <c r="Z16" s="26"/>
      <c r="AA16" s="47"/>
      <c r="AB16" s="269"/>
    </row>
    <row r="17" spans="1:29" s="6" customFormat="1" ht="15" customHeight="1" thickBot="1" x14ac:dyDescent="0.25">
      <c r="A17" s="34" t="s">
        <v>27</v>
      </c>
      <c r="B17" s="44" t="s">
        <v>129</v>
      </c>
      <c r="C17" s="196" t="s">
        <v>73</v>
      </c>
      <c r="D17" s="197"/>
      <c r="E17" s="25">
        <f t="shared" si="1"/>
        <v>3</v>
      </c>
      <c r="F17" s="26">
        <f t="shared" si="2"/>
        <v>3</v>
      </c>
      <c r="G17" s="24"/>
      <c r="H17" s="23"/>
      <c r="I17" s="23"/>
      <c r="J17" s="23"/>
      <c r="K17" s="26"/>
      <c r="L17" s="25"/>
      <c r="M17" s="23"/>
      <c r="N17" s="23"/>
      <c r="O17" s="23"/>
      <c r="P17" s="26"/>
      <c r="Q17" s="25">
        <v>1</v>
      </c>
      <c r="R17" s="23">
        <v>2</v>
      </c>
      <c r="S17" s="23">
        <v>0</v>
      </c>
      <c r="T17" s="23" t="s">
        <v>38</v>
      </c>
      <c r="U17" s="26">
        <v>3</v>
      </c>
      <c r="V17" s="25"/>
      <c r="W17" s="23"/>
      <c r="X17" s="23"/>
      <c r="Y17" s="23"/>
      <c r="Z17" s="26"/>
      <c r="AA17" s="47"/>
      <c r="AB17" s="269"/>
    </row>
    <row r="18" spans="1:29" s="6" customFormat="1" ht="18.75" customHeight="1" thickBot="1" x14ac:dyDescent="0.25">
      <c r="A18" s="192" t="s">
        <v>61</v>
      </c>
      <c r="B18" s="193"/>
      <c r="C18" s="193"/>
      <c r="D18" s="194"/>
      <c r="E18" s="109">
        <v>40</v>
      </c>
      <c r="F18" s="108">
        <f t="shared" ref="F18:S18" si="3">SUM(F19:F23)</f>
        <v>30</v>
      </c>
      <c r="G18" s="106">
        <f t="shared" si="3"/>
        <v>0</v>
      </c>
      <c r="H18" s="107">
        <f t="shared" si="3"/>
        <v>0</v>
      </c>
      <c r="I18" s="107">
        <f t="shared" si="3"/>
        <v>0</v>
      </c>
      <c r="J18" s="107">
        <f t="shared" si="3"/>
        <v>0</v>
      </c>
      <c r="K18" s="108">
        <f t="shared" si="3"/>
        <v>0</v>
      </c>
      <c r="L18" s="109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8">
        <f t="shared" si="3"/>
        <v>0</v>
      </c>
      <c r="Q18" s="109">
        <f t="shared" si="3"/>
        <v>0</v>
      </c>
      <c r="R18" s="107">
        <f t="shared" si="3"/>
        <v>0</v>
      </c>
      <c r="S18" s="107">
        <f t="shared" si="3"/>
        <v>0</v>
      </c>
      <c r="T18" s="107">
        <v>0</v>
      </c>
      <c r="U18" s="108">
        <f>SUM(U19:U23)</f>
        <v>0</v>
      </c>
      <c r="V18" s="109">
        <f>SUM(V19:V23)</f>
        <v>0</v>
      </c>
      <c r="W18" s="107">
        <f>SUM(W19:W23)</f>
        <v>0</v>
      </c>
      <c r="X18" s="107">
        <f>SUM(X19:X23)</f>
        <v>0</v>
      </c>
      <c r="Y18" s="107" t="s">
        <v>38</v>
      </c>
      <c r="Z18" s="108">
        <f>SUM(Z19:Z23)</f>
        <v>30</v>
      </c>
      <c r="AA18" s="105"/>
      <c r="AB18" s="13"/>
    </row>
    <row r="19" spans="1:29" s="6" customFormat="1" ht="15" customHeight="1" thickBot="1" x14ac:dyDescent="0.25">
      <c r="A19" s="87" t="s">
        <v>28</v>
      </c>
      <c r="B19" s="336" t="s">
        <v>130</v>
      </c>
      <c r="C19" s="314" t="s">
        <v>57</v>
      </c>
      <c r="D19" s="315"/>
      <c r="E19" s="88"/>
      <c r="F19" s="89">
        <v>4</v>
      </c>
      <c r="G19" s="90"/>
      <c r="H19" s="91"/>
      <c r="I19" s="91"/>
      <c r="J19" s="91"/>
      <c r="K19" s="89"/>
      <c r="L19" s="88"/>
      <c r="M19" s="91"/>
      <c r="N19" s="91"/>
      <c r="O19" s="91"/>
      <c r="P19" s="89"/>
      <c r="Q19" s="88"/>
      <c r="R19" s="91"/>
      <c r="S19" s="91"/>
      <c r="T19" s="91"/>
      <c r="U19" s="89"/>
      <c r="V19" s="308" t="s">
        <v>83</v>
      </c>
      <c r="W19" s="309"/>
      <c r="X19" s="310"/>
      <c r="Y19" s="91" t="s">
        <v>63</v>
      </c>
      <c r="Z19" s="89">
        <v>4</v>
      </c>
      <c r="AA19" s="92"/>
    </row>
    <row r="20" spans="1:29" s="6" customFormat="1" ht="15" customHeight="1" thickBot="1" x14ac:dyDescent="0.25">
      <c r="A20" s="87" t="s">
        <v>29</v>
      </c>
      <c r="B20" s="337"/>
      <c r="C20" s="275" t="s">
        <v>58</v>
      </c>
      <c r="D20" s="276"/>
      <c r="E20" s="25"/>
      <c r="F20" s="26">
        <f t="shared" ref="F20:F23" si="4">SUM(K20,P20,U20,Z20,)</f>
        <v>4</v>
      </c>
      <c r="G20" s="24"/>
      <c r="H20" s="23"/>
      <c r="I20" s="23"/>
      <c r="J20" s="23"/>
      <c r="K20" s="26"/>
      <c r="L20" s="25"/>
      <c r="M20" s="23"/>
      <c r="N20" s="23"/>
      <c r="O20" s="23"/>
      <c r="P20" s="26"/>
      <c r="Q20" s="25"/>
      <c r="R20" s="23"/>
      <c r="S20" s="23"/>
      <c r="T20" s="23"/>
      <c r="U20" s="26"/>
      <c r="V20" s="319" t="s">
        <v>84</v>
      </c>
      <c r="W20" s="320"/>
      <c r="X20" s="321"/>
      <c r="Y20" s="23" t="s">
        <v>63</v>
      </c>
      <c r="Z20" s="26">
        <v>4</v>
      </c>
      <c r="AA20" s="47"/>
      <c r="AB20" s="13"/>
    </row>
    <row r="21" spans="1:29" s="6" customFormat="1" ht="15" customHeight="1" thickBot="1" x14ac:dyDescent="0.25">
      <c r="A21" s="87" t="s">
        <v>30</v>
      </c>
      <c r="B21" s="337"/>
      <c r="C21" s="275" t="s">
        <v>59</v>
      </c>
      <c r="D21" s="276"/>
      <c r="E21" s="25"/>
      <c r="F21" s="26">
        <f t="shared" si="4"/>
        <v>5</v>
      </c>
      <c r="G21" s="24"/>
      <c r="H21" s="23"/>
      <c r="I21" s="23"/>
      <c r="J21" s="23"/>
      <c r="K21" s="26"/>
      <c r="L21" s="25"/>
      <c r="M21" s="23"/>
      <c r="N21" s="23"/>
      <c r="O21" s="23"/>
      <c r="P21" s="26"/>
      <c r="Q21" s="25"/>
      <c r="R21" s="23"/>
      <c r="S21" s="23"/>
      <c r="T21" s="23"/>
      <c r="U21" s="26"/>
      <c r="V21" s="319" t="s">
        <v>84</v>
      </c>
      <c r="W21" s="320"/>
      <c r="X21" s="321"/>
      <c r="Y21" s="23" t="s">
        <v>63</v>
      </c>
      <c r="Z21" s="26">
        <v>5</v>
      </c>
      <c r="AA21" s="47"/>
      <c r="AB21" s="13"/>
    </row>
    <row r="22" spans="1:29" s="6" customFormat="1" ht="15" customHeight="1" thickBot="1" x14ac:dyDescent="0.25">
      <c r="A22" s="87" t="s">
        <v>31</v>
      </c>
      <c r="B22" s="337"/>
      <c r="C22" s="277" t="s">
        <v>60</v>
      </c>
      <c r="D22" s="278"/>
      <c r="E22" s="25"/>
      <c r="F22" s="26">
        <v>12</v>
      </c>
      <c r="G22" s="24"/>
      <c r="H22" s="23"/>
      <c r="I22" s="23"/>
      <c r="J22" s="23"/>
      <c r="K22" s="26"/>
      <c r="L22" s="25"/>
      <c r="M22" s="23"/>
      <c r="N22" s="23"/>
      <c r="O22" s="23"/>
      <c r="P22" s="26"/>
      <c r="Q22" s="25"/>
      <c r="R22" s="23"/>
      <c r="S22" s="23"/>
      <c r="T22" s="23"/>
      <c r="U22" s="26"/>
      <c r="V22" s="319" t="s">
        <v>87</v>
      </c>
      <c r="W22" s="320"/>
      <c r="X22" s="321"/>
      <c r="Y22" s="23" t="s">
        <v>63</v>
      </c>
      <c r="Z22" s="26">
        <v>12</v>
      </c>
      <c r="AA22" s="47"/>
      <c r="AB22" s="13"/>
    </row>
    <row r="23" spans="1:29" s="6" customFormat="1" ht="15" customHeight="1" thickBot="1" x14ac:dyDescent="0.25">
      <c r="A23" s="87" t="s">
        <v>167</v>
      </c>
      <c r="B23" s="338"/>
      <c r="C23" s="275" t="s">
        <v>62</v>
      </c>
      <c r="D23" s="276"/>
      <c r="E23" s="25"/>
      <c r="F23" s="26">
        <f t="shared" si="4"/>
        <v>5</v>
      </c>
      <c r="G23" s="24"/>
      <c r="H23" s="23"/>
      <c r="I23" s="23"/>
      <c r="J23" s="23"/>
      <c r="K23" s="26"/>
      <c r="L23" s="25"/>
      <c r="M23" s="23"/>
      <c r="N23" s="23"/>
      <c r="O23" s="23"/>
      <c r="P23" s="26"/>
      <c r="Q23" s="25"/>
      <c r="R23" s="23"/>
      <c r="S23" s="23"/>
      <c r="T23" s="23"/>
      <c r="U23" s="26"/>
      <c r="V23" s="319" t="s">
        <v>88</v>
      </c>
      <c r="W23" s="320"/>
      <c r="X23" s="321"/>
      <c r="Y23" s="23" t="s">
        <v>63</v>
      </c>
      <c r="Z23" s="26">
        <v>5</v>
      </c>
      <c r="AA23" s="47"/>
      <c r="AB23" s="13"/>
    </row>
    <row r="24" spans="1:29" s="6" customFormat="1" ht="18.75" customHeight="1" thickBot="1" x14ac:dyDescent="0.25">
      <c r="A24" s="279" t="s">
        <v>64</v>
      </c>
      <c r="B24" s="280"/>
      <c r="C24" s="280"/>
      <c r="D24" s="281"/>
      <c r="E24" s="114">
        <f>'FOSZK ALAP'!E32+E13+40</f>
        <v>121</v>
      </c>
      <c r="F24" s="115">
        <f>'FOSZK ALAP'!F32+F13+F18</f>
        <v>120</v>
      </c>
      <c r="G24" s="116">
        <f>'FOSZK ALAP'!G32+G13</f>
        <v>14</v>
      </c>
      <c r="H24" s="116">
        <f>'FOSZK ALAP'!H32+H13</f>
        <v>10</v>
      </c>
      <c r="I24" s="116">
        <f>'FOSZK ALAP'!I32+I13</f>
        <v>3</v>
      </c>
      <c r="J24" s="116"/>
      <c r="K24" s="117">
        <f>'FOSZK ALAP'!K32+K13</f>
        <v>29</v>
      </c>
      <c r="L24" s="109">
        <f>'FOSZK ALAP'!L32+L13</f>
        <v>8</v>
      </c>
      <c r="M24" s="106">
        <f>'FOSZK ALAP'!M32+M13</f>
        <v>8</v>
      </c>
      <c r="N24" s="106">
        <f>'FOSZK ALAP'!N32+N13</f>
        <v>9</v>
      </c>
      <c r="O24" s="106"/>
      <c r="P24" s="118">
        <f>'FOSZK ALAP'!P32+P13</f>
        <v>29</v>
      </c>
      <c r="Q24" s="106">
        <f>'FOSZK ALAP'!Q32+Q13</f>
        <v>13</v>
      </c>
      <c r="R24" s="106">
        <f>'FOSZK ALAP'!R32+R13</f>
        <v>12</v>
      </c>
      <c r="S24" s="106">
        <f>'FOSZK ALAP'!S32+S13</f>
        <v>4</v>
      </c>
      <c r="T24" s="106"/>
      <c r="U24" s="106">
        <f>'FOSZK ALAP'!U32+U13</f>
        <v>32</v>
      </c>
      <c r="V24" s="326" t="s">
        <v>85</v>
      </c>
      <c r="W24" s="327"/>
      <c r="X24" s="328"/>
      <c r="Y24" s="107"/>
      <c r="Z24" s="122">
        <f>'FOSZK ALAP'!Z32+Z13+Z18</f>
        <v>30</v>
      </c>
      <c r="AA24" s="172"/>
      <c r="AB24" s="13"/>
    </row>
    <row r="25" spans="1:29" s="6" customFormat="1" ht="15" customHeight="1" x14ac:dyDescent="0.2">
      <c r="A25" s="62"/>
      <c r="B25" s="63"/>
      <c r="C25" s="13"/>
      <c r="D25" s="290" t="s">
        <v>14</v>
      </c>
      <c r="E25" s="291"/>
      <c r="F25" s="292"/>
      <c r="G25" s="331"/>
      <c r="H25" s="331"/>
      <c r="I25" s="332"/>
      <c r="J25" s="81">
        <f>'FOSZK ALAP'!J36</f>
        <v>3</v>
      </c>
      <c r="K25" s="311"/>
      <c r="L25" s="286"/>
      <c r="M25" s="286"/>
      <c r="N25" s="287"/>
      <c r="O25" s="65">
        <f>'FOSZK ALAP'!O36</f>
        <v>4</v>
      </c>
      <c r="P25" s="329"/>
      <c r="Q25" s="285"/>
      <c r="R25" s="286"/>
      <c r="S25" s="287"/>
      <c r="T25" s="65">
        <f>'FOSZK ALAP'!T36</f>
        <v>3</v>
      </c>
      <c r="U25" s="288"/>
      <c r="V25" s="285"/>
      <c r="W25" s="286"/>
      <c r="X25" s="287"/>
      <c r="Y25" s="65">
        <f>'FOSZK ALAP'!Y36</f>
        <v>0</v>
      </c>
      <c r="Z25" s="329"/>
      <c r="AA25" s="173"/>
      <c r="AB25" s="60"/>
      <c r="AC25" s="10"/>
    </row>
    <row r="26" spans="1:29" s="6" customFormat="1" ht="15" customHeight="1" x14ac:dyDescent="0.2">
      <c r="A26" s="62"/>
      <c r="B26" s="63"/>
      <c r="C26" s="66"/>
      <c r="D26" s="293" t="s">
        <v>39</v>
      </c>
      <c r="E26" s="294"/>
      <c r="F26" s="295"/>
      <c r="G26" s="226"/>
      <c r="H26" s="226"/>
      <c r="I26" s="227"/>
      <c r="J26" s="65">
        <f>'FOSZK ALAP'!J37</f>
        <v>4</v>
      </c>
      <c r="K26" s="289"/>
      <c r="L26" s="226"/>
      <c r="M26" s="226"/>
      <c r="N26" s="227"/>
      <c r="O26" s="65">
        <f>'FOSZK ALAP'!O37</f>
        <v>3</v>
      </c>
      <c r="P26" s="330"/>
      <c r="Q26" s="245"/>
      <c r="R26" s="226"/>
      <c r="S26" s="227"/>
      <c r="T26" s="65">
        <f>'FOSZK ALAP'!T37</f>
        <v>1</v>
      </c>
      <c r="U26" s="289"/>
      <c r="V26" s="245"/>
      <c r="W26" s="226"/>
      <c r="X26" s="227"/>
      <c r="Y26" s="65">
        <f>COUNTIF(Y14:Y24,"é")</f>
        <v>1</v>
      </c>
      <c r="Z26" s="330"/>
      <c r="AA26" s="112"/>
      <c r="AB26" s="60"/>
      <c r="AC26" s="10"/>
    </row>
    <row r="27" spans="1:29" s="6" customFormat="1" ht="15" customHeight="1" x14ac:dyDescent="0.2">
      <c r="A27" s="62"/>
      <c r="B27" s="63"/>
      <c r="C27" s="66"/>
      <c r="D27" s="293" t="s">
        <v>65</v>
      </c>
      <c r="E27" s="294"/>
      <c r="F27" s="295"/>
      <c r="G27" s="302">
        <f>'FOSZK ALAP'!H39</f>
        <v>27</v>
      </c>
      <c r="H27" s="304"/>
      <c r="I27" s="304"/>
      <c r="J27" s="304"/>
      <c r="K27" s="305"/>
      <c r="L27" s="302">
        <f>'FOSZK ALAP'!M39</f>
        <v>25</v>
      </c>
      <c r="M27" s="306"/>
      <c r="N27" s="306"/>
      <c r="O27" s="306"/>
      <c r="P27" s="307"/>
      <c r="Q27" s="302">
        <f>'FOSZK ALAP'!R39+Q13+R13+S13</f>
        <v>29</v>
      </c>
      <c r="R27" s="306"/>
      <c r="S27" s="306"/>
      <c r="T27" s="306"/>
      <c r="U27" s="307"/>
      <c r="V27" s="325">
        <v>40</v>
      </c>
      <c r="W27" s="304"/>
      <c r="X27" s="304"/>
      <c r="Y27" s="304"/>
      <c r="Z27" s="304"/>
      <c r="AA27" s="112"/>
      <c r="AB27" s="60"/>
      <c r="AC27" s="10"/>
    </row>
    <row r="28" spans="1:29" s="6" customFormat="1" ht="15" customHeight="1" x14ac:dyDescent="0.2">
      <c r="A28" s="62"/>
      <c r="B28" s="63"/>
      <c r="C28" s="66"/>
      <c r="D28" s="299" t="s">
        <v>160</v>
      </c>
      <c r="E28" s="300"/>
      <c r="F28" s="301"/>
      <c r="G28" s="302">
        <f>H24+I24</f>
        <v>13</v>
      </c>
      <c r="H28" s="300"/>
      <c r="I28" s="300"/>
      <c r="J28" s="300"/>
      <c r="K28" s="301"/>
      <c r="L28" s="302">
        <f t="shared" ref="L28" si="5">M24+N24</f>
        <v>17</v>
      </c>
      <c r="M28" s="300"/>
      <c r="N28" s="300"/>
      <c r="O28" s="300"/>
      <c r="P28" s="301"/>
      <c r="Q28" s="302">
        <f t="shared" ref="Q28" si="6">R24+S24</f>
        <v>16</v>
      </c>
      <c r="R28" s="300"/>
      <c r="S28" s="300"/>
      <c r="T28" s="300"/>
      <c r="U28" s="301"/>
      <c r="V28" s="325">
        <v>40</v>
      </c>
      <c r="W28" s="300"/>
      <c r="X28" s="300"/>
      <c r="Y28" s="300"/>
      <c r="Z28" s="300"/>
      <c r="AA28" s="112"/>
      <c r="AB28" s="60"/>
      <c r="AC28" s="10"/>
    </row>
    <row r="29" spans="1:29" s="6" customFormat="1" ht="15" customHeight="1" thickBot="1" x14ac:dyDescent="0.25">
      <c r="A29" s="62"/>
      <c r="B29" s="63"/>
      <c r="C29" s="13"/>
      <c r="D29" s="296" t="s">
        <v>66</v>
      </c>
      <c r="E29" s="297"/>
      <c r="F29" s="298"/>
      <c r="G29" s="322">
        <f>(G28/G27)*100</f>
        <v>48.148148148148145</v>
      </c>
      <c r="H29" s="323"/>
      <c r="I29" s="323"/>
      <c r="J29" s="323"/>
      <c r="K29" s="324"/>
      <c r="L29" s="322">
        <f t="shared" ref="L29" si="7">(L28/L27)*100</f>
        <v>68</v>
      </c>
      <c r="M29" s="323"/>
      <c r="N29" s="323"/>
      <c r="O29" s="323"/>
      <c r="P29" s="324"/>
      <c r="Q29" s="322">
        <f t="shared" ref="Q29" si="8">(Q28/Q27)*100</f>
        <v>55.172413793103445</v>
      </c>
      <c r="R29" s="323"/>
      <c r="S29" s="323"/>
      <c r="T29" s="323"/>
      <c r="U29" s="324"/>
      <c r="V29" s="322">
        <f t="shared" ref="V29" si="9">(V28/V27)*100</f>
        <v>100</v>
      </c>
      <c r="W29" s="323"/>
      <c r="X29" s="323"/>
      <c r="Y29" s="323"/>
      <c r="Z29" s="323"/>
      <c r="AA29" s="110"/>
      <c r="AB29" s="72"/>
      <c r="AC29" s="4"/>
    </row>
    <row r="30" spans="1:29" s="6" customFormat="1" ht="15" customHeight="1" x14ac:dyDescent="0.2">
      <c r="A30" s="62"/>
      <c r="B30" s="63"/>
      <c r="C30" s="13"/>
      <c r="D30" s="64"/>
      <c r="E30" s="41"/>
      <c r="F30" s="77"/>
      <c r="G30" s="13"/>
      <c r="H30" s="61"/>
      <c r="I30" s="13"/>
      <c r="J30" s="41"/>
      <c r="K30" s="71"/>
      <c r="L30" s="41"/>
      <c r="M30" s="61"/>
      <c r="N30" s="41"/>
      <c r="O30" s="41"/>
      <c r="P30" s="71"/>
      <c r="Q30" s="41"/>
      <c r="R30" s="61"/>
      <c r="S30" s="41"/>
      <c r="T30" s="41"/>
      <c r="U30" s="71"/>
      <c r="V30" s="41"/>
      <c r="W30" s="61"/>
      <c r="X30" s="41"/>
      <c r="Y30" s="41"/>
      <c r="Z30" s="71"/>
      <c r="AA30" s="71"/>
      <c r="AB30" s="72"/>
      <c r="AC30" s="4"/>
    </row>
    <row r="31" spans="1:29" s="6" customFormat="1" ht="15" customHeight="1" x14ac:dyDescent="0.2">
      <c r="A31" s="62"/>
      <c r="B31" s="63"/>
      <c r="C31" s="13"/>
      <c r="D31" s="64"/>
      <c r="E31" s="41"/>
      <c r="F31" s="77"/>
      <c r="G31" s="13"/>
      <c r="H31" s="61"/>
      <c r="I31" s="13"/>
      <c r="J31" s="41"/>
      <c r="K31" s="71"/>
      <c r="L31" s="41"/>
      <c r="M31" s="61"/>
      <c r="N31" s="41"/>
      <c r="O31" s="41"/>
      <c r="P31" s="71"/>
      <c r="Q31" s="41"/>
      <c r="R31" s="61"/>
      <c r="S31" s="41"/>
      <c r="T31" s="41"/>
      <c r="U31" s="71"/>
      <c r="V31" s="41"/>
      <c r="W31" s="61"/>
      <c r="X31" s="41"/>
      <c r="Y31" s="41"/>
      <c r="Z31" s="71"/>
      <c r="AA31" s="71"/>
      <c r="AB31" s="72"/>
      <c r="AC31" s="4"/>
    </row>
    <row r="32" spans="1:29" s="6" customFormat="1" ht="15" customHeight="1" x14ac:dyDescent="0.2">
      <c r="A32" s="62"/>
      <c r="B32" s="63"/>
      <c r="C32" s="13"/>
      <c r="D32" s="64"/>
      <c r="E32" s="41"/>
      <c r="F32" s="77"/>
      <c r="G32" s="13"/>
      <c r="H32" s="61"/>
      <c r="I32" s="13"/>
      <c r="J32" s="41"/>
      <c r="K32" s="71"/>
      <c r="L32" s="41"/>
      <c r="M32" s="61"/>
      <c r="N32" s="41"/>
      <c r="O32" s="41"/>
      <c r="P32" s="71"/>
      <c r="Q32" s="41"/>
      <c r="R32" s="61"/>
      <c r="S32" s="41"/>
      <c r="T32" s="41"/>
      <c r="U32" s="71"/>
      <c r="V32" s="41"/>
      <c r="W32" s="61"/>
      <c r="X32" s="41"/>
      <c r="Y32" s="41"/>
      <c r="Z32" s="71"/>
      <c r="AA32" s="71"/>
      <c r="AB32" s="72"/>
      <c r="AC32" s="4"/>
    </row>
    <row r="33" spans="1:29" s="6" customFormat="1" ht="15" customHeight="1" x14ac:dyDescent="0.2">
      <c r="A33" s="17"/>
      <c r="B33" s="14"/>
      <c r="D33" s="11"/>
      <c r="E33" s="15"/>
      <c r="F33" s="32"/>
      <c r="G33" s="335"/>
      <c r="H33" s="335"/>
      <c r="I33" s="335"/>
      <c r="J33" s="15"/>
      <c r="K33" s="32"/>
      <c r="L33" s="335"/>
      <c r="M33" s="335"/>
      <c r="N33" s="335"/>
      <c r="O33" s="15"/>
      <c r="P33" s="32"/>
      <c r="Q33" s="335"/>
      <c r="R33" s="335"/>
      <c r="S33" s="335"/>
      <c r="T33" s="15"/>
      <c r="U33" s="32"/>
      <c r="V33" s="335"/>
      <c r="W33" s="335"/>
      <c r="X33" s="335"/>
      <c r="Y33" s="15"/>
      <c r="Z33" s="32"/>
      <c r="AA33" s="32"/>
      <c r="AB33" s="12"/>
      <c r="AC33" s="10"/>
    </row>
    <row r="34" spans="1:29" ht="15.75" x14ac:dyDescent="0.2">
      <c r="A34" s="17"/>
      <c r="B34" s="18"/>
      <c r="C34" s="19"/>
      <c r="D34" s="1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 t="s">
        <v>82</v>
      </c>
      <c r="V34" s="6"/>
      <c r="W34" s="6"/>
      <c r="X34" s="6"/>
      <c r="Y34" s="6"/>
      <c r="Z34" s="6"/>
      <c r="AA34" s="6"/>
    </row>
    <row r="35" spans="1:29" ht="15.75" x14ac:dyDescent="0.2">
      <c r="A35" s="17"/>
      <c r="B35" s="18"/>
      <c r="C35" s="19"/>
      <c r="D35" s="1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71"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  <mergeCell ref="D29:F29"/>
    <mergeCell ref="G29:K29"/>
    <mergeCell ref="L29:P29"/>
    <mergeCell ref="Q29:U29"/>
    <mergeCell ref="G33:I33"/>
    <mergeCell ref="L33:N33"/>
    <mergeCell ref="Q33:S33"/>
    <mergeCell ref="E10:E12"/>
    <mergeCell ref="C17:D17"/>
    <mergeCell ref="V33:X33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9:Z29"/>
    <mergeCell ref="Z25:Z26"/>
    <mergeCell ref="H5:X5"/>
    <mergeCell ref="A9:AA9"/>
    <mergeCell ref="AB15:AB17"/>
    <mergeCell ref="A18:D18"/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10:A12"/>
    <mergeCell ref="B10:B12"/>
    <mergeCell ref="C10:D12"/>
    <mergeCell ref="AA10:AA11"/>
    <mergeCell ref="D28:F28"/>
    <mergeCell ref="G28:K28"/>
    <mergeCell ref="L28:P28"/>
    <mergeCell ref="Q28:U28"/>
    <mergeCell ref="V28:Z28"/>
    <mergeCell ref="A13:D13"/>
    <mergeCell ref="C14:D14"/>
    <mergeCell ref="C15:D15"/>
    <mergeCell ref="C16:D16"/>
    <mergeCell ref="G10:Z10"/>
    <mergeCell ref="F10:F12"/>
    <mergeCell ref="G11:K11"/>
    <mergeCell ref="L11:P11"/>
    <mergeCell ref="Q11:U11"/>
    <mergeCell ref="V11:Z11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35"/>
  <sheetViews>
    <sheetView showGridLines="0" zoomScale="60" zoomScaleNormal="60" zoomScaleSheetLayoutView="80" workbookViewId="0">
      <selection sqref="A1:AB3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9.71093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57031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52" t="s">
        <v>40</v>
      </c>
      <c r="B2" s="53"/>
      <c r="C2" s="54"/>
      <c r="D2" s="54"/>
      <c r="E2" s="55"/>
      <c r="F2" s="55"/>
      <c r="G2" s="55"/>
      <c r="H2" s="195" t="s">
        <v>136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56"/>
      <c r="Y2" s="56"/>
      <c r="Z2" s="56"/>
      <c r="AA2" s="254"/>
      <c r="AB2" s="254"/>
      <c r="AC2" s="16"/>
    </row>
    <row r="3" spans="1:34" s="7" customFormat="1" ht="18" x14ac:dyDescent="0.2">
      <c r="A3" s="52" t="s">
        <v>37</v>
      </c>
      <c r="B3" s="53"/>
      <c r="C3" s="54"/>
      <c r="D3" s="54"/>
      <c r="E3" s="55"/>
      <c r="F3" s="55"/>
      <c r="G3" s="55"/>
      <c r="H3" s="195" t="s">
        <v>35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56"/>
      <c r="Y3" s="56"/>
      <c r="Z3" s="56"/>
      <c r="AA3" s="254" t="s">
        <v>175</v>
      </c>
      <c r="AB3" s="254"/>
    </row>
    <row r="4" spans="1:34" s="7" customFormat="1" ht="18" x14ac:dyDescent="0.2">
      <c r="A4" s="52"/>
      <c r="B4" s="53"/>
      <c r="C4" s="54"/>
      <c r="D4" s="54"/>
      <c r="E4" s="55"/>
      <c r="F4" s="55"/>
      <c r="G4" s="55"/>
      <c r="H4" s="195" t="s">
        <v>45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6"/>
      <c r="Y4" s="56"/>
      <c r="Z4" s="56"/>
      <c r="AA4" s="254" t="s">
        <v>177</v>
      </c>
      <c r="AB4" s="254"/>
      <c r="AC4" s="1"/>
      <c r="AG4" s="1"/>
      <c r="AH4" s="1"/>
    </row>
    <row r="5" spans="1:34" s="7" customFormat="1" ht="18" x14ac:dyDescent="0.2">
      <c r="A5" s="52"/>
      <c r="B5" s="53"/>
      <c r="C5" s="54"/>
      <c r="D5" s="54"/>
      <c r="E5" s="55"/>
      <c r="F5" s="55"/>
      <c r="G5" s="55"/>
      <c r="H5" s="195" t="s">
        <v>74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56"/>
      <c r="Z5" s="56"/>
      <c r="AA5" s="254" t="s">
        <v>168</v>
      </c>
      <c r="AB5" s="254"/>
      <c r="AC5" s="1"/>
      <c r="AG5" s="1"/>
      <c r="AH5" s="1"/>
    </row>
    <row r="6" spans="1:34" s="55" customFormat="1" ht="18.75" x14ac:dyDescent="0.2">
      <c r="A6" s="52"/>
      <c r="B6" s="53"/>
      <c r="C6" s="54"/>
      <c r="D6" s="54"/>
      <c r="H6" s="261" t="s">
        <v>99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56"/>
      <c r="Y6" s="56"/>
      <c r="Z6" s="56"/>
      <c r="AA6" s="52"/>
      <c r="AB6" s="52"/>
      <c r="AC6" s="51"/>
      <c r="AG6" s="51"/>
      <c r="AH6" s="51"/>
    </row>
    <row r="7" spans="1:34" s="7" customFormat="1" ht="18" x14ac:dyDescent="0.2">
      <c r="A7" s="52"/>
      <c r="B7" s="53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2"/>
      <c r="AB7" s="52"/>
      <c r="AC7" s="1"/>
      <c r="AG7" s="1"/>
      <c r="AH7" s="1"/>
    </row>
    <row r="8" spans="1:34" ht="18" customHeight="1" x14ac:dyDescent="0.2">
      <c r="A8" s="48"/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254"/>
      <c r="AB8" s="254"/>
    </row>
    <row r="9" spans="1:34" ht="25.5" customHeight="1" thickBot="1" x14ac:dyDescent="0.25">
      <c r="A9" s="215" t="s">
        <v>173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64"/>
    </row>
    <row r="10" spans="1:34" s="6" customFormat="1" ht="20.25" customHeight="1" thickBot="1" x14ac:dyDescent="0.25">
      <c r="A10" s="249"/>
      <c r="B10" s="246" t="s">
        <v>15</v>
      </c>
      <c r="C10" s="206" t="s">
        <v>1</v>
      </c>
      <c r="D10" s="207"/>
      <c r="E10" s="316" t="s">
        <v>52</v>
      </c>
      <c r="F10" s="311" t="s">
        <v>34</v>
      </c>
      <c r="G10" s="264" t="s">
        <v>0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70" t="s">
        <v>16</v>
      </c>
      <c r="AB10" s="13"/>
    </row>
    <row r="11" spans="1:34" s="6" customFormat="1" ht="20.25" customHeight="1" x14ac:dyDescent="0.2">
      <c r="A11" s="250"/>
      <c r="B11" s="247"/>
      <c r="C11" s="208"/>
      <c r="D11" s="209"/>
      <c r="E11" s="317"/>
      <c r="F11" s="312"/>
      <c r="G11" s="212" t="s">
        <v>2</v>
      </c>
      <c r="H11" s="212"/>
      <c r="I11" s="212"/>
      <c r="J11" s="212"/>
      <c r="K11" s="213"/>
      <c r="L11" s="214" t="s">
        <v>3</v>
      </c>
      <c r="M11" s="212"/>
      <c r="N11" s="212"/>
      <c r="O11" s="212"/>
      <c r="P11" s="213"/>
      <c r="Q11" s="214" t="s">
        <v>4</v>
      </c>
      <c r="R11" s="212"/>
      <c r="S11" s="212"/>
      <c r="T11" s="212"/>
      <c r="U11" s="213"/>
      <c r="V11" s="214" t="s">
        <v>5</v>
      </c>
      <c r="W11" s="212"/>
      <c r="X11" s="212"/>
      <c r="Y11" s="212"/>
      <c r="Z11" s="213"/>
      <c r="AA11" s="271"/>
      <c r="AB11" s="13"/>
    </row>
    <row r="12" spans="1:34" s="6" customFormat="1" ht="19.5" customHeight="1" thickBot="1" x14ac:dyDescent="0.25">
      <c r="A12" s="251"/>
      <c r="B12" s="248"/>
      <c r="C12" s="210"/>
      <c r="D12" s="211"/>
      <c r="E12" s="318"/>
      <c r="F12" s="313"/>
      <c r="G12" s="58" t="s">
        <v>8</v>
      </c>
      <c r="H12" s="59" t="s">
        <v>10</v>
      </c>
      <c r="I12" s="59" t="s">
        <v>9</v>
      </c>
      <c r="J12" s="59" t="s">
        <v>11</v>
      </c>
      <c r="K12" s="144" t="s">
        <v>12</v>
      </c>
      <c r="L12" s="40" t="s">
        <v>8</v>
      </c>
      <c r="M12" s="59" t="s">
        <v>10</v>
      </c>
      <c r="N12" s="59" t="s">
        <v>9</v>
      </c>
      <c r="O12" s="59" t="s">
        <v>11</v>
      </c>
      <c r="P12" s="144" t="s">
        <v>12</v>
      </c>
      <c r="Q12" s="40" t="s">
        <v>8</v>
      </c>
      <c r="R12" s="59" t="s">
        <v>10</v>
      </c>
      <c r="S12" s="59" t="s">
        <v>9</v>
      </c>
      <c r="T12" s="59" t="s">
        <v>11</v>
      </c>
      <c r="U12" s="144" t="s">
        <v>12</v>
      </c>
      <c r="V12" s="40" t="s">
        <v>8</v>
      </c>
      <c r="W12" s="59" t="s">
        <v>10</v>
      </c>
      <c r="X12" s="59" t="s">
        <v>9</v>
      </c>
      <c r="Y12" s="59" t="s">
        <v>11</v>
      </c>
      <c r="Z12" s="144" t="s">
        <v>12</v>
      </c>
      <c r="AA12" s="82" t="s">
        <v>15</v>
      </c>
      <c r="AB12" s="13"/>
    </row>
    <row r="13" spans="1:34" s="6" customFormat="1" ht="16.5" thickBot="1" x14ac:dyDescent="0.25">
      <c r="A13" s="272" t="s">
        <v>89</v>
      </c>
      <c r="B13" s="273"/>
      <c r="C13" s="273"/>
      <c r="D13" s="274"/>
      <c r="E13" s="114">
        <f>SUM(E14:E17)</f>
        <v>15</v>
      </c>
      <c r="F13" s="115">
        <f t="shared" ref="F13:Z13" si="0">SUM(F14:F17)</f>
        <v>15</v>
      </c>
      <c r="G13" s="116">
        <f t="shared" si="0"/>
        <v>0</v>
      </c>
      <c r="H13" s="147">
        <f t="shared" si="0"/>
        <v>0</v>
      </c>
      <c r="I13" s="147">
        <f t="shared" si="0"/>
        <v>0</v>
      </c>
      <c r="J13" s="147">
        <f t="shared" si="0"/>
        <v>0</v>
      </c>
      <c r="K13" s="115">
        <f t="shared" si="0"/>
        <v>0</v>
      </c>
      <c r="L13" s="114">
        <f t="shared" si="0"/>
        <v>0</v>
      </c>
      <c r="M13" s="147">
        <f t="shared" si="0"/>
        <v>0</v>
      </c>
      <c r="N13" s="147">
        <f t="shared" si="0"/>
        <v>0</v>
      </c>
      <c r="O13" s="147">
        <f t="shared" si="0"/>
        <v>0</v>
      </c>
      <c r="P13" s="115">
        <f t="shared" si="0"/>
        <v>0</v>
      </c>
      <c r="Q13" s="114">
        <f t="shared" si="0"/>
        <v>7</v>
      </c>
      <c r="R13" s="147">
        <f t="shared" si="0"/>
        <v>8</v>
      </c>
      <c r="S13" s="147">
        <f t="shared" si="0"/>
        <v>0</v>
      </c>
      <c r="T13" s="147">
        <f t="shared" si="0"/>
        <v>0</v>
      </c>
      <c r="U13" s="115">
        <f t="shared" si="0"/>
        <v>15</v>
      </c>
      <c r="V13" s="114">
        <f t="shared" si="0"/>
        <v>0</v>
      </c>
      <c r="W13" s="147">
        <f t="shared" si="0"/>
        <v>0</v>
      </c>
      <c r="X13" s="147">
        <f t="shared" si="0"/>
        <v>0</v>
      </c>
      <c r="Y13" s="147">
        <f t="shared" si="0"/>
        <v>0</v>
      </c>
      <c r="Z13" s="115">
        <f t="shared" si="0"/>
        <v>0</v>
      </c>
      <c r="AA13" s="170"/>
      <c r="AB13" s="13"/>
    </row>
    <row r="14" spans="1:34" s="6" customFormat="1" ht="15" customHeight="1" thickBot="1" x14ac:dyDescent="0.25">
      <c r="A14" s="34" t="s">
        <v>161</v>
      </c>
      <c r="B14" s="43" t="s">
        <v>134</v>
      </c>
      <c r="C14" s="202" t="s">
        <v>75</v>
      </c>
      <c r="D14" s="203"/>
      <c r="E14" s="35">
        <f>SUM(G14,H14,I14,L14,M14,N14,Q14,R14,S14,V14,W14,X14,)</f>
        <v>4</v>
      </c>
      <c r="F14" s="36">
        <f>SUM(K14,P14,U14,Z14,)</f>
        <v>4</v>
      </c>
      <c r="G14" s="37"/>
      <c r="H14" s="38"/>
      <c r="I14" s="38"/>
      <c r="J14" s="38"/>
      <c r="K14" s="36"/>
      <c r="L14" s="35"/>
      <c r="M14" s="38"/>
      <c r="N14" s="38"/>
      <c r="O14" s="38"/>
      <c r="P14" s="36"/>
      <c r="Q14" s="35">
        <v>2</v>
      </c>
      <c r="R14" s="38">
        <v>2</v>
      </c>
      <c r="S14" s="38">
        <v>0</v>
      </c>
      <c r="T14" s="38" t="s">
        <v>13</v>
      </c>
      <c r="U14" s="36">
        <v>4</v>
      </c>
      <c r="V14" s="35"/>
      <c r="W14" s="38"/>
      <c r="X14" s="38"/>
      <c r="Y14" s="38"/>
      <c r="Z14" s="36"/>
      <c r="AA14" s="84"/>
      <c r="AB14" s="13"/>
    </row>
    <row r="15" spans="1:34" s="6" customFormat="1" ht="15" customHeight="1" thickBot="1" x14ac:dyDescent="0.25">
      <c r="A15" s="34" t="s">
        <v>162</v>
      </c>
      <c r="B15" s="44" t="s">
        <v>133</v>
      </c>
      <c r="C15" s="204" t="s">
        <v>76</v>
      </c>
      <c r="D15" s="205"/>
      <c r="E15" s="25">
        <f t="shared" ref="E15:E17" si="1">SUM(G15,H15,I15,L15,M15,N15,Q15,R15,S15,V15,W15,X15,)</f>
        <v>4</v>
      </c>
      <c r="F15" s="26">
        <f t="shared" ref="F15:F17" si="2">SUM(K15,P15,U15,Z15,)</f>
        <v>4</v>
      </c>
      <c r="G15" s="24"/>
      <c r="H15" s="23"/>
      <c r="I15" s="23"/>
      <c r="J15" s="23"/>
      <c r="K15" s="26"/>
      <c r="L15" s="25"/>
      <c r="M15" s="23"/>
      <c r="N15" s="23"/>
      <c r="O15" s="23"/>
      <c r="P15" s="26"/>
      <c r="Q15" s="25">
        <v>2</v>
      </c>
      <c r="R15" s="23">
        <v>2</v>
      </c>
      <c r="S15" s="23">
        <v>0</v>
      </c>
      <c r="T15" s="23" t="s">
        <v>13</v>
      </c>
      <c r="U15" s="26">
        <v>4</v>
      </c>
      <c r="V15" s="25"/>
      <c r="W15" s="23"/>
      <c r="X15" s="23"/>
      <c r="Y15" s="23"/>
      <c r="Z15" s="26"/>
      <c r="AA15" s="47"/>
      <c r="AB15" s="268"/>
    </row>
    <row r="16" spans="1:34" s="6" customFormat="1" ht="15" customHeight="1" thickBot="1" x14ac:dyDescent="0.25">
      <c r="A16" s="34" t="s">
        <v>163</v>
      </c>
      <c r="B16" s="44" t="s">
        <v>132</v>
      </c>
      <c r="C16" s="196" t="s">
        <v>77</v>
      </c>
      <c r="D16" s="197"/>
      <c r="E16" s="25">
        <f t="shared" si="1"/>
        <v>4</v>
      </c>
      <c r="F16" s="26">
        <f t="shared" si="2"/>
        <v>4</v>
      </c>
      <c r="G16" s="24"/>
      <c r="H16" s="23"/>
      <c r="I16" s="23"/>
      <c r="J16" s="23"/>
      <c r="K16" s="26"/>
      <c r="L16" s="25"/>
      <c r="M16" s="23"/>
      <c r="N16" s="23"/>
      <c r="O16" s="23"/>
      <c r="P16" s="26"/>
      <c r="Q16" s="25">
        <v>2</v>
      </c>
      <c r="R16" s="23">
        <v>2</v>
      </c>
      <c r="S16" s="23">
        <v>0</v>
      </c>
      <c r="T16" s="23" t="s">
        <v>13</v>
      </c>
      <c r="U16" s="26">
        <v>4</v>
      </c>
      <c r="V16" s="25"/>
      <c r="W16" s="23"/>
      <c r="X16" s="23"/>
      <c r="Y16" s="23"/>
      <c r="Z16" s="26"/>
      <c r="AA16" s="47"/>
      <c r="AB16" s="269"/>
    </row>
    <row r="17" spans="1:29" s="6" customFormat="1" ht="15" customHeight="1" thickBot="1" x14ac:dyDescent="0.25">
      <c r="A17" s="34" t="s">
        <v>27</v>
      </c>
      <c r="B17" s="44" t="s">
        <v>131</v>
      </c>
      <c r="C17" s="196" t="s">
        <v>78</v>
      </c>
      <c r="D17" s="197"/>
      <c r="E17" s="25">
        <f t="shared" si="1"/>
        <v>3</v>
      </c>
      <c r="F17" s="26">
        <f t="shared" si="2"/>
        <v>3</v>
      </c>
      <c r="G17" s="24"/>
      <c r="H17" s="23"/>
      <c r="I17" s="23"/>
      <c r="J17" s="23"/>
      <c r="K17" s="26"/>
      <c r="L17" s="25"/>
      <c r="M17" s="23"/>
      <c r="N17" s="23"/>
      <c r="O17" s="23"/>
      <c r="P17" s="26"/>
      <c r="Q17" s="25">
        <v>1</v>
      </c>
      <c r="R17" s="23">
        <v>2</v>
      </c>
      <c r="S17" s="23">
        <v>0</v>
      </c>
      <c r="T17" s="23" t="s">
        <v>38</v>
      </c>
      <c r="U17" s="26">
        <v>3</v>
      </c>
      <c r="V17" s="25"/>
      <c r="W17" s="23"/>
      <c r="X17" s="23"/>
      <c r="Y17" s="23"/>
      <c r="Z17" s="26"/>
      <c r="AA17" s="47"/>
      <c r="AB17" s="269"/>
    </row>
    <row r="18" spans="1:29" s="6" customFormat="1" ht="18.75" customHeight="1" thickBot="1" x14ac:dyDescent="0.25">
      <c r="A18" s="192" t="s">
        <v>61</v>
      </c>
      <c r="B18" s="193"/>
      <c r="C18" s="193"/>
      <c r="D18" s="194"/>
      <c r="E18" s="109">
        <v>40</v>
      </c>
      <c r="F18" s="108">
        <f t="shared" ref="F18:S18" si="3">SUM(F19:F23)</f>
        <v>30</v>
      </c>
      <c r="G18" s="106">
        <f t="shared" si="3"/>
        <v>0</v>
      </c>
      <c r="H18" s="107">
        <f t="shared" si="3"/>
        <v>0</v>
      </c>
      <c r="I18" s="107">
        <f t="shared" si="3"/>
        <v>0</v>
      </c>
      <c r="J18" s="107">
        <f t="shared" si="3"/>
        <v>0</v>
      </c>
      <c r="K18" s="108">
        <f t="shared" si="3"/>
        <v>0</v>
      </c>
      <c r="L18" s="109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8">
        <f t="shared" si="3"/>
        <v>0</v>
      </c>
      <c r="Q18" s="109">
        <f t="shared" si="3"/>
        <v>0</v>
      </c>
      <c r="R18" s="107">
        <f t="shared" si="3"/>
        <v>0</v>
      </c>
      <c r="S18" s="107">
        <f t="shared" si="3"/>
        <v>0</v>
      </c>
      <c r="T18" s="107">
        <v>0</v>
      </c>
      <c r="U18" s="108">
        <f>SUM(U19:U23)</f>
        <v>0</v>
      </c>
      <c r="V18" s="109">
        <f>SUM(V19:V23)</f>
        <v>0</v>
      </c>
      <c r="W18" s="107">
        <f>SUM(W19:W23)</f>
        <v>0</v>
      </c>
      <c r="X18" s="107">
        <f>SUM(X19:X23)</f>
        <v>0</v>
      </c>
      <c r="Y18" s="107" t="s">
        <v>38</v>
      </c>
      <c r="Z18" s="108">
        <f>SUM(Z19:Z23)</f>
        <v>30</v>
      </c>
      <c r="AA18" s="105"/>
      <c r="AB18" s="13"/>
    </row>
    <row r="19" spans="1:29" s="6" customFormat="1" ht="15" customHeight="1" thickBot="1" x14ac:dyDescent="0.25">
      <c r="A19" s="87" t="s">
        <v>28</v>
      </c>
      <c r="B19" s="336" t="s">
        <v>135</v>
      </c>
      <c r="C19" s="314" t="s">
        <v>57</v>
      </c>
      <c r="D19" s="315"/>
      <c r="E19" s="88"/>
      <c r="F19" s="89">
        <v>4</v>
      </c>
      <c r="G19" s="90"/>
      <c r="H19" s="91"/>
      <c r="I19" s="91"/>
      <c r="J19" s="91"/>
      <c r="K19" s="89"/>
      <c r="L19" s="88"/>
      <c r="M19" s="91"/>
      <c r="N19" s="91"/>
      <c r="O19" s="91"/>
      <c r="P19" s="89"/>
      <c r="Q19" s="88"/>
      <c r="R19" s="91"/>
      <c r="S19" s="91"/>
      <c r="T19" s="91"/>
      <c r="U19" s="89"/>
      <c r="V19" s="308" t="s">
        <v>83</v>
      </c>
      <c r="W19" s="309"/>
      <c r="X19" s="310"/>
      <c r="Y19" s="91" t="s">
        <v>63</v>
      </c>
      <c r="Z19" s="89">
        <v>4</v>
      </c>
      <c r="AA19" s="92"/>
    </row>
    <row r="20" spans="1:29" s="6" customFormat="1" ht="15" customHeight="1" thickBot="1" x14ac:dyDescent="0.25">
      <c r="A20" s="87" t="s">
        <v>29</v>
      </c>
      <c r="B20" s="337"/>
      <c r="C20" s="275" t="s">
        <v>58</v>
      </c>
      <c r="D20" s="276"/>
      <c r="E20" s="25"/>
      <c r="F20" s="26">
        <f t="shared" ref="F20:F23" si="4">SUM(K20,P20,U20,Z20,)</f>
        <v>4</v>
      </c>
      <c r="G20" s="24"/>
      <c r="H20" s="23"/>
      <c r="I20" s="23"/>
      <c r="J20" s="23"/>
      <c r="K20" s="26"/>
      <c r="L20" s="25"/>
      <c r="M20" s="23"/>
      <c r="N20" s="23"/>
      <c r="O20" s="23"/>
      <c r="P20" s="26"/>
      <c r="Q20" s="25"/>
      <c r="R20" s="23"/>
      <c r="S20" s="23"/>
      <c r="T20" s="23"/>
      <c r="U20" s="26"/>
      <c r="V20" s="319" t="s">
        <v>88</v>
      </c>
      <c r="W20" s="320"/>
      <c r="X20" s="321"/>
      <c r="Y20" s="23" t="s">
        <v>63</v>
      </c>
      <c r="Z20" s="26">
        <v>4</v>
      </c>
      <c r="AA20" s="47"/>
      <c r="AB20" s="13"/>
    </row>
    <row r="21" spans="1:29" s="6" customFormat="1" ht="15" customHeight="1" thickBot="1" x14ac:dyDescent="0.25">
      <c r="A21" s="87" t="s">
        <v>30</v>
      </c>
      <c r="B21" s="337"/>
      <c r="C21" s="275" t="s">
        <v>59</v>
      </c>
      <c r="D21" s="276"/>
      <c r="E21" s="25"/>
      <c r="F21" s="26">
        <f t="shared" si="4"/>
        <v>5</v>
      </c>
      <c r="G21" s="24"/>
      <c r="H21" s="23"/>
      <c r="I21" s="23"/>
      <c r="J21" s="23"/>
      <c r="K21" s="26"/>
      <c r="L21" s="25"/>
      <c r="M21" s="23"/>
      <c r="N21" s="23"/>
      <c r="O21" s="23"/>
      <c r="P21" s="26"/>
      <c r="Q21" s="25"/>
      <c r="R21" s="23"/>
      <c r="S21" s="23"/>
      <c r="T21" s="23"/>
      <c r="U21" s="26"/>
      <c r="V21" s="319" t="s">
        <v>88</v>
      </c>
      <c r="W21" s="320"/>
      <c r="X21" s="321"/>
      <c r="Y21" s="23" t="s">
        <v>63</v>
      </c>
      <c r="Z21" s="26">
        <v>5</v>
      </c>
      <c r="AA21" s="47"/>
      <c r="AB21" s="13"/>
    </row>
    <row r="22" spans="1:29" s="6" customFormat="1" ht="15" customHeight="1" thickBot="1" x14ac:dyDescent="0.25">
      <c r="A22" s="87" t="s">
        <v>31</v>
      </c>
      <c r="B22" s="337"/>
      <c r="C22" s="277" t="s">
        <v>60</v>
      </c>
      <c r="D22" s="278"/>
      <c r="E22" s="25"/>
      <c r="F22" s="26">
        <v>12</v>
      </c>
      <c r="G22" s="24"/>
      <c r="H22" s="23"/>
      <c r="I22" s="23"/>
      <c r="J22" s="23"/>
      <c r="K22" s="26"/>
      <c r="L22" s="25"/>
      <c r="M22" s="23"/>
      <c r="N22" s="23"/>
      <c r="O22" s="23"/>
      <c r="P22" s="26"/>
      <c r="Q22" s="25"/>
      <c r="R22" s="23"/>
      <c r="S22" s="23"/>
      <c r="T22" s="23"/>
      <c r="U22" s="26"/>
      <c r="V22" s="319" t="s">
        <v>90</v>
      </c>
      <c r="W22" s="320"/>
      <c r="X22" s="321"/>
      <c r="Y22" s="23" t="s">
        <v>63</v>
      </c>
      <c r="Z22" s="26">
        <v>12</v>
      </c>
      <c r="AA22" s="47"/>
      <c r="AB22" s="13"/>
    </row>
    <row r="23" spans="1:29" s="6" customFormat="1" ht="15" customHeight="1" thickBot="1" x14ac:dyDescent="0.25">
      <c r="A23" s="87" t="s">
        <v>167</v>
      </c>
      <c r="B23" s="338"/>
      <c r="C23" s="275" t="s">
        <v>62</v>
      </c>
      <c r="D23" s="276"/>
      <c r="E23" s="25"/>
      <c r="F23" s="26">
        <f t="shared" si="4"/>
        <v>5</v>
      </c>
      <c r="G23" s="24"/>
      <c r="H23" s="23"/>
      <c r="I23" s="23"/>
      <c r="J23" s="23"/>
      <c r="K23" s="26"/>
      <c r="L23" s="25"/>
      <c r="M23" s="23"/>
      <c r="N23" s="23"/>
      <c r="O23" s="23"/>
      <c r="P23" s="26"/>
      <c r="Q23" s="25"/>
      <c r="R23" s="23"/>
      <c r="S23" s="23"/>
      <c r="T23" s="23"/>
      <c r="U23" s="26"/>
      <c r="V23" s="319" t="s">
        <v>88</v>
      </c>
      <c r="W23" s="320"/>
      <c r="X23" s="321"/>
      <c r="Y23" s="23" t="s">
        <v>63</v>
      </c>
      <c r="Z23" s="26">
        <v>5</v>
      </c>
      <c r="AA23" s="47"/>
      <c r="AB23" s="13"/>
    </row>
    <row r="24" spans="1:29" s="6" customFormat="1" ht="18.75" customHeight="1" thickBot="1" x14ac:dyDescent="0.25">
      <c r="A24" s="279" t="s">
        <v>64</v>
      </c>
      <c r="B24" s="280"/>
      <c r="C24" s="280"/>
      <c r="D24" s="281"/>
      <c r="E24" s="114">
        <f>'FOSZK ALAP'!E32+E13+40</f>
        <v>121</v>
      </c>
      <c r="F24" s="115">
        <f>'FOSZK ALAP'!F32+F13+F18</f>
        <v>120</v>
      </c>
      <c r="G24" s="116">
        <f>'FOSZK ALAP'!G32+G13</f>
        <v>14</v>
      </c>
      <c r="H24" s="116">
        <f>'FOSZK ALAP'!H32+H13</f>
        <v>10</v>
      </c>
      <c r="I24" s="116">
        <f>'FOSZK ALAP'!I32+I13</f>
        <v>3</v>
      </c>
      <c r="J24" s="116"/>
      <c r="K24" s="117">
        <f>'FOSZK ALAP'!K32+K13</f>
        <v>29</v>
      </c>
      <c r="L24" s="109">
        <f>'FOSZK ALAP'!L32+L13</f>
        <v>8</v>
      </c>
      <c r="M24" s="106">
        <f>'FOSZK ALAP'!M32+M13</f>
        <v>8</v>
      </c>
      <c r="N24" s="106">
        <f>'FOSZK ALAP'!N32+N13</f>
        <v>9</v>
      </c>
      <c r="O24" s="106"/>
      <c r="P24" s="118">
        <f>'FOSZK ALAP'!P32+P13</f>
        <v>29</v>
      </c>
      <c r="Q24" s="106">
        <f>'FOSZK ALAP'!Q32+Q13</f>
        <v>13</v>
      </c>
      <c r="R24" s="106">
        <f>'FOSZK ALAP'!R32+R13</f>
        <v>12</v>
      </c>
      <c r="S24" s="106">
        <f>'FOSZK ALAP'!S32+S13</f>
        <v>4</v>
      </c>
      <c r="T24" s="106"/>
      <c r="U24" s="106">
        <f>'FOSZK ALAP'!U32+U13</f>
        <v>32</v>
      </c>
      <c r="V24" s="326" t="s">
        <v>85</v>
      </c>
      <c r="W24" s="327"/>
      <c r="X24" s="328"/>
      <c r="Y24" s="107"/>
      <c r="Z24" s="106">
        <f>'FOSZK ALAP'!Z32+Z13+Z18</f>
        <v>30</v>
      </c>
      <c r="AA24" s="103"/>
      <c r="AB24" s="13"/>
    </row>
    <row r="25" spans="1:29" s="6" customFormat="1" ht="15" customHeight="1" x14ac:dyDescent="0.2">
      <c r="A25" s="62"/>
      <c r="B25" s="63"/>
      <c r="C25" s="13"/>
      <c r="D25" s="290" t="s">
        <v>14</v>
      </c>
      <c r="E25" s="291"/>
      <c r="F25" s="292"/>
      <c r="G25" s="331"/>
      <c r="H25" s="331"/>
      <c r="I25" s="332"/>
      <c r="J25" s="81">
        <f>'FOSZK ALAP'!J36</f>
        <v>3</v>
      </c>
      <c r="K25" s="311"/>
      <c r="L25" s="286"/>
      <c r="M25" s="286"/>
      <c r="N25" s="287"/>
      <c r="O25" s="65">
        <f>'FOSZK ALAP'!O36</f>
        <v>4</v>
      </c>
      <c r="P25" s="329"/>
      <c r="Q25" s="285"/>
      <c r="R25" s="286"/>
      <c r="S25" s="287"/>
      <c r="T25" s="65">
        <f>'FOSZK ALAP'!T36</f>
        <v>3</v>
      </c>
      <c r="U25" s="288"/>
      <c r="V25" s="285"/>
      <c r="W25" s="286"/>
      <c r="X25" s="287"/>
      <c r="Y25" s="65">
        <f>'FOSZK ALAP'!Y36</f>
        <v>0</v>
      </c>
      <c r="Z25" s="329"/>
      <c r="AA25" s="111"/>
      <c r="AB25" s="60"/>
      <c r="AC25" s="10"/>
    </row>
    <row r="26" spans="1:29" s="6" customFormat="1" ht="15" customHeight="1" x14ac:dyDescent="0.2">
      <c r="A26" s="62"/>
      <c r="B26" s="63"/>
      <c r="C26" s="66"/>
      <c r="D26" s="293" t="s">
        <v>39</v>
      </c>
      <c r="E26" s="294"/>
      <c r="F26" s="295"/>
      <c r="G26" s="226"/>
      <c r="H26" s="226"/>
      <c r="I26" s="227"/>
      <c r="J26" s="65">
        <f>'FOSZK ALAP'!J37</f>
        <v>4</v>
      </c>
      <c r="K26" s="289"/>
      <c r="L26" s="226"/>
      <c r="M26" s="226"/>
      <c r="N26" s="227"/>
      <c r="O26" s="65">
        <f>'FOSZK ALAP'!O37</f>
        <v>3</v>
      </c>
      <c r="P26" s="330"/>
      <c r="Q26" s="245"/>
      <c r="R26" s="226"/>
      <c r="S26" s="227"/>
      <c r="T26" s="65">
        <f>'FOSZK ALAP'!T37</f>
        <v>1</v>
      </c>
      <c r="U26" s="289"/>
      <c r="V26" s="245"/>
      <c r="W26" s="226"/>
      <c r="X26" s="227"/>
      <c r="Y26" s="65">
        <f>COUNTIF(Y14:Y24,"é")</f>
        <v>1</v>
      </c>
      <c r="Z26" s="330"/>
      <c r="AA26" s="112"/>
      <c r="AB26" s="60"/>
      <c r="AC26" s="10"/>
    </row>
    <row r="27" spans="1:29" s="6" customFormat="1" ht="15" customHeight="1" x14ac:dyDescent="0.2">
      <c r="A27" s="62"/>
      <c r="B27" s="63"/>
      <c r="C27" s="66"/>
      <c r="D27" s="293" t="s">
        <v>65</v>
      </c>
      <c r="E27" s="294"/>
      <c r="F27" s="295"/>
      <c r="G27" s="302">
        <f>'FOSZK ALAP'!H39</f>
        <v>27</v>
      </c>
      <c r="H27" s="304"/>
      <c r="I27" s="304"/>
      <c r="J27" s="304"/>
      <c r="K27" s="305"/>
      <c r="L27" s="302">
        <f>'FOSZK ALAP'!M39</f>
        <v>25</v>
      </c>
      <c r="M27" s="306"/>
      <c r="N27" s="306"/>
      <c r="O27" s="306"/>
      <c r="P27" s="307"/>
      <c r="Q27" s="302">
        <f>'FOSZK ALAP'!R39+Q13+R13+S13</f>
        <v>29</v>
      </c>
      <c r="R27" s="306"/>
      <c r="S27" s="306"/>
      <c r="T27" s="306"/>
      <c r="U27" s="307"/>
      <c r="V27" s="325">
        <v>40</v>
      </c>
      <c r="W27" s="304"/>
      <c r="X27" s="304"/>
      <c r="Y27" s="304"/>
      <c r="Z27" s="304"/>
      <c r="AA27" s="112"/>
      <c r="AB27" s="60"/>
      <c r="AC27" s="10"/>
    </row>
    <row r="28" spans="1:29" s="6" customFormat="1" ht="15" customHeight="1" thickBot="1" x14ac:dyDescent="0.25">
      <c r="A28" s="62"/>
      <c r="B28" s="63"/>
      <c r="C28" s="66"/>
      <c r="D28" s="299" t="s">
        <v>160</v>
      </c>
      <c r="E28" s="300"/>
      <c r="F28" s="301"/>
      <c r="G28" s="302">
        <f>H24+I24</f>
        <v>13</v>
      </c>
      <c r="H28" s="300"/>
      <c r="I28" s="300"/>
      <c r="J28" s="300"/>
      <c r="K28" s="301"/>
      <c r="L28" s="302">
        <f t="shared" ref="L28" si="5">M24+N24</f>
        <v>17</v>
      </c>
      <c r="M28" s="300"/>
      <c r="N28" s="300"/>
      <c r="O28" s="300"/>
      <c r="P28" s="301"/>
      <c r="Q28" s="302">
        <f t="shared" ref="Q28" si="6">R24+S24</f>
        <v>16</v>
      </c>
      <c r="R28" s="300"/>
      <c r="S28" s="300"/>
      <c r="T28" s="300"/>
      <c r="U28" s="301"/>
      <c r="V28" s="325">
        <v>40</v>
      </c>
      <c r="W28" s="300"/>
      <c r="X28" s="300"/>
      <c r="Y28" s="300"/>
      <c r="Z28" s="300"/>
      <c r="AA28" s="113"/>
      <c r="AB28" s="60"/>
      <c r="AC28" s="10"/>
    </row>
    <row r="29" spans="1:29" s="6" customFormat="1" ht="15" customHeight="1" thickBot="1" x14ac:dyDescent="0.25">
      <c r="A29" s="62"/>
      <c r="B29" s="63"/>
      <c r="C29" s="13"/>
      <c r="D29" s="296" t="s">
        <v>66</v>
      </c>
      <c r="E29" s="297"/>
      <c r="F29" s="298"/>
      <c r="G29" s="322">
        <f>(G28/G27)*100</f>
        <v>48.148148148148145</v>
      </c>
      <c r="H29" s="323"/>
      <c r="I29" s="323"/>
      <c r="J29" s="323"/>
      <c r="K29" s="324"/>
      <c r="L29" s="322">
        <f t="shared" ref="L29" si="7">(L28/L27)*100</f>
        <v>68</v>
      </c>
      <c r="M29" s="323"/>
      <c r="N29" s="323"/>
      <c r="O29" s="323"/>
      <c r="P29" s="324"/>
      <c r="Q29" s="322">
        <f t="shared" ref="Q29" si="8">(Q28/Q27)*100</f>
        <v>55.172413793103445</v>
      </c>
      <c r="R29" s="323"/>
      <c r="S29" s="323"/>
      <c r="T29" s="323"/>
      <c r="U29" s="324"/>
      <c r="V29" s="322">
        <f>(V28/V27)*100</f>
        <v>100</v>
      </c>
      <c r="W29" s="323"/>
      <c r="X29" s="323"/>
      <c r="Y29" s="323"/>
      <c r="Z29" s="324"/>
      <c r="AA29" s="110"/>
      <c r="AB29" s="72"/>
      <c r="AC29" s="4"/>
    </row>
    <row r="30" spans="1:29" s="6" customFormat="1" ht="15" customHeight="1" x14ac:dyDescent="0.2">
      <c r="A30" s="62"/>
      <c r="B30" s="63"/>
      <c r="C30" s="13"/>
      <c r="D30" s="64"/>
      <c r="E30" s="41"/>
      <c r="F30" s="77"/>
      <c r="G30" s="13"/>
      <c r="H30" s="61"/>
      <c r="I30" s="13"/>
      <c r="J30" s="41"/>
      <c r="K30" s="71"/>
      <c r="L30" s="41"/>
      <c r="M30" s="61"/>
      <c r="N30" s="41"/>
      <c r="O30" s="41"/>
      <c r="P30" s="71"/>
      <c r="Q30" s="41"/>
      <c r="R30" s="61"/>
      <c r="S30" s="41"/>
      <c r="T30" s="41"/>
      <c r="U30" s="71"/>
      <c r="V30" s="41"/>
      <c r="W30" s="61"/>
      <c r="X30" s="41"/>
      <c r="Y30" s="41"/>
      <c r="Z30" s="71"/>
      <c r="AA30" s="94"/>
      <c r="AB30" s="72"/>
      <c r="AC30" s="4"/>
    </row>
    <row r="31" spans="1:29" s="6" customFormat="1" ht="15" customHeight="1" x14ac:dyDescent="0.2">
      <c r="A31" s="62"/>
      <c r="B31" s="63"/>
      <c r="C31" s="13"/>
      <c r="D31" s="64"/>
      <c r="E31" s="41"/>
      <c r="F31" s="77"/>
      <c r="G31" s="13"/>
      <c r="H31" s="61"/>
      <c r="I31" s="13"/>
      <c r="J31" s="41"/>
      <c r="K31" s="71"/>
      <c r="L31" s="41"/>
      <c r="M31" s="61"/>
      <c r="N31" s="41"/>
      <c r="O31" s="41"/>
      <c r="P31" s="71"/>
      <c r="Q31" s="41"/>
      <c r="R31" s="61"/>
      <c r="S31" s="41"/>
      <c r="T31" s="41"/>
      <c r="U31" s="71"/>
      <c r="V31" s="41"/>
      <c r="W31" s="61"/>
      <c r="X31" s="41"/>
      <c r="Y31" s="41"/>
      <c r="Z31" s="71"/>
      <c r="AA31" s="71"/>
      <c r="AB31" s="72"/>
      <c r="AC31" s="4"/>
    </row>
    <row r="32" spans="1:29" s="6" customFormat="1" ht="15" customHeight="1" x14ac:dyDescent="0.2">
      <c r="A32" s="17"/>
      <c r="B32" s="14"/>
      <c r="D32" s="11"/>
      <c r="E32" s="15"/>
      <c r="F32" s="31"/>
      <c r="H32" s="10"/>
      <c r="J32" s="15"/>
      <c r="K32" s="32"/>
      <c r="L32" s="15"/>
      <c r="M32" s="10"/>
      <c r="N32" s="15"/>
      <c r="O32" s="15"/>
      <c r="P32" s="32"/>
      <c r="Q32" s="15"/>
      <c r="R32" s="10"/>
      <c r="S32" s="15"/>
      <c r="T32" s="15"/>
      <c r="U32" s="32"/>
      <c r="V32" s="15"/>
      <c r="W32" s="10"/>
      <c r="X32" s="15"/>
      <c r="Y32" s="15"/>
      <c r="Z32" s="32"/>
      <c r="AA32" s="32"/>
      <c r="AB32" s="20"/>
      <c r="AC32" s="4"/>
    </row>
    <row r="33" spans="1:29" s="6" customFormat="1" ht="15" customHeight="1" x14ac:dyDescent="0.2">
      <c r="A33" s="17"/>
      <c r="B33" s="14"/>
      <c r="D33" s="11"/>
      <c r="E33" s="15"/>
      <c r="F33" s="32"/>
      <c r="G33" s="335"/>
      <c r="H33" s="335"/>
      <c r="I33" s="335"/>
      <c r="J33" s="15"/>
      <c r="K33" s="32"/>
      <c r="L33" s="335"/>
      <c r="M33" s="335"/>
      <c r="N33" s="335"/>
      <c r="O33" s="15"/>
      <c r="P33" s="32"/>
      <c r="Q33" s="335"/>
      <c r="R33" s="335"/>
      <c r="S33" s="335"/>
      <c r="T33" s="15"/>
      <c r="U33" s="32"/>
      <c r="V33" s="335"/>
      <c r="W33" s="335"/>
      <c r="X33" s="335"/>
      <c r="Y33" s="15"/>
      <c r="Z33" s="32"/>
      <c r="AA33" s="32"/>
      <c r="AB33" s="12"/>
      <c r="AC33" s="10"/>
    </row>
    <row r="34" spans="1:29" ht="15.75" x14ac:dyDescent="0.2">
      <c r="A34" s="17"/>
      <c r="B34" s="18"/>
      <c r="C34" s="19"/>
      <c r="D34" s="1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9" ht="15.75" x14ac:dyDescent="0.2">
      <c r="A35" s="17"/>
      <c r="B35" s="18"/>
      <c r="C35" s="19"/>
      <c r="D35" s="1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 t="s">
        <v>82</v>
      </c>
      <c r="S35" s="6"/>
      <c r="T35" s="6"/>
      <c r="U35" s="6"/>
      <c r="V35" s="6"/>
      <c r="W35" s="6"/>
      <c r="X35" s="6"/>
      <c r="Y35" s="6"/>
      <c r="Z35" s="6"/>
      <c r="AA35" s="6"/>
    </row>
  </sheetData>
  <mergeCells count="71">
    <mergeCell ref="D29:F29"/>
    <mergeCell ref="G29:K29"/>
    <mergeCell ref="L29:P29"/>
    <mergeCell ref="Q29:U29"/>
    <mergeCell ref="V29:Z29"/>
    <mergeCell ref="G33:I33"/>
    <mergeCell ref="L33:N33"/>
    <mergeCell ref="Q33:S33"/>
    <mergeCell ref="V33:X33"/>
    <mergeCell ref="U25:U26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AA8:AB8"/>
    <mergeCell ref="G10:Z10"/>
    <mergeCell ref="AA10:AA11"/>
    <mergeCell ref="G11:K11"/>
    <mergeCell ref="L11:P11"/>
    <mergeCell ref="Q11:U11"/>
    <mergeCell ref="V11:Z11"/>
    <mergeCell ref="A9:AA9"/>
    <mergeCell ref="AB15:AB17"/>
    <mergeCell ref="A18:D18"/>
    <mergeCell ref="H2:W2"/>
    <mergeCell ref="AA2:AB2"/>
    <mergeCell ref="H3:W3"/>
    <mergeCell ref="AA3:AB3"/>
    <mergeCell ref="H4:W4"/>
    <mergeCell ref="AA4:AB4"/>
    <mergeCell ref="A10:A12"/>
    <mergeCell ref="B10:B12"/>
    <mergeCell ref="C10:D12"/>
    <mergeCell ref="E10:E12"/>
    <mergeCell ref="F10:F12"/>
    <mergeCell ref="H5:X5"/>
    <mergeCell ref="AA5:AB5"/>
    <mergeCell ref="H6:W6"/>
    <mergeCell ref="D28:F28"/>
    <mergeCell ref="G28:K28"/>
    <mergeCell ref="L28:P28"/>
    <mergeCell ref="Q28:U28"/>
    <mergeCell ref="V28:Z28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5"/>
  <sheetViews>
    <sheetView showGridLines="0" zoomScale="60" zoomScaleNormal="60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32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2" width="6" style="1" customWidth="1"/>
    <col min="23" max="23" width="3.5703125" style="1" customWidth="1"/>
    <col min="24" max="24" width="8.1406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6.855468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8"/>
      <c r="B1" s="49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4" s="7" customFormat="1" ht="18" x14ac:dyDescent="0.2">
      <c r="A2" s="52" t="s">
        <v>40</v>
      </c>
      <c r="B2" s="53"/>
      <c r="C2" s="54"/>
      <c r="D2" s="54"/>
      <c r="E2" s="55"/>
      <c r="F2" s="55"/>
      <c r="G2" s="55"/>
      <c r="H2" s="195" t="s">
        <v>105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56"/>
      <c r="Y2" s="56"/>
      <c r="Z2" s="56"/>
      <c r="AA2" s="254"/>
      <c r="AB2" s="254"/>
      <c r="AC2" s="16"/>
    </row>
    <row r="3" spans="1:34" s="7" customFormat="1" ht="18" x14ac:dyDescent="0.2">
      <c r="A3" s="52" t="s">
        <v>37</v>
      </c>
      <c r="B3" s="53"/>
      <c r="C3" s="54"/>
      <c r="D3" s="54"/>
      <c r="E3" s="55"/>
      <c r="F3" s="55"/>
      <c r="G3" s="55"/>
      <c r="H3" s="195" t="s">
        <v>35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56"/>
      <c r="Y3" s="56"/>
      <c r="Z3" s="56"/>
      <c r="AA3" s="254" t="s">
        <v>175</v>
      </c>
      <c r="AB3" s="254"/>
    </row>
    <row r="4" spans="1:34" s="7" customFormat="1" ht="18" x14ac:dyDescent="0.2">
      <c r="A4" s="52"/>
      <c r="B4" s="53"/>
      <c r="C4" s="54"/>
      <c r="D4" s="54"/>
      <c r="E4" s="55"/>
      <c r="F4" s="55"/>
      <c r="G4" s="55"/>
      <c r="H4" s="195" t="s">
        <v>45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56"/>
      <c r="Y4" s="56"/>
      <c r="Z4" s="56"/>
      <c r="AA4" s="254" t="s">
        <v>177</v>
      </c>
      <c r="AB4" s="254"/>
      <c r="AC4" s="1"/>
      <c r="AG4" s="1"/>
      <c r="AH4" s="1"/>
    </row>
    <row r="5" spans="1:34" s="7" customFormat="1" ht="18" x14ac:dyDescent="0.2">
      <c r="A5" s="52"/>
      <c r="B5" s="53"/>
      <c r="C5" s="54"/>
      <c r="D5" s="54"/>
      <c r="E5" s="55"/>
      <c r="F5" s="55"/>
      <c r="G5" s="55"/>
      <c r="H5" s="55" t="s">
        <v>79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6"/>
      <c r="AA5" s="254" t="s">
        <v>168</v>
      </c>
      <c r="AB5" s="254"/>
      <c r="AC5" s="1"/>
      <c r="AG5" s="1"/>
      <c r="AH5" s="1"/>
    </row>
    <row r="6" spans="1:34" s="7" customFormat="1" ht="18.75" x14ac:dyDescent="0.2">
      <c r="A6" s="52"/>
      <c r="B6" s="53"/>
      <c r="C6" s="54"/>
      <c r="D6" s="54"/>
      <c r="E6" s="55"/>
      <c r="F6" s="55"/>
      <c r="G6" s="55"/>
      <c r="H6" s="261" t="s">
        <v>80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56"/>
      <c r="Y6" s="56"/>
      <c r="Z6" s="56"/>
      <c r="AA6" s="52"/>
      <c r="AB6" s="52"/>
      <c r="AC6" s="45"/>
      <c r="AD6" s="46"/>
      <c r="AE6" s="55"/>
      <c r="AG6" s="1"/>
      <c r="AH6" s="1"/>
    </row>
    <row r="7" spans="1:34" s="7" customFormat="1" ht="18" x14ac:dyDescent="0.2">
      <c r="A7" s="52"/>
      <c r="B7" s="53"/>
      <c r="C7" s="54"/>
      <c r="D7" s="54"/>
      <c r="E7" s="55"/>
      <c r="F7" s="55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2"/>
      <c r="AB7" s="52"/>
      <c r="AC7" s="1"/>
      <c r="AG7" s="1"/>
      <c r="AH7" s="1"/>
    </row>
    <row r="8" spans="1:34" ht="18" customHeight="1" x14ac:dyDescent="0.2">
      <c r="A8" s="48"/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254"/>
      <c r="AB8" s="254"/>
    </row>
    <row r="9" spans="1:34" ht="25.5" customHeight="1" thickBot="1" x14ac:dyDescent="0.25">
      <c r="A9" s="215" t="s">
        <v>174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64"/>
    </row>
    <row r="10" spans="1:34" s="6" customFormat="1" ht="20.25" customHeight="1" thickBot="1" x14ac:dyDescent="0.25">
      <c r="A10" s="249"/>
      <c r="B10" s="246" t="s">
        <v>15</v>
      </c>
      <c r="C10" s="206" t="s">
        <v>1</v>
      </c>
      <c r="D10" s="207"/>
      <c r="E10" s="316" t="s">
        <v>52</v>
      </c>
      <c r="F10" s="311" t="s">
        <v>34</v>
      </c>
      <c r="G10" s="264" t="s">
        <v>0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70" t="s">
        <v>16</v>
      </c>
      <c r="AB10" s="13"/>
    </row>
    <row r="11" spans="1:34" s="6" customFormat="1" ht="20.25" customHeight="1" x14ac:dyDescent="0.2">
      <c r="A11" s="250"/>
      <c r="B11" s="247"/>
      <c r="C11" s="208"/>
      <c r="D11" s="209"/>
      <c r="E11" s="317"/>
      <c r="F11" s="312"/>
      <c r="G11" s="212" t="s">
        <v>2</v>
      </c>
      <c r="H11" s="212"/>
      <c r="I11" s="212"/>
      <c r="J11" s="212"/>
      <c r="K11" s="213"/>
      <c r="L11" s="214" t="s">
        <v>3</v>
      </c>
      <c r="M11" s="212"/>
      <c r="N11" s="212"/>
      <c r="O11" s="212"/>
      <c r="P11" s="213"/>
      <c r="Q11" s="214" t="s">
        <v>4</v>
      </c>
      <c r="R11" s="212"/>
      <c r="S11" s="212"/>
      <c r="T11" s="212"/>
      <c r="U11" s="213"/>
      <c r="V11" s="214" t="s">
        <v>5</v>
      </c>
      <c r="W11" s="212"/>
      <c r="X11" s="212"/>
      <c r="Y11" s="212"/>
      <c r="Z11" s="213"/>
      <c r="AA11" s="271"/>
      <c r="AB11" s="13"/>
    </row>
    <row r="12" spans="1:34" s="6" customFormat="1" ht="19.5" customHeight="1" thickBot="1" x14ac:dyDescent="0.25">
      <c r="A12" s="251"/>
      <c r="B12" s="248"/>
      <c r="C12" s="210"/>
      <c r="D12" s="211"/>
      <c r="E12" s="318"/>
      <c r="F12" s="313"/>
      <c r="G12" s="58" t="s">
        <v>8</v>
      </c>
      <c r="H12" s="59" t="s">
        <v>10</v>
      </c>
      <c r="I12" s="59" t="s">
        <v>9</v>
      </c>
      <c r="J12" s="59" t="s">
        <v>11</v>
      </c>
      <c r="K12" s="144" t="s">
        <v>12</v>
      </c>
      <c r="L12" s="40" t="s">
        <v>8</v>
      </c>
      <c r="M12" s="59" t="s">
        <v>10</v>
      </c>
      <c r="N12" s="59" t="s">
        <v>9</v>
      </c>
      <c r="O12" s="59" t="s">
        <v>11</v>
      </c>
      <c r="P12" s="144" t="s">
        <v>12</v>
      </c>
      <c r="Q12" s="40" t="s">
        <v>8</v>
      </c>
      <c r="R12" s="59" t="s">
        <v>10</v>
      </c>
      <c r="S12" s="59" t="s">
        <v>9</v>
      </c>
      <c r="T12" s="59" t="s">
        <v>11</v>
      </c>
      <c r="U12" s="144" t="s">
        <v>12</v>
      </c>
      <c r="V12" s="40" t="s">
        <v>8</v>
      </c>
      <c r="W12" s="59" t="s">
        <v>10</v>
      </c>
      <c r="X12" s="59" t="s">
        <v>9</v>
      </c>
      <c r="Y12" s="59" t="s">
        <v>11</v>
      </c>
      <c r="Z12" s="144" t="s">
        <v>12</v>
      </c>
      <c r="AA12" s="82" t="s">
        <v>15</v>
      </c>
      <c r="AB12" s="13"/>
    </row>
    <row r="13" spans="1:34" s="6" customFormat="1" ht="24" customHeight="1" thickBot="1" x14ac:dyDescent="0.25">
      <c r="A13" s="272" t="s">
        <v>144</v>
      </c>
      <c r="B13" s="273"/>
      <c r="C13" s="273"/>
      <c r="D13" s="274"/>
      <c r="E13" s="114">
        <f t="shared" ref="E13:Z13" si="0">SUM(E14:E17)</f>
        <v>15</v>
      </c>
      <c r="F13" s="115">
        <f t="shared" si="0"/>
        <v>15</v>
      </c>
      <c r="G13" s="116">
        <f t="shared" si="0"/>
        <v>0</v>
      </c>
      <c r="H13" s="147">
        <f t="shared" si="0"/>
        <v>0</v>
      </c>
      <c r="I13" s="147">
        <f t="shared" si="0"/>
        <v>0</v>
      </c>
      <c r="J13" s="147">
        <f t="shared" si="0"/>
        <v>0</v>
      </c>
      <c r="K13" s="115">
        <f t="shared" si="0"/>
        <v>0</v>
      </c>
      <c r="L13" s="114">
        <f t="shared" si="0"/>
        <v>0</v>
      </c>
      <c r="M13" s="147">
        <f t="shared" si="0"/>
        <v>0</v>
      </c>
      <c r="N13" s="147">
        <f t="shared" si="0"/>
        <v>0</v>
      </c>
      <c r="O13" s="147">
        <f t="shared" si="0"/>
        <v>0</v>
      </c>
      <c r="P13" s="115">
        <f t="shared" si="0"/>
        <v>0</v>
      </c>
      <c r="Q13" s="114">
        <f t="shared" si="0"/>
        <v>7</v>
      </c>
      <c r="R13" s="147">
        <f t="shared" si="0"/>
        <v>8</v>
      </c>
      <c r="S13" s="147">
        <f t="shared" si="0"/>
        <v>0</v>
      </c>
      <c r="T13" s="147">
        <f t="shared" si="0"/>
        <v>0</v>
      </c>
      <c r="U13" s="115">
        <f t="shared" si="0"/>
        <v>15</v>
      </c>
      <c r="V13" s="114">
        <f t="shared" si="0"/>
        <v>0</v>
      </c>
      <c r="W13" s="147">
        <f t="shared" si="0"/>
        <v>0</v>
      </c>
      <c r="X13" s="147">
        <f t="shared" si="0"/>
        <v>0</v>
      </c>
      <c r="Y13" s="147">
        <f t="shared" si="0"/>
        <v>0</v>
      </c>
      <c r="Z13" s="115">
        <f t="shared" si="0"/>
        <v>0</v>
      </c>
      <c r="AA13" s="170"/>
      <c r="AB13" s="13"/>
    </row>
    <row r="14" spans="1:34" s="6" customFormat="1" ht="15" customHeight="1" thickBot="1" x14ac:dyDescent="0.25">
      <c r="A14" s="34" t="s">
        <v>161</v>
      </c>
      <c r="B14" s="43" t="s">
        <v>137</v>
      </c>
      <c r="C14" s="202" t="s">
        <v>81</v>
      </c>
      <c r="D14" s="203"/>
      <c r="E14" s="35">
        <f>SUM(G14,H14,I14,L14,M14,N14,Q14,R14,S14,V14,W14,X14,)</f>
        <v>4</v>
      </c>
      <c r="F14" s="36">
        <f>SUM(K14,P14,U14,Z14,)</f>
        <v>4</v>
      </c>
      <c r="G14" s="37"/>
      <c r="H14" s="38"/>
      <c r="I14" s="38"/>
      <c r="J14" s="38"/>
      <c r="K14" s="36"/>
      <c r="L14" s="35"/>
      <c r="M14" s="38"/>
      <c r="N14" s="38"/>
      <c r="O14" s="38"/>
      <c r="P14" s="36"/>
      <c r="Q14" s="35">
        <v>2</v>
      </c>
      <c r="R14" s="38">
        <v>2</v>
      </c>
      <c r="S14" s="38">
        <v>0</v>
      </c>
      <c r="T14" s="38" t="s">
        <v>13</v>
      </c>
      <c r="U14" s="36">
        <v>4</v>
      </c>
      <c r="V14" s="35"/>
      <c r="W14" s="38"/>
      <c r="X14" s="38"/>
      <c r="Y14" s="38"/>
      <c r="Z14" s="36"/>
      <c r="AA14" s="84"/>
      <c r="AB14" s="13"/>
    </row>
    <row r="15" spans="1:34" s="6" customFormat="1" ht="15" customHeight="1" thickBot="1" x14ac:dyDescent="0.25">
      <c r="A15" s="34" t="s">
        <v>162</v>
      </c>
      <c r="B15" s="44" t="s">
        <v>138</v>
      </c>
      <c r="C15" s="204" t="s">
        <v>103</v>
      </c>
      <c r="D15" s="205"/>
      <c r="E15" s="25">
        <f t="shared" ref="E15:E17" si="1">SUM(G15,H15,I15,L15,M15,N15,Q15,R15,S15,V15,W15,X15,)</f>
        <v>4</v>
      </c>
      <c r="F15" s="26">
        <f t="shared" ref="F15:F17" si="2">SUM(K15,P15,U15,Z15,)</f>
        <v>4</v>
      </c>
      <c r="G15" s="24"/>
      <c r="H15" s="23"/>
      <c r="I15" s="23"/>
      <c r="J15" s="23"/>
      <c r="K15" s="26"/>
      <c r="L15" s="25"/>
      <c r="M15" s="23"/>
      <c r="N15" s="23"/>
      <c r="O15" s="23"/>
      <c r="P15" s="26"/>
      <c r="Q15" s="25">
        <v>2</v>
      </c>
      <c r="R15" s="23">
        <v>2</v>
      </c>
      <c r="S15" s="23">
        <v>0</v>
      </c>
      <c r="T15" s="23" t="s">
        <v>13</v>
      </c>
      <c r="U15" s="26">
        <v>4</v>
      </c>
      <c r="V15" s="25"/>
      <c r="W15" s="23"/>
      <c r="X15" s="23"/>
      <c r="Y15" s="23"/>
      <c r="Z15" s="26"/>
      <c r="AA15" s="47"/>
      <c r="AB15" s="13"/>
    </row>
    <row r="16" spans="1:34" s="6" customFormat="1" ht="15" customHeight="1" thickBot="1" x14ac:dyDescent="0.25">
      <c r="A16" s="34" t="s">
        <v>163</v>
      </c>
      <c r="B16" s="44" t="s">
        <v>139</v>
      </c>
      <c r="C16" s="196" t="s">
        <v>93</v>
      </c>
      <c r="D16" s="197"/>
      <c r="E16" s="25">
        <f t="shared" si="1"/>
        <v>4</v>
      </c>
      <c r="F16" s="26">
        <f t="shared" si="2"/>
        <v>4</v>
      </c>
      <c r="G16" s="24"/>
      <c r="H16" s="23"/>
      <c r="I16" s="23"/>
      <c r="J16" s="23"/>
      <c r="K16" s="26"/>
      <c r="L16" s="25"/>
      <c r="M16" s="23"/>
      <c r="N16" s="23"/>
      <c r="O16" s="23"/>
      <c r="P16" s="26"/>
      <c r="Q16" s="25">
        <v>2</v>
      </c>
      <c r="R16" s="23">
        <v>2</v>
      </c>
      <c r="S16" s="23">
        <v>0</v>
      </c>
      <c r="T16" s="23" t="s">
        <v>13</v>
      </c>
      <c r="U16" s="26">
        <v>4</v>
      </c>
      <c r="V16" s="25"/>
      <c r="W16" s="23"/>
      <c r="X16" s="23"/>
      <c r="Y16" s="23"/>
      <c r="Z16" s="26"/>
      <c r="AA16" s="47"/>
      <c r="AB16" s="268"/>
    </row>
    <row r="17" spans="1:29" s="6" customFormat="1" ht="15" customHeight="1" thickBot="1" x14ac:dyDescent="0.25">
      <c r="A17" s="34" t="s">
        <v>27</v>
      </c>
      <c r="B17" s="120" t="s">
        <v>140</v>
      </c>
      <c r="C17" s="339" t="s">
        <v>94</v>
      </c>
      <c r="D17" s="340"/>
      <c r="E17" s="121">
        <f t="shared" si="1"/>
        <v>3</v>
      </c>
      <c r="F17" s="26">
        <f t="shared" si="2"/>
        <v>3</v>
      </c>
      <c r="G17" s="24"/>
      <c r="H17" s="23"/>
      <c r="I17" s="23"/>
      <c r="J17" s="23"/>
      <c r="K17" s="26"/>
      <c r="L17" s="25"/>
      <c r="M17" s="23"/>
      <c r="N17" s="23"/>
      <c r="O17" s="23"/>
      <c r="P17" s="26"/>
      <c r="Q17" s="25">
        <v>1</v>
      </c>
      <c r="R17" s="23">
        <v>2</v>
      </c>
      <c r="S17" s="23">
        <v>0</v>
      </c>
      <c r="T17" s="23" t="s">
        <v>38</v>
      </c>
      <c r="U17" s="26">
        <v>3</v>
      </c>
      <c r="V17" s="25"/>
      <c r="W17" s="23"/>
      <c r="X17" s="23"/>
      <c r="Y17" s="23"/>
      <c r="Z17" s="26"/>
      <c r="AA17" s="47"/>
      <c r="AB17" s="269"/>
    </row>
    <row r="18" spans="1:29" s="6" customFormat="1" ht="18.75" customHeight="1" thickBot="1" x14ac:dyDescent="0.25">
      <c r="A18" s="192" t="s">
        <v>143</v>
      </c>
      <c r="B18" s="193"/>
      <c r="C18" s="193"/>
      <c r="D18" s="194"/>
      <c r="E18" s="109">
        <v>40</v>
      </c>
      <c r="F18" s="108">
        <f t="shared" ref="F18:S18" si="3">SUM(F19:F23)</f>
        <v>30</v>
      </c>
      <c r="G18" s="106">
        <f t="shared" si="3"/>
        <v>0</v>
      </c>
      <c r="H18" s="107">
        <f t="shared" si="3"/>
        <v>0</v>
      </c>
      <c r="I18" s="107">
        <f t="shared" si="3"/>
        <v>0</v>
      </c>
      <c r="J18" s="107">
        <f t="shared" si="3"/>
        <v>0</v>
      </c>
      <c r="K18" s="108">
        <f t="shared" si="3"/>
        <v>0</v>
      </c>
      <c r="L18" s="109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8">
        <f t="shared" si="3"/>
        <v>0</v>
      </c>
      <c r="Q18" s="109">
        <f t="shared" si="3"/>
        <v>0</v>
      </c>
      <c r="R18" s="107">
        <f t="shared" si="3"/>
        <v>0</v>
      </c>
      <c r="S18" s="107">
        <f t="shared" si="3"/>
        <v>0</v>
      </c>
      <c r="T18" s="107">
        <v>0</v>
      </c>
      <c r="U18" s="108">
        <f>SUM(U19:U23)</f>
        <v>0</v>
      </c>
      <c r="V18" s="109">
        <f>SUM(V19:V23)</f>
        <v>0</v>
      </c>
      <c r="W18" s="107">
        <f>SUM(W19:W23)</f>
        <v>0</v>
      </c>
      <c r="X18" s="107">
        <f>SUM(X19:X23)</f>
        <v>0</v>
      </c>
      <c r="Y18" s="107" t="s">
        <v>38</v>
      </c>
      <c r="Z18" s="108">
        <f>SUM(Z19:Z23)</f>
        <v>30</v>
      </c>
      <c r="AA18" s="105"/>
      <c r="AB18" s="269"/>
    </row>
    <row r="19" spans="1:29" s="6" customFormat="1" ht="15" customHeight="1" thickBot="1" x14ac:dyDescent="0.25">
      <c r="A19" s="87" t="s">
        <v>28</v>
      </c>
      <c r="B19" s="336" t="s">
        <v>141</v>
      </c>
      <c r="C19" s="314" t="s">
        <v>57</v>
      </c>
      <c r="D19" s="315"/>
      <c r="E19" s="88"/>
      <c r="F19" s="89">
        <v>4</v>
      </c>
      <c r="G19" s="90"/>
      <c r="H19" s="91"/>
      <c r="I19" s="91"/>
      <c r="J19" s="91"/>
      <c r="K19" s="89"/>
      <c r="L19" s="88"/>
      <c r="M19" s="91"/>
      <c r="N19" s="91"/>
      <c r="O19" s="91"/>
      <c r="P19" s="89"/>
      <c r="Q19" s="88"/>
      <c r="R19" s="91"/>
      <c r="S19" s="91"/>
      <c r="T19" s="91"/>
      <c r="U19" s="89"/>
      <c r="V19" s="308" t="s">
        <v>91</v>
      </c>
      <c r="W19" s="309"/>
      <c r="X19" s="310"/>
      <c r="Y19" s="91" t="s">
        <v>63</v>
      </c>
      <c r="Z19" s="89">
        <v>4</v>
      </c>
      <c r="AA19" s="92"/>
    </row>
    <row r="20" spans="1:29" s="6" customFormat="1" ht="15" customHeight="1" thickBot="1" x14ac:dyDescent="0.25">
      <c r="A20" s="87" t="s">
        <v>29</v>
      </c>
      <c r="B20" s="337"/>
      <c r="C20" s="275" t="s">
        <v>58</v>
      </c>
      <c r="D20" s="276"/>
      <c r="E20" s="25"/>
      <c r="F20" s="26">
        <f t="shared" ref="F20:F23" si="4">SUM(K20,P20,U20,Z20,)</f>
        <v>4</v>
      </c>
      <c r="G20" s="24"/>
      <c r="H20" s="23"/>
      <c r="I20" s="23"/>
      <c r="J20" s="23"/>
      <c r="K20" s="26"/>
      <c r="L20" s="25"/>
      <c r="M20" s="23"/>
      <c r="N20" s="23"/>
      <c r="O20" s="23"/>
      <c r="P20" s="26"/>
      <c r="Q20" s="25"/>
      <c r="R20" s="23"/>
      <c r="S20" s="23"/>
      <c r="T20" s="23"/>
      <c r="U20" s="26"/>
      <c r="V20" s="319" t="s">
        <v>88</v>
      </c>
      <c r="W20" s="320"/>
      <c r="X20" s="321"/>
      <c r="Y20" s="23" t="s">
        <v>63</v>
      </c>
      <c r="Z20" s="26">
        <v>4</v>
      </c>
      <c r="AA20" s="47"/>
      <c r="AB20" s="13"/>
    </row>
    <row r="21" spans="1:29" s="6" customFormat="1" ht="15" customHeight="1" thickBot="1" x14ac:dyDescent="0.25">
      <c r="A21" s="87" t="s">
        <v>30</v>
      </c>
      <c r="B21" s="337"/>
      <c r="C21" s="275" t="s">
        <v>59</v>
      </c>
      <c r="D21" s="276"/>
      <c r="E21" s="25"/>
      <c r="F21" s="26">
        <f t="shared" si="4"/>
        <v>5</v>
      </c>
      <c r="G21" s="24"/>
      <c r="H21" s="23"/>
      <c r="I21" s="23"/>
      <c r="J21" s="23"/>
      <c r="K21" s="26"/>
      <c r="L21" s="25"/>
      <c r="M21" s="23"/>
      <c r="N21" s="23"/>
      <c r="O21" s="23"/>
      <c r="P21" s="26"/>
      <c r="Q21" s="25"/>
      <c r="R21" s="23"/>
      <c r="S21" s="23"/>
      <c r="T21" s="23"/>
      <c r="U21" s="26"/>
      <c r="V21" s="319" t="s">
        <v>88</v>
      </c>
      <c r="W21" s="320"/>
      <c r="X21" s="321"/>
      <c r="Y21" s="23" t="s">
        <v>63</v>
      </c>
      <c r="Z21" s="26">
        <v>5</v>
      </c>
      <c r="AA21" s="47"/>
      <c r="AB21" s="13"/>
    </row>
    <row r="22" spans="1:29" s="6" customFormat="1" ht="15" customHeight="1" thickBot="1" x14ac:dyDescent="0.25">
      <c r="A22" s="87" t="s">
        <v>31</v>
      </c>
      <c r="B22" s="337"/>
      <c r="C22" s="277" t="s">
        <v>60</v>
      </c>
      <c r="D22" s="278"/>
      <c r="E22" s="25"/>
      <c r="F22" s="26">
        <v>12</v>
      </c>
      <c r="G22" s="24"/>
      <c r="H22" s="23"/>
      <c r="I22" s="23"/>
      <c r="J22" s="23"/>
      <c r="K22" s="26"/>
      <c r="L22" s="25"/>
      <c r="M22" s="23"/>
      <c r="N22" s="23"/>
      <c r="O22" s="23"/>
      <c r="P22" s="26"/>
      <c r="Q22" s="25"/>
      <c r="R22" s="23"/>
      <c r="S22" s="23"/>
      <c r="T22" s="23"/>
      <c r="U22" s="26"/>
      <c r="V22" s="319" t="s">
        <v>90</v>
      </c>
      <c r="W22" s="320"/>
      <c r="X22" s="321"/>
      <c r="Y22" s="23" t="s">
        <v>63</v>
      </c>
      <c r="Z22" s="26">
        <v>12</v>
      </c>
      <c r="AA22" s="47"/>
      <c r="AB22" s="13"/>
    </row>
    <row r="23" spans="1:29" s="6" customFormat="1" ht="15" customHeight="1" thickBot="1" x14ac:dyDescent="0.25">
      <c r="A23" s="87" t="s">
        <v>167</v>
      </c>
      <c r="B23" s="338"/>
      <c r="C23" s="275" t="s">
        <v>62</v>
      </c>
      <c r="D23" s="276"/>
      <c r="E23" s="25"/>
      <c r="F23" s="26">
        <f t="shared" si="4"/>
        <v>5</v>
      </c>
      <c r="G23" s="24"/>
      <c r="H23" s="23"/>
      <c r="I23" s="23"/>
      <c r="J23" s="23"/>
      <c r="K23" s="26"/>
      <c r="L23" s="25"/>
      <c r="M23" s="23"/>
      <c r="N23" s="23"/>
      <c r="O23" s="23"/>
      <c r="P23" s="26"/>
      <c r="Q23" s="25"/>
      <c r="R23" s="23"/>
      <c r="S23" s="23"/>
      <c r="T23" s="23"/>
      <c r="U23" s="26"/>
      <c r="V23" s="319" t="s">
        <v>88</v>
      </c>
      <c r="W23" s="320"/>
      <c r="X23" s="321"/>
      <c r="Y23" s="23" t="s">
        <v>63</v>
      </c>
      <c r="Z23" s="26">
        <v>5</v>
      </c>
      <c r="AA23" s="47"/>
      <c r="AB23" s="13"/>
    </row>
    <row r="24" spans="1:29" s="6" customFormat="1" ht="18.75" customHeight="1" thickBot="1" x14ac:dyDescent="0.25">
      <c r="A24" s="279" t="s">
        <v>64</v>
      </c>
      <c r="B24" s="280"/>
      <c r="C24" s="280"/>
      <c r="D24" s="281"/>
      <c r="E24" s="114">
        <f>'FOSZK ALAP'!E32+E13+E18</f>
        <v>121</v>
      </c>
      <c r="F24" s="115">
        <f>'FOSZK ALAP'!F32+F13+F18</f>
        <v>120</v>
      </c>
      <c r="G24" s="116">
        <f>'FOSZK ALAP'!G32+G13</f>
        <v>14</v>
      </c>
      <c r="H24" s="116">
        <f>'FOSZK ALAP'!H32+H13</f>
        <v>10</v>
      </c>
      <c r="I24" s="116">
        <f>'FOSZK ALAP'!I32+I13</f>
        <v>3</v>
      </c>
      <c r="J24" s="116"/>
      <c r="K24" s="117">
        <f>'FOSZK ALAP'!K32+K13</f>
        <v>29</v>
      </c>
      <c r="L24" s="109">
        <f>'FOSZK ALAP'!L32+L13</f>
        <v>8</v>
      </c>
      <c r="M24" s="106">
        <f>'FOSZK ALAP'!M32+M13</f>
        <v>8</v>
      </c>
      <c r="N24" s="106">
        <f>'FOSZK ALAP'!N32+N13</f>
        <v>9</v>
      </c>
      <c r="O24" s="106"/>
      <c r="P24" s="118">
        <f>'FOSZK ALAP'!P32+P13</f>
        <v>29</v>
      </c>
      <c r="Q24" s="106">
        <f>'FOSZK ALAP'!Q32+Q13</f>
        <v>13</v>
      </c>
      <c r="R24" s="106">
        <f>'FOSZK ALAP'!R32+R13</f>
        <v>12</v>
      </c>
      <c r="S24" s="106">
        <f>'FOSZK ALAP'!S32+S13</f>
        <v>4</v>
      </c>
      <c r="T24" s="106"/>
      <c r="U24" s="106">
        <f>'FOSZK ALAP'!U32+U13</f>
        <v>32</v>
      </c>
      <c r="V24" s="326" t="s">
        <v>85</v>
      </c>
      <c r="W24" s="327"/>
      <c r="X24" s="328"/>
      <c r="Y24" s="107"/>
      <c r="Z24" s="122">
        <f>'FOSZK ALAP'!Z32+Z13+Z18</f>
        <v>30</v>
      </c>
      <c r="AA24" s="119"/>
      <c r="AB24" s="13"/>
    </row>
    <row r="25" spans="1:29" s="6" customFormat="1" ht="15" customHeight="1" x14ac:dyDescent="0.2">
      <c r="A25" s="62"/>
      <c r="B25" s="63"/>
      <c r="C25" s="13"/>
      <c r="D25" s="290" t="s">
        <v>14</v>
      </c>
      <c r="E25" s="291"/>
      <c r="F25" s="292"/>
      <c r="G25" s="331"/>
      <c r="H25" s="331"/>
      <c r="I25" s="332"/>
      <c r="J25" s="81">
        <f>'FOSZK ALAP'!J36</f>
        <v>3</v>
      </c>
      <c r="K25" s="311"/>
      <c r="L25" s="286"/>
      <c r="M25" s="286"/>
      <c r="N25" s="287"/>
      <c r="O25" s="65">
        <f>'FOSZK ALAP'!O36</f>
        <v>4</v>
      </c>
      <c r="P25" s="329"/>
      <c r="Q25" s="285"/>
      <c r="R25" s="286"/>
      <c r="S25" s="287"/>
      <c r="T25" s="65">
        <f>'FOSZK ALAP'!T36</f>
        <v>3</v>
      </c>
      <c r="U25" s="288"/>
      <c r="V25" s="285"/>
      <c r="W25" s="286"/>
      <c r="X25" s="287"/>
      <c r="Y25" s="65">
        <f>'FOSZK ALAP'!Y36</f>
        <v>0</v>
      </c>
      <c r="Z25" s="329"/>
      <c r="AA25" s="111"/>
      <c r="AB25" s="60"/>
      <c r="AC25" s="10"/>
    </row>
    <row r="26" spans="1:29" s="6" customFormat="1" ht="15" customHeight="1" x14ac:dyDescent="0.2">
      <c r="A26" s="62"/>
      <c r="B26" s="63"/>
      <c r="C26" s="66"/>
      <c r="D26" s="293" t="s">
        <v>39</v>
      </c>
      <c r="E26" s="294"/>
      <c r="F26" s="295"/>
      <c r="G26" s="226"/>
      <c r="H26" s="226"/>
      <c r="I26" s="227"/>
      <c r="J26" s="65">
        <f>'FOSZK ALAP'!J37</f>
        <v>4</v>
      </c>
      <c r="K26" s="289"/>
      <c r="L26" s="226"/>
      <c r="M26" s="226"/>
      <c r="N26" s="227"/>
      <c r="O26" s="65">
        <f>'FOSZK ALAP'!O37</f>
        <v>3</v>
      </c>
      <c r="P26" s="330"/>
      <c r="Q26" s="245"/>
      <c r="R26" s="226"/>
      <c r="S26" s="227"/>
      <c r="T26" s="65">
        <f>'FOSZK ALAP'!T37</f>
        <v>1</v>
      </c>
      <c r="U26" s="289"/>
      <c r="V26" s="245"/>
      <c r="W26" s="226"/>
      <c r="X26" s="227"/>
      <c r="Y26" s="65">
        <f>COUNTIF(Y14:Y24,"é")</f>
        <v>1</v>
      </c>
      <c r="Z26" s="330"/>
      <c r="AA26" s="112"/>
      <c r="AB26" s="60"/>
      <c r="AC26" s="10"/>
    </row>
    <row r="27" spans="1:29" s="6" customFormat="1" ht="15" customHeight="1" x14ac:dyDescent="0.2">
      <c r="A27" s="62"/>
      <c r="B27" s="63"/>
      <c r="C27" s="66"/>
      <c r="D27" s="293" t="s">
        <v>65</v>
      </c>
      <c r="E27" s="294"/>
      <c r="F27" s="295"/>
      <c r="G27" s="302">
        <f>'FOSZK ALAP'!H39</f>
        <v>27</v>
      </c>
      <c r="H27" s="304"/>
      <c r="I27" s="304"/>
      <c r="J27" s="304"/>
      <c r="K27" s="305"/>
      <c r="L27" s="302">
        <f>'FOSZK ALAP'!M39</f>
        <v>25</v>
      </c>
      <c r="M27" s="306"/>
      <c r="N27" s="306"/>
      <c r="O27" s="306"/>
      <c r="P27" s="307"/>
      <c r="Q27" s="302">
        <f>'FOSZK ALAP'!R39+Q13+R13+S13</f>
        <v>29</v>
      </c>
      <c r="R27" s="306"/>
      <c r="S27" s="306"/>
      <c r="T27" s="306"/>
      <c r="U27" s="307"/>
      <c r="V27" s="325">
        <v>40</v>
      </c>
      <c r="W27" s="304"/>
      <c r="X27" s="304"/>
      <c r="Y27" s="304"/>
      <c r="Z27" s="304"/>
      <c r="AA27" s="112"/>
      <c r="AB27" s="60"/>
      <c r="AC27" s="10"/>
    </row>
    <row r="28" spans="1:29" s="6" customFormat="1" ht="15" customHeight="1" thickBot="1" x14ac:dyDescent="0.25">
      <c r="A28" s="62"/>
      <c r="B28" s="63"/>
      <c r="C28" s="66"/>
      <c r="D28" s="299" t="s">
        <v>160</v>
      </c>
      <c r="E28" s="300"/>
      <c r="F28" s="301"/>
      <c r="G28" s="302">
        <f>H24+I24</f>
        <v>13</v>
      </c>
      <c r="H28" s="300"/>
      <c r="I28" s="300"/>
      <c r="J28" s="300"/>
      <c r="K28" s="301"/>
      <c r="L28" s="302">
        <f t="shared" ref="L28" si="5">M24+N24</f>
        <v>17</v>
      </c>
      <c r="M28" s="300"/>
      <c r="N28" s="300"/>
      <c r="O28" s="300"/>
      <c r="P28" s="301"/>
      <c r="Q28" s="302">
        <f t="shared" ref="Q28" si="6">R24+S24</f>
        <v>16</v>
      </c>
      <c r="R28" s="300"/>
      <c r="S28" s="300"/>
      <c r="T28" s="300"/>
      <c r="U28" s="301"/>
      <c r="V28" s="325">
        <v>40</v>
      </c>
      <c r="W28" s="300"/>
      <c r="X28" s="300"/>
      <c r="Y28" s="300"/>
      <c r="Z28" s="300"/>
      <c r="AA28" s="113"/>
      <c r="AB28" s="60"/>
      <c r="AC28" s="10"/>
    </row>
    <row r="29" spans="1:29" s="6" customFormat="1" ht="15" customHeight="1" thickBot="1" x14ac:dyDescent="0.25">
      <c r="A29" s="62"/>
      <c r="B29" s="63"/>
      <c r="C29" s="13"/>
      <c r="D29" s="296" t="s">
        <v>66</v>
      </c>
      <c r="E29" s="297"/>
      <c r="F29" s="298"/>
      <c r="G29" s="322">
        <f>(G28/G27)*100</f>
        <v>48.148148148148145</v>
      </c>
      <c r="H29" s="323"/>
      <c r="I29" s="323"/>
      <c r="J29" s="323"/>
      <c r="K29" s="324"/>
      <c r="L29" s="322">
        <f t="shared" ref="L29" si="7">(L28/L27)*100</f>
        <v>68</v>
      </c>
      <c r="M29" s="323"/>
      <c r="N29" s="323"/>
      <c r="O29" s="323"/>
      <c r="P29" s="324"/>
      <c r="Q29" s="322">
        <f t="shared" ref="Q29" si="8">(Q28/Q27)*100</f>
        <v>55.172413793103445</v>
      </c>
      <c r="R29" s="323"/>
      <c r="S29" s="323"/>
      <c r="T29" s="323"/>
      <c r="U29" s="324"/>
      <c r="V29" s="322">
        <f t="shared" ref="V29" si="9">(V28/V27)*100</f>
        <v>100</v>
      </c>
      <c r="W29" s="323"/>
      <c r="X29" s="323"/>
      <c r="Y29" s="323"/>
      <c r="Z29" s="324"/>
      <c r="AA29" s="110"/>
      <c r="AB29" s="72"/>
      <c r="AC29" s="4"/>
    </row>
    <row r="30" spans="1:29" s="6" customFormat="1" ht="15" customHeight="1" x14ac:dyDescent="0.2">
      <c r="A30" s="62"/>
      <c r="B30" s="63"/>
      <c r="C30" s="13"/>
      <c r="D30" s="64"/>
      <c r="E30" s="41"/>
      <c r="F30" s="77"/>
      <c r="G30" s="13"/>
      <c r="H30" s="61"/>
      <c r="I30" s="13"/>
      <c r="J30" s="41"/>
      <c r="K30" s="71"/>
      <c r="L30" s="41"/>
      <c r="M30" s="61"/>
      <c r="N30" s="41"/>
      <c r="O30" s="41"/>
      <c r="P30" s="71"/>
      <c r="Q30" s="41"/>
      <c r="R30" s="61"/>
      <c r="S30" s="41"/>
      <c r="T30" s="41"/>
      <c r="U30" s="71"/>
      <c r="V30" s="41"/>
      <c r="W30" s="61"/>
      <c r="X30" s="41"/>
      <c r="Y30" s="41"/>
      <c r="Z30" s="71"/>
      <c r="AA30" s="71"/>
      <c r="AB30" s="72"/>
      <c r="AC30" s="4"/>
    </row>
    <row r="31" spans="1:29" s="6" customFormat="1" ht="15" customHeight="1" x14ac:dyDescent="0.2">
      <c r="A31" s="62"/>
      <c r="B31" s="63"/>
      <c r="C31" s="13"/>
      <c r="D31" s="64"/>
      <c r="E31" s="41"/>
      <c r="F31" s="77"/>
      <c r="G31" s="13"/>
      <c r="H31" s="61"/>
      <c r="I31" s="13"/>
      <c r="J31" s="41"/>
      <c r="K31" s="71"/>
      <c r="L31" s="41"/>
      <c r="M31" s="61"/>
      <c r="N31" s="41"/>
      <c r="O31" s="41"/>
      <c r="P31" s="71"/>
      <c r="Q31" s="41"/>
      <c r="R31" s="61"/>
      <c r="S31" s="41"/>
      <c r="T31" s="41"/>
      <c r="U31" s="71"/>
      <c r="V31" s="41"/>
      <c r="W31" s="61"/>
      <c r="X31" s="41"/>
      <c r="Y31" s="41"/>
      <c r="Z31" s="71"/>
      <c r="AA31" s="71"/>
      <c r="AB31" s="72"/>
      <c r="AC31" s="4"/>
    </row>
    <row r="32" spans="1:29" s="6" customFormat="1" ht="15" customHeight="1" x14ac:dyDescent="0.2">
      <c r="A32" s="62"/>
      <c r="B32" s="63"/>
      <c r="C32" s="13"/>
      <c r="D32" s="64"/>
      <c r="E32" s="41"/>
      <c r="F32" s="77"/>
      <c r="G32" s="13"/>
      <c r="H32" s="61"/>
      <c r="I32" s="13"/>
      <c r="J32" s="41"/>
      <c r="K32" s="71"/>
      <c r="L32" s="41"/>
      <c r="M32" s="61"/>
      <c r="N32" s="41"/>
      <c r="O32" s="41"/>
      <c r="P32" s="71"/>
      <c r="Q32" s="41"/>
      <c r="R32" s="61"/>
      <c r="S32" s="41"/>
      <c r="T32" s="41"/>
      <c r="U32" s="71"/>
      <c r="V32" s="41"/>
      <c r="W32" s="61"/>
      <c r="X32" s="41"/>
      <c r="Y32" s="41"/>
      <c r="Z32" s="71"/>
      <c r="AA32" s="71"/>
      <c r="AB32" s="72"/>
      <c r="AC32" s="4"/>
    </row>
    <row r="33" spans="1:29" s="6" customFormat="1" ht="15" customHeight="1" x14ac:dyDescent="0.2">
      <c r="A33" s="17"/>
      <c r="B33" s="14"/>
      <c r="D33" s="11"/>
      <c r="E33" s="15"/>
      <c r="F33" s="32"/>
      <c r="G33" s="335"/>
      <c r="H33" s="335"/>
      <c r="I33" s="335"/>
      <c r="J33" s="15"/>
      <c r="K33" s="32"/>
      <c r="L33" s="335"/>
      <c r="M33" s="335"/>
      <c r="N33" s="335"/>
      <c r="O33" s="15"/>
      <c r="P33" s="32"/>
      <c r="Q33" s="335"/>
      <c r="R33" s="335"/>
      <c r="S33" s="335"/>
      <c r="T33" s="15"/>
      <c r="U33" s="32"/>
      <c r="V33" s="335"/>
      <c r="W33" s="335"/>
      <c r="X33" s="335"/>
      <c r="Y33" s="15"/>
      <c r="Z33" s="32"/>
      <c r="AA33" s="32"/>
      <c r="AB33" s="12"/>
      <c r="AC33" s="10"/>
    </row>
    <row r="34" spans="1:29" ht="15.75" x14ac:dyDescent="0.2">
      <c r="A34" s="17"/>
      <c r="B34" s="18"/>
      <c r="C34" s="19"/>
      <c r="D34" s="1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82</v>
      </c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9" ht="15.75" x14ac:dyDescent="0.2">
      <c r="A35" s="17"/>
      <c r="B35" s="18"/>
      <c r="C35" s="19"/>
      <c r="D35" s="1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70">
    <mergeCell ref="AB16:AB18"/>
    <mergeCell ref="D29:F29"/>
    <mergeCell ref="G29:K29"/>
    <mergeCell ref="L29:P29"/>
    <mergeCell ref="Q29:U29"/>
    <mergeCell ref="V29:Z29"/>
    <mergeCell ref="Z25:Z26"/>
    <mergeCell ref="D26:F26"/>
    <mergeCell ref="D27:F27"/>
    <mergeCell ref="A24:D24"/>
    <mergeCell ref="V24:X24"/>
    <mergeCell ref="D25:F25"/>
    <mergeCell ref="C22:D22"/>
    <mergeCell ref="V22:X22"/>
    <mergeCell ref="B19:B23"/>
    <mergeCell ref="C19:D19"/>
    <mergeCell ref="Q33:S33"/>
    <mergeCell ref="V33:X33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U25:U26"/>
    <mergeCell ref="Q28:U28"/>
    <mergeCell ref="V28:Z28"/>
    <mergeCell ref="G33:I33"/>
    <mergeCell ref="L33:N33"/>
    <mergeCell ref="D28:F28"/>
    <mergeCell ref="G28:K28"/>
    <mergeCell ref="L28:P28"/>
    <mergeCell ref="AA5:AB5"/>
    <mergeCell ref="H6:W6"/>
    <mergeCell ref="AA8:AB8"/>
    <mergeCell ref="G10:Z10"/>
    <mergeCell ref="AA10:AA11"/>
    <mergeCell ref="G11:K11"/>
    <mergeCell ref="L11:P11"/>
    <mergeCell ref="Q11:U11"/>
    <mergeCell ref="V11:Z11"/>
    <mergeCell ref="A9:AA9"/>
    <mergeCell ref="V23:X23"/>
    <mergeCell ref="A13:D13"/>
    <mergeCell ref="A10:A12"/>
    <mergeCell ref="B10:B12"/>
    <mergeCell ref="C10:D12"/>
    <mergeCell ref="E10:E12"/>
    <mergeCell ref="F10:F12"/>
    <mergeCell ref="H2:W2"/>
    <mergeCell ref="AA2:AB2"/>
    <mergeCell ref="H3:W3"/>
    <mergeCell ref="AA3:AB3"/>
    <mergeCell ref="H4:W4"/>
    <mergeCell ref="AA4:AB4"/>
    <mergeCell ref="C23:D23"/>
    <mergeCell ref="C14:D14"/>
    <mergeCell ref="V19:X19"/>
    <mergeCell ref="C20:D20"/>
    <mergeCell ref="V20:X20"/>
    <mergeCell ref="C21:D21"/>
    <mergeCell ref="V21:X21"/>
    <mergeCell ref="C15:D15"/>
    <mergeCell ref="C16:D16"/>
    <mergeCell ref="C17:D17"/>
    <mergeCell ref="A18:D18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039D-F6B9-4122-B418-9356F709C85F}">
  <dimension ref="A1:AB17"/>
  <sheetViews>
    <sheetView tabSelected="1" workbookViewId="0">
      <selection sqref="A1:AB17"/>
    </sheetView>
  </sheetViews>
  <sheetFormatPr defaultRowHeight="12.75" x14ac:dyDescent="0.2"/>
  <cols>
    <col min="2" max="2" width="10.85546875" customWidth="1"/>
    <col min="4" max="4" width="14" customWidth="1"/>
    <col min="7" max="7" width="4.42578125" customWidth="1"/>
    <col min="8" max="9" width="4.140625" customWidth="1"/>
    <col min="10" max="11" width="4.7109375" customWidth="1"/>
    <col min="12" max="12" width="5.28515625" customWidth="1"/>
    <col min="13" max="13" width="4.28515625" customWidth="1"/>
    <col min="14" max="14" width="4.85546875" customWidth="1"/>
    <col min="15" max="15" width="5.5703125" customWidth="1"/>
    <col min="16" max="16" width="5" customWidth="1"/>
    <col min="17" max="17" width="5.5703125" customWidth="1"/>
    <col min="18" max="18" width="5.85546875" customWidth="1"/>
    <col min="19" max="19" width="5.140625" customWidth="1"/>
    <col min="20" max="20" width="5.42578125" customWidth="1"/>
    <col min="21" max="21" width="5" customWidth="1"/>
    <col min="22" max="22" width="5.28515625" customWidth="1"/>
    <col min="23" max="25" width="5.140625" customWidth="1"/>
    <col min="26" max="26" width="4.42578125" customWidth="1"/>
    <col min="27" max="27" width="12.5703125" customWidth="1"/>
    <col min="28" max="28" width="20.5703125" customWidth="1"/>
  </cols>
  <sheetData>
    <row r="1" spans="1:28" x14ac:dyDescent="0.2">
      <c r="A1" s="341"/>
      <c r="B1" s="49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x14ac:dyDescent="0.2">
      <c r="A2" s="342" t="s">
        <v>40</v>
      </c>
      <c r="B2" s="49"/>
      <c r="C2" s="50"/>
      <c r="D2" s="50"/>
      <c r="E2" s="51"/>
      <c r="F2" s="51"/>
      <c r="G2" s="51"/>
      <c r="H2" s="343" t="s">
        <v>105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1"/>
      <c r="X2" s="341"/>
      <c r="Y2" s="341"/>
      <c r="Z2" s="341"/>
      <c r="AA2" s="344" t="s">
        <v>104</v>
      </c>
      <c r="AB2" s="344"/>
    </row>
    <row r="3" spans="1:28" x14ac:dyDescent="0.2">
      <c r="A3" s="342" t="s">
        <v>37</v>
      </c>
      <c r="B3" s="49"/>
      <c r="C3" s="50"/>
      <c r="D3" s="50"/>
      <c r="E3" s="51"/>
      <c r="F3" s="51"/>
      <c r="G3" s="51"/>
      <c r="H3" s="343" t="s">
        <v>35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1"/>
      <c r="X3" s="341"/>
      <c r="Y3" s="341"/>
      <c r="Z3" s="341"/>
      <c r="AA3" s="344" t="s">
        <v>179</v>
      </c>
      <c r="AB3" s="344"/>
    </row>
    <row r="4" spans="1:28" x14ac:dyDescent="0.2">
      <c r="A4" s="342"/>
      <c r="B4" s="49"/>
      <c r="C4" s="50"/>
      <c r="D4" s="50"/>
      <c r="E4" s="51"/>
      <c r="F4" s="51"/>
      <c r="G4" s="51"/>
      <c r="H4" s="343" t="s">
        <v>45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1"/>
      <c r="Y4" s="341"/>
      <c r="Z4" s="341"/>
      <c r="AA4" s="344" t="s">
        <v>180</v>
      </c>
      <c r="AB4" s="344"/>
    </row>
    <row r="5" spans="1:28" x14ac:dyDescent="0.2">
      <c r="A5" s="341"/>
      <c r="B5" s="49"/>
      <c r="C5" s="50"/>
      <c r="D5" s="50"/>
      <c r="E5" s="51"/>
      <c r="F5" s="51"/>
      <c r="G5" s="51"/>
      <c r="H5" s="345" t="s">
        <v>100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51"/>
      <c r="Y5" s="51"/>
      <c r="Z5" s="51"/>
      <c r="AA5" s="344" t="s">
        <v>181</v>
      </c>
      <c r="AB5" s="344"/>
    </row>
    <row r="6" spans="1:28" x14ac:dyDescent="0.2">
      <c r="A6" s="341"/>
      <c r="B6" s="49"/>
      <c r="C6" s="50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342"/>
      <c r="AB6" s="342"/>
    </row>
    <row r="7" spans="1:28" ht="13.5" thickBot="1" x14ac:dyDescent="0.25">
      <c r="A7" s="346" t="s">
        <v>170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8"/>
    </row>
    <row r="8" spans="1:28" ht="13.5" thickBot="1" x14ac:dyDescent="0.25">
      <c r="A8" s="349"/>
      <c r="B8" s="350" t="s">
        <v>15</v>
      </c>
      <c r="C8" s="351" t="s">
        <v>1</v>
      </c>
      <c r="D8" s="352"/>
      <c r="E8" s="353" t="s">
        <v>52</v>
      </c>
      <c r="F8" s="354" t="s">
        <v>166</v>
      </c>
      <c r="G8" s="355" t="s">
        <v>0</v>
      </c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58" t="s">
        <v>16</v>
      </c>
      <c r="AB8" s="51"/>
    </row>
    <row r="9" spans="1:28" ht="13.5" thickBot="1" x14ac:dyDescent="0.25">
      <c r="A9" s="359"/>
      <c r="B9" s="360"/>
      <c r="C9" s="361"/>
      <c r="D9" s="362"/>
      <c r="E9" s="363"/>
      <c r="F9" s="364"/>
      <c r="G9" s="365" t="s">
        <v>2</v>
      </c>
      <c r="H9" s="365"/>
      <c r="I9" s="365"/>
      <c r="J9" s="365"/>
      <c r="K9" s="366"/>
      <c r="L9" s="367" t="s">
        <v>3</v>
      </c>
      <c r="M9" s="365"/>
      <c r="N9" s="365"/>
      <c r="O9" s="365"/>
      <c r="P9" s="366"/>
      <c r="Q9" s="367" t="s">
        <v>4</v>
      </c>
      <c r="R9" s="365"/>
      <c r="S9" s="365"/>
      <c r="T9" s="365"/>
      <c r="U9" s="366"/>
      <c r="V9" s="367" t="s">
        <v>5</v>
      </c>
      <c r="W9" s="365"/>
      <c r="X9" s="365"/>
      <c r="Y9" s="365"/>
      <c r="Z9" s="365"/>
      <c r="AA9" s="368"/>
      <c r="AB9" s="51"/>
    </row>
    <row r="10" spans="1:28" ht="13.5" thickBot="1" x14ac:dyDescent="0.25">
      <c r="A10" s="369"/>
      <c r="B10" s="370"/>
      <c r="C10" s="371"/>
      <c r="D10" s="372"/>
      <c r="E10" s="373"/>
      <c r="F10" s="374"/>
      <c r="G10" s="375" t="s">
        <v>8</v>
      </c>
      <c r="H10" s="376" t="s">
        <v>10</v>
      </c>
      <c r="I10" s="376" t="s">
        <v>9</v>
      </c>
      <c r="J10" s="376" t="s">
        <v>11</v>
      </c>
      <c r="K10" s="377" t="s">
        <v>12</v>
      </c>
      <c r="L10" s="378" t="s">
        <v>8</v>
      </c>
      <c r="M10" s="376" t="s">
        <v>10</v>
      </c>
      <c r="N10" s="376" t="s">
        <v>9</v>
      </c>
      <c r="O10" s="376" t="s">
        <v>11</v>
      </c>
      <c r="P10" s="377" t="s">
        <v>12</v>
      </c>
      <c r="Q10" s="378" t="s">
        <v>8</v>
      </c>
      <c r="R10" s="376" t="s">
        <v>10</v>
      </c>
      <c r="S10" s="376" t="s">
        <v>9</v>
      </c>
      <c r="T10" s="376" t="s">
        <v>11</v>
      </c>
      <c r="U10" s="377" t="s">
        <v>12</v>
      </c>
      <c r="V10" s="378" t="s">
        <v>8</v>
      </c>
      <c r="W10" s="376" t="s">
        <v>10</v>
      </c>
      <c r="X10" s="376" t="s">
        <v>9</v>
      </c>
      <c r="Y10" s="376" t="s">
        <v>11</v>
      </c>
      <c r="Z10" s="377" t="s">
        <v>12</v>
      </c>
      <c r="AA10" s="379" t="s">
        <v>15</v>
      </c>
      <c r="AB10" s="51"/>
    </row>
    <row r="11" spans="1:28" ht="13.5" thickBot="1" x14ac:dyDescent="0.25">
      <c r="A11" s="380" t="s">
        <v>178</v>
      </c>
      <c r="B11" s="381"/>
      <c r="C11" s="382"/>
      <c r="D11" s="383"/>
      <c r="E11" s="384">
        <f>SUM(E12:E13)</f>
        <v>4</v>
      </c>
      <c r="F11" s="385">
        <f>SUM(F12:F13)</f>
        <v>4</v>
      </c>
      <c r="G11" s="386">
        <f>SUM(G12:G13)</f>
        <v>0</v>
      </c>
      <c r="H11" s="387">
        <f>SUM(H12:H13)</f>
        <v>4</v>
      </c>
      <c r="I11" s="387">
        <f>SUM(I12:I13)</f>
        <v>0</v>
      </c>
      <c r="J11" s="387">
        <f>SUM(J12:J13)</f>
        <v>0</v>
      </c>
      <c r="K11" s="388">
        <f>SUM(K12:K13)</f>
        <v>4</v>
      </c>
      <c r="L11" s="389">
        <f>SUM(L12:L13)</f>
        <v>0</v>
      </c>
      <c r="M11" s="387">
        <f>SUM(M12:M13)</f>
        <v>0</v>
      </c>
      <c r="N11" s="387">
        <f>SUM(N12:N13)</f>
        <v>0</v>
      </c>
      <c r="O11" s="387">
        <f>SUM(O12:O13)</f>
        <v>0</v>
      </c>
      <c r="P11" s="388">
        <f>SUM(P12:P13)</f>
        <v>0</v>
      </c>
      <c r="Q11" s="389">
        <f>SUM(Q12:Q13)</f>
        <v>0</v>
      </c>
      <c r="R11" s="387">
        <f>SUM(R12:R13)</f>
        <v>0</v>
      </c>
      <c r="S11" s="387">
        <f>SUM(S12:S13)</f>
        <v>0</v>
      </c>
      <c r="T11" s="387">
        <f>SUM(T12:T13)</f>
        <v>0</v>
      </c>
      <c r="U11" s="388">
        <f>SUM(U12:U13)</f>
        <v>0</v>
      </c>
      <c r="V11" s="389">
        <f>SUM(V12:V13)</f>
        <v>0</v>
      </c>
      <c r="W11" s="387">
        <f>SUM(W12:W13)</f>
        <v>0</v>
      </c>
      <c r="X11" s="387">
        <f>SUM(X12:X13)</f>
        <v>0</v>
      </c>
      <c r="Y11" s="387">
        <f>SUM(Y12:Y13)</f>
        <v>0</v>
      </c>
      <c r="Z11" s="388">
        <f>SUM(Z12:Z13)</f>
        <v>0</v>
      </c>
      <c r="AA11" s="390"/>
      <c r="AB11" s="51"/>
    </row>
    <row r="12" spans="1:28" ht="24.75" customHeight="1" x14ac:dyDescent="0.2">
      <c r="A12" s="391" t="s">
        <v>2</v>
      </c>
      <c r="B12" s="392" t="s">
        <v>182</v>
      </c>
      <c r="C12" s="412" t="s">
        <v>183</v>
      </c>
      <c r="D12" s="413"/>
      <c r="E12" s="393">
        <v>2</v>
      </c>
      <c r="F12" s="394">
        <v>2</v>
      </c>
      <c r="G12" s="414" t="s">
        <v>186</v>
      </c>
      <c r="H12" s="395">
        <v>2</v>
      </c>
      <c r="I12" s="395"/>
      <c r="J12" s="395" t="s">
        <v>38</v>
      </c>
      <c r="K12" s="396">
        <v>2</v>
      </c>
      <c r="L12" s="397"/>
      <c r="M12" s="395"/>
      <c r="N12" s="395"/>
      <c r="O12" s="395"/>
      <c r="P12" s="396"/>
      <c r="Q12" s="397"/>
      <c r="R12" s="395"/>
      <c r="S12" s="395"/>
      <c r="T12" s="395"/>
      <c r="U12" s="396"/>
      <c r="V12" s="397"/>
      <c r="W12" s="395"/>
      <c r="X12" s="395"/>
      <c r="Y12" s="395"/>
      <c r="Z12" s="396"/>
      <c r="AA12" s="398"/>
      <c r="AB12" s="268"/>
    </row>
    <row r="13" spans="1:28" ht="31.5" customHeight="1" thickBot="1" x14ac:dyDescent="0.25">
      <c r="A13" s="378" t="s">
        <v>3</v>
      </c>
      <c r="B13" s="399" t="s">
        <v>184</v>
      </c>
      <c r="C13" s="415" t="s">
        <v>185</v>
      </c>
      <c r="D13" s="416"/>
      <c r="E13" s="400">
        <v>2</v>
      </c>
      <c r="F13" s="417">
        <v>2</v>
      </c>
      <c r="G13" s="418" t="s">
        <v>186</v>
      </c>
      <c r="H13" s="401">
        <v>2</v>
      </c>
      <c r="I13" s="401"/>
      <c r="J13" s="401" t="s">
        <v>38</v>
      </c>
      <c r="K13" s="402">
        <v>2</v>
      </c>
      <c r="L13" s="403"/>
      <c r="M13" s="401"/>
      <c r="N13" s="401"/>
      <c r="O13" s="401"/>
      <c r="P13" s="402"/>
      <c r="Q13" s="403"/>
      <c r="R13" s="401"/>
      <c r="S13" s="401"/>
      <c r="T13" s="401"/>
      <c r="U13" s="402"/>
      <c r="V13" s="403"/>
      <c r="W13" s="401"/>
      <c r="X13" s="401"/>
      <c r="Y13" s="401"/>
      <c r="Z13" s="402"/>
      <c r="AA13" s="419"/>
      <c r="AB13" s="269"/>
    </row>
    <row r="14" spans="1:28" x14ac:dyDescent="0.2">
      <c r="A14" s="341"/>
      <c r="B14" s="348"/>
      <c r="C14" s="51"/>
      <c r="D14" s="405"/>
      <c r="E14" s="404"/>
      <c r="F14" s="407"/>
      <c r="G14" s="51"/>
      <c r="H14" s="408"/>
      <c r="I14" s="51"/>
      <c r="J14" s="404"/>
      <c r="K14" s="404"/>
      <c r="L14" s="404"/>
      <c r="M14" s="408"/>
      <c r="N14" s="404"/>
      <c r="O14" s="404"/>
      <c r="P14" s="404"/>
      <c r="Q14" s="404"/>
      <c r="R14" s="408"/>
      <c r="S14" s="404"/>
      <c r="T14" s="404"/>
      <c r="U14" s="404"/>
      <c r="V14" s="404"/>
      <c r="W14" s="408"/>
      <c r="X14" s="404"/>
      <c r="Y14" s="404"/>
      <c r="Z14" s="404"/>
      <c r="AA14" s="404"/>
      <c r="AB14" s="406"/>
    </row>
    <row r="15" spans="1:28" x14ac:dyDescent="0.2">
      <c r="A15" s="341"/>
      <c r="B15" s="348"/>
      <c r="C15" s="51"/>
      <c r="D15" s="405"/>
      <c r="E15" s="404"/>
      <c r="F15" s="407"/>
      <c r="G15" s="51"/>
      <c r="H15" s="408"/>
      <c r="I15" s="51"/>
      <c r="J15" s="404"/>
      <c r="K15" s="409"/>
      <c r="L15" s="404"/>
      <c r="M15" s="408"/>
      <c r="N15" s="404"/>
      <c r="O15" s="404"/>
      <c r="P15" s="409"/>
      <c r="Q15" s="404"/>
      <c r="R15" s="408"/>
      <c r="S15" s="404"/>
      <c r="T15" s="404"/>
      <c r="U15" s="409"/>
      <c r="V15" s="404"/>
      <c r="W15" s="408"/>
      <c r="X15" s="404"/>
      <c r="Y15" s="404"/>
      <c r="Z15" s="409"/>
      <c r="AA15" s="409"/>
      <c r="AB15" s="406"/>
    </row>
    <row r="16" spans="1:28" x14ac:dyDescent="0.2">
      <c r="A16" s="341"/>
      <c r="B16" s="348"/>
      <c r="C16" s="51"/>
      <c r="D16" s="405"/>
      <c r="E16" s="404"/>
      <c r="F16" s="409"/>
      <c r="G16" s="410"/>
      <c r="H16" s="410"/>
      <c r="I16" s="410"/>
      <c r="J16" s="404"/>
      <c r="K16" s="409"/>
      <c r="L16" s="410"/>
      <c r="M16" s="410"/>
      <c r="N16" s="410"/>
      <c r="O16" s="404"/>
      <c r="P16" s="409"/>
      <c r="Q16" s="410"/>
      <c r="R16" s="410"/>
      <c r="S16" s="410"/>
      <c r="T16" s="411" t="s">
        <v>82</v>
      </c>
      <c r="U16" s="409"/>
      <c r="V16" s="410"/>
      <c r="W16" s="410"/>
      <c r="X16" s="410"/>
      <c r="Y16" s="404"/>
      <c r="Z16" s="409"/>
      <c r="AA16" s="409"/>
      <c r="AB16" s="348"/>
    </row>
    <row r="17" spans="1:28" x14ac:dyDescent="0.2">
      <c r="A17" s="341"/>
      <c r="B17" s="49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</sheetData>
  <mergeCells count="23">
    <mergeCell ref="G9:K9"/>
    <mergeCell ref="L9:P9"/>
    <mergeCell ref="Q9:U9"/>
    <mergeCell ref="V9:Z9"/>
    <mergeCell ref="C12:D12"/>
    <mergeCell ref="AB12:AB13"/>
    <mergeCell ref="C13:D13"/>
    <mergeCell ref="H5:W5"/>
    <mergeCell ref="AA5:AB5"/>
    <mergeCell ref="A7:AA7"/>
    <mergeCell ref="A8:A10"/>
    <mergeCell ref="B8:B10"/>
    <mergeCell ref="C8:D10"/>
    <mergeCell ref="E8:E10"/>
    <mergeCell ref="F8:F10"/>
    <mergeCell ref="G8:Z8"/>
    <mergeCell ref="AA8:AA9"/>
    <mergeCell ref="H2:V2"/>
    <mergeCell ref="AA2:AB2"/>
    <mergeCell ref="H3:V3"/>
    <mergeCell ref="AA3:AB3"/>
    <mergeCell ref="H4:W4"/>
    <mergeCell ref="A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FOSZK ALAP</vt:lpstr>
      <vt:lpstr>Gépészet sp.</vt:lpstr>
      <vt:lpstr>Könnyűipari ps.</vt:lpstr>
      <vt:lpstr>Nyomdaipari sp.</vt:lpstr>
      <vt:lpstr>Környvéd.-vízgazd. sp.</vt:lpstr>
      <vt:lpstr>Szabadon választható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Bodáné Dr. Kendrovics Rita</cp:lastModifiedBy>
  <cp:lastPrinted>2019-05-29T13:04:20Z</cp:lastPrinted>
  <dcterms:created xsi:type="dcterms:W3CDTF">2001-09-27T10:36:13Z</dcterms:created>
  <dcterms:modified xsi:type="dcterms:W3CDTF">2024-02-01T08:59:19Z</dcterms:modified>
</cp:coreProperties>
</file>