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85" tabRatio="889" activeTab="3"/>
  </bookViews>
  <sheets>
    <sheet name="BSc N KIP ALAP" sheetId="1" r:id="rId1"/>
    <sheet name="BSc N PCS" sheetId="2" r:id="rId2"/>
    <sheet name="BSc nap Ny+M" sheetId="3" r:id="rId3"/>
    <sheet name="BSc N Min.ir.-rendszerfejl. mód" sheetId="4" r:id="rId4"/>
    <sheet name="BSc N Kreatív tech. módosítás" sheetId="5" r:id="rId5"/>
    <sheet name="Kritériumtárgyak" sheetId="6" r:id="rId6"/>
    <sheet name=" Szabadon választható tárgyak" sheetId="7" r:id="rId7"/>
  </sheets>
  <externalReferences>
    <externalReference r:id="rId10"/>
  </externalReferences>
  <definedNames>
    <definedName name="_xlnm.Print_Titles" localSheetId="0">'BSc N KIP ALAP'!$1:$8</definedName>
    <definedName name="_xlnm.Print_Titles" localSheetId="4">'BSc N Kreatív tech. módosítás'!$1:$6</definedName>
    <definedName name="_xlnm.Print_Titles" localSheetId="3">'BSc N Min.ir.-rendszerfejl. mód'!$1:$6</definedName>
    <definedName name="_xlnm.Print_Area" localSheetId="6">' Szabadon választható tárgyak'!$A$1:$AQ$62</definedName>
    <definedName name="_xlnm.Print_Area" localSheetId="0">'BSc N KIP ALAP'!$A$1:$AP$63</definedName>
    <definedName name="_xlnm.Print_Area" localSheetId="4">'BSc N Kreatív tech. módosítás'!$A$1:$AP$66</definedName>
    <definedName name="_xlnm.Print_Area" localSheetId="3">'BSc N Min.ir.-rendszerfejl. mód'!$A$1:$AP$74</definedName>
    <definedName name="_xlnm.Print_Area" localSheetId="1">'BSc N PCS'!$A$1:$AP$62</definedName>
    <definedName name="_xlnm.Print_Area" localSheetId="2">'BSc nap Ny+M'!$A$1:$AP$61</definedName>
  </definedNames>
  <calcPr fullCalcOnLoad="1"/>
</workbook>
</file>

<file path=xl/sharedStrings.xml><?xml version="1.0" encoding="utf-8"?>
<sst xmlns="http://schemas.openxmlformats.org/spreadsheetml/2006/main" count="1747" uniqueCount="568">
  <si>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</si>
  <si>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</si>
  <si>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</si>
  <si>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</si>
  <si>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</si>
  <si>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</si>
  <si>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</si>
  <si>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</si>
  <si>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</si>
  <si>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</si>
  <si>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</si>
  <si>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</si>
  <si>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</si>
  <si>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</si>
  <si>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</si>
  <si>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</si>
  <si>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</si>
  <si>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</si>
  <si>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</si>
  <si>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</si>
  <si>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</si>
  <si>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</si>
  <si>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</si>
  <si>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</si>
  <si>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</si>
  <si>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</si>
  <si>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</si>
  <si>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</si>
  <si>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</si>
  <si>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</si>
  <si>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</si>
  <si>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</si>
  <si>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</si>
  <si>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</si>
  <si>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</si>
  <si>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</si>
  <si>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</si>
  <si>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</si>
  <si>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</si>
  <si>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</si>
  <si>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</si>
  <si>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</si>
  <si>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</si>
  <si>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</si>
  <si>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</si>
  <si>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</si>
  <si>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</si>
  <si>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</si>
  <si>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</si>
  <si>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</si>
  <si>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</si>
  <si>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</si>
  <si>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</si>
  <si>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</si>
  <si>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</si>
  <si>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</si>
  <si>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</si>
  <si>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</si>
  <si>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</si>
  <si>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</si>
  <si>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</si>
  <si>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</si>
  <si>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</si>
  <si>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</si>
  <si>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</si>
  <si>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</si>
  <si>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</si>
  <si>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</si>
  <si>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</si>
  <si>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</si>
  <si>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</si>
  <si>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</si>
  <si>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</si>
  <si>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</si>
  <si>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</si>
  <si>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</si>
  <si>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</si>
  <si>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</si>
  <si>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</si>
  <si>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</si>
  <si>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</si>
  <si>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</si>
  <si>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</si>
  <si>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Matematika I.</t>
  </si>
  <si>
    <t>Matematika II.</t>
  </si>
  <si>
    <t>Műszaki kémia I.</t>
  </si>
  <si>
    <t>Műszaki kémia II.</t>
  </si>
  <si>
    <t>Fizika I.</t>
  </si>
  <si>
    <t>Fizika II.</t>
  </si>
  <si>
    <t>Műszaki mechanika I.</t>
  </si>
  <si>
    <t>Műszaki mechanika II.</t>
  </si>
  <si>
    <t>Reológia</t>
  </si>
  <si>
    <t>Elektrotechnika</t>
  </si>
  <si>
    <t>EU ismeretek</t>
  </si>
  <si>
    <t>Mérnöki kommunikáció</t>
  </si>
  <si>
    <t>Menedzsment</t>
  </si>
  <si>
    <t>Projektmenedzsment</t>
  </si>
  <si>
    <t>Általános mérnöki ismeretek</t>
  </si>
  <si>
    <t>Környezettan</t>
  </si>
  <si>
    <t>Műszaki rajz és dokumentáció</t>
  </si>
  <si>
    <t>Anyagszerkezettan I.</t>
  </si>
  <si>
    <t>Anyagszerkezettan II.</t>
  </si>
  <si>
    <t>Informatika I.</t>
  </si>
  <si>
    <t>Informatika II.</t>
  </si>
  <si>
    <t>Fizikai kémia</t>
  </si>
  <si>
    <t>Tervezéselmélet I.</t>
  </si>
  <si>
    <t>Tervezéselmélet II.</t>
  </si>
  <si>
    <t>Folyamatszervezés I.</t>
  </si>
  <si>
    <t>Folyamatszervezés II.</t>
  </si>
  <si>
    <t>Technológiaelmélet I.</t>
  </si>
  <si>
    <t>Technológiaelmélet II.</t>
  </si>
  <si>
    <t>Szabályozás és vezérlés</t>
  </si>
  <si>
    <t>Logisztika</t>
  </si>
  <si>
    <t>Biztonságtechnika</t>
  </si>
  <si>
    <t xml:space="preserve">Gépszerkezetek </t>
  </si>
  <si>
    <t>Tervezési alapismeretek</t>
  </si>
  <si>
    <t>Szakirányú környezetvédelem I.</t>
  </si>
  <si>
    <t>Szakirányú környezetvédelem II.</t>
  </si>
  <si>
    <t>Menedzsment rendszerek építése és fejlesztése I.</t>
  </si>
  <si>
    <t>Menedzsment rendszerek építése és fejlesztése II.</t>
  </si>
  <si>
    <t>Könnyűipari marketing és kereskedelem I.</t>
  </si>
  <si>
    <t>Könnyűipari marketing és kereskedelem II.</t>
  </si>
  <si>
    <t>Erőforrás-menedzsment és szervezetfejlesztés I.</t>
  </si>
  <si>
    <t>Korszerű döntés-előkészítő eszközök I.</t>
  </si>
  <si>
    <t>Korszerű döntés-előkészítő eszközök II.</t>
  </si>
  <si>
    <t>Korszerű döntés-előkészítő eszközök III.</t>
  </si>
  <si>
    <t>Nyomdaipari anyagismeret és vizsgálat I.</t>
  </si>
  <si>
    <t>Nyomdaipari anyagismeret és vizsgálat II.</t>
  </si>
  <si>
    <t>Prepress ismeretek I.</t>
  </si>
  <si>
    <t>Prepress ismeretek II.</t>
  </si>
  <si>
    <t>Nyomdaipari technológiai ismeretek I.</t>
  </si>
  <si>
    <t>Nyomdaipari technológiai ismeretek II.</t>
  </si>
  <si>
    <t>Nyomdaipari technológiai ismeretek III.</t>
  </si>
  <si>
    <t xml:space="preserve">Csomagolástechnológus </t>
  </si>
  <si>
    <t xml:space="preserve">Csomagolóipari szakmai kémia I. </t>
  </si>
  <si>
    <t xml:space="preserve">Csomagolóipari szakmai kémia II. </t>
  </si>
  <si>
    <t>Csomagolóipari anyagismeret</t>
  </si>
  <si>
    <t xml:space="preserve">Csomagolástechnika I. </t>
  </si>
  <si>
    <t>Csomagolástechnika II.</t>
  </si>
  <si>
    <t xml:space="preserve">Csomagolóipari gépek </t>
  </si>
  <si>
    <t xml:space="preserve">Esztétika, reklám </t>
  </si>
  <si>
    <t xml:space="preserve">Papírgyártó és feldolgozó </t>
  </si>
  <si>
    <t>Papíripari kémia II.</t>
  </si>
  <si>
    <t>Papíripari kémia I.</t>
  </si>
  <si>
    <t xml:space="preserve">Papíripari anyagismeret </t>
  </si>
  <si>
    <t xml:space="preserve">Papíripari technológia I. </t>
  </si>
  <si>
    <t xml:space="preserve">Papíripari technológia II. </t>
  </si>
  <si>
    <t xml:space="preserve">Papíripari géptan </t>
  </si>
  <si>
    <t xml:space="preserve">Számítógépes tervezés </t>
  </si>
  <si>
    <t xml:space="preserve">Papírfeldolgozás </t>
  </si>
  <si>
    <t>Nyomda</t>
  </si>
  <si>
    <t xml:space="preserve">Nyomdaipari termelés menedzsment I. </t>
  </si>
  <si>
    <t xml:space="preserve">Nyomdaipari termelés menedzsment II. </t>
  </si>
  <si>
    <t xml:space="preserve">Alkalmazott digitális technológiák I. </t>
  </si>
  <si>
    <t xml:space="preserve">Alkalmazott digitális technológiák II. </t>
  </si>
  <si>
    <t>Speciális nyomtatási eljárások I.</t>
  </si>
  <si>
    <t>Speciális nyomtatási eljárások II.</t>
  </si>
  <si>
    <t>Média</t>
  </si>
  <si>
    <t xml:space="preserve">Tipográfia I. </t>
  </si>
  <si>
    <t xml:space="preserve">Tipográfia II. </t>
  </si>
  <si>
    <t xml:space="preserve">Műszaki szerkesztés I. </t>
  </si>
  <si>
    <t xml:space="preserve">Műszaki szerkesztés II. </t>
  </si>
  <si>
    <t>Multimédia I.</t>
  </si>
  <si>
    <t>MultimédiaII.</t>
  </si>
  <si>
    <t>Ruhaipari gyártásszervezés I.</t>
  </si>
  <si>
    <t>Ruhaipari gyártásszervezés II.</t>
  </si>
  <si>
    <t>Beszállítói rendszerek I.</t>
  </si>
  <si>
    <t>Beszállítói rendszerek II.</t>
  </si>
  <si>
    <t>Rendszer- és költségértékelések I.</t>
  </si>
  <si>
    <t>Rendszer- és költségértékelések II.</t>
  </si>
  <si>
    <t xml:space="preserve">Ipari beszállítók </t>
  </si>
  <si>
    <r>
      <t>kredi</t>
    </r>
    <r>
      <rPr>
        <b/>
        <sz val="12"/>
        <rFont val="Arial CE"/>
        <family val="0"/>
      </rPr>
      <t>t</t>
    </r>
  </si>
  <si>
    <t>Nappali tagozat</t>
  </si>
  <si>
    <t>12.</t>
  </si>
  <si>
    <t>56.</t>
  </si>
  <si>
    <t>57.</t>
  </si>
  <si>
    <t>58.</t>
  </si>
  <si>
    <t>59.</t>
  </si>
  <si>
    <t>60.</t>
  </si>
  <si>
    <t xml:space="preserve">A záróvizsga tárgyai: </t>
  </si>
  <si>
    <t>2. Csomagolástechnika / Papíripari technológia</t>
  </si>
  <si>
    <t xml:space="preserve">1. Folyamatszervezés + Technológiaelmélet </t>
  </si>
  <si>
    <t xml:space="preserve">Szakirányban kötelezően választható modul tantárgyai </t>
  </si>
  <si>
    <t>44.</t>
  </si>
  <si>
    <t>70.</t>
  </si>
  <si>
    <t>71.</t>
  </si>
  <si>
    <t>72.</t>
  </si>
  <si>
    <t>73.</t>
  </si>
  <si>
    <t>74.</t>
  </si>
  <si>
    <t>Gazdasági és Humán ismeretek                                                           összesen:</t>
  </si>
  <si>
    <t>Szakmai törzsanyag                                                                                összesen:</t>
  </si>
  <si>
    <t>Nyomda és Média szakirány</t>
  </si>
  <si>
    <t>2. Alk. digitális techn. / Műszaki szerkesztés</t>
  </si>
  <si>
    <t>Minőségtechnikák, menedzsment eszközök II.</t>
  </si>
  <si>
    <t>Szubjektív adatok értékelése I.</t>
  </si>
  <si>
    <t>Szubjektív adatok értékelése II.</t>
  </si>
  <si>
    <t>Csomagoló és Papírgyártó szakirány</t>
  </si>
  <si>
    <t>2. Korszerű döntéselőkészítő eszközök</t>
  </si>
  <si>
    <t>Karbantartás szervezés a nyomdaiparban I.</t>
  </si>
  <si>
    <t>Karbantartás szervezés a nyomdaiparban II.</t>
  </si>
  <si>
    <t>heti
óra ell.</t>
  </si>
  <si>
    <t>eltérés</t>
  </si>
  <si>
    <t xml:space="preserve">Rejtő Sándor Könnyűipari és Környezetmérnöki Kar </t>
  </si>
  <si>
    <t>é</t>
  </si>
  <si>
    <t>Évközi jegy (é)</t>
  </si>
  <si>
    <t>Rejtő Sándor Könnyűipari és Környezetmérnöki Kar</t>
  </si>
  <si>
    <t>Szabadon választható tárgyak</t>
  </si>
  <si>
    <t>"</t>
  </si>
  <si>
    <t>A terméktervezés számítógépes eszközei</t>
  </si>
  <si>
    <t>Termékfelelősség</t>
  </si>
  <si>
    <t>Természettudományos alapismeretek</t>
  </si>
  <si>
    <t>összesen:</t>
  </si>
  <si>
    <t>Szakirány közös tantárgyai</t>
  </si>
  <si>
    <r>
      <t xml:space="preserve">Szakirányban kötelezően választható modul tantárgyai </t>
    </r>
    <r>
      <rPr>
        <sz val="12"/>
        <rFont val="Arial CE"/>
        <family val="2"/>
      </rPr>
      <t>(a modulokat a következő táblázatok tartalmazzák)</t>
    </r>
  </si>
  <si>
    <t>Vállalkozásgazdaságtan I.</t>
  </si>
  <si>
    <t>Vállalkozásgazdaságtan II.</t>
  </si>
  <si>
    <t>Integrált irányítási rendszerek I.</t>
  </si>
  <si>
    <t>Integrált irányítási rendszerek II.</t>
  </si>
  <si>
    <t>Méréstechnika I.</t>
  </si>
  <si>
    <t>Méréstechnika II.</t>
  </si>
  <si>
    <t xml:space="preserve">BSc (3) Mintatanterv </t>
  </si>
  <si>
    <t>Csomagolástervezés I.</t>
  </si>
  <si>
    <t>Papír- és csomagolóipari anyagismeret és vizsgálatok I.</t>
  </si>
  <si>
    <t>Papír- és csomagolóipari anyagismeret és vizsgálatok II.</t>
  </si>
  <si>
    <t>Papír- és csomagolástechnológia I.</t>
  </si>
  <si>
    <t>Papír- és csomagolástechnológia II.</t>
  </si>
  <si>
    <t>BSc (3) Mintatanterv</t>
  </si>
  <si>
    <t>Színtan és színmérés I.</t>
  </si>
  <si>
    <t>Színtan és színmérés II.</t>
  </si>
  <si>
    <t>BSc (3)  Mintatanterv</t>
  </si>
  <si>
    <t>Minőségtechnikák, menedzsment eszközök I.</t>
  </si>
  <si>
    <t>Papír- és csomagolóipari gépészeti alapismeretek II.</t>
  </si>
  <si>
    <t>Papír- és csomagolóipari gépészeti alapismeretek I.</t>
  </si>
  <si>
    <t>Mérnöki jogi ismeretek</t>
  </si>
  <si>
    <t>Közgazdaságtan I.</t>
  </si>
  <si>
    <t>Közgazdaságtan II.</t>
  </si>
  <si>
    <t>Informatika Labor.</t>
  </si>
  <si>
    <t>43.</t>
  </si>
  <si>
    <t>RMKMA1KTNC</t>
  </si>
  <si>
    <t>RMKMA2KTNC</t>
  </si>
  <si>
    <t>RMTMK1CTNC</t>
  </si>
  <si>
    <t>RMTMK2CTNC</t>
  </si>
  <si>
    <t>RMKFI1GTNC</t>
  </si>
  <si>
    <t>RMKFI2GTNC</t>
  </si>
  <si>
    <t>RMKME1GTNC</t>
  </si>
  <si>
    <t>RMKEL1GTNC</t>
  </si>
  <si>
    <t>RMKKT1KTNC</t>
  </si>
  <si>
    <t>GSVEU1A5NC</t>
  </si>
  <si>
    <t>GGTKG1A5NC</t>
  </si>
  <si>
    <t>GGTKG2A5NC</t>
  </si>
  <si>
    <t>GSVVG1A5NC</t>
  </si>
  <si>
    <t>GSVVG2A5NC</t>
  </si>
  <si>
    <t>GVMME1A5NC</t>
  </si>
  <si>
    <t>RMKAM1GTNC</t>
  </si>
  <si>
    <t>RMKMR1GTNC</t>
  </si>
  <si>
    <t>RMKGM1GTNC</t>
  </si>
  <si>
    <t>RMTIN1ITNC</t>
  </si>
  <si>
    <t>RMTIN2ITNC</t>
  </si>
  <si>
    <t>RMTIN3ITNC</t>
  </si>
  <si>
    <t>RMTFK1NTNC</t>
  </si>
  <si>
    <t>RMKSV1GTNC</t>
  </si>
  <si>
    <t>RMTPA1CTNC</t>
  </si>
  <si>
    <t>RMTPA2CTNC</t>
  </si>
  <si>
    <t>RMTPT1CTNC</t>
  </si>
  <si>
    <t>RMTPT2CTNC</t>
  </si>
  <si>
    <t>RMTPG1CTNC</t>
  </si>
  <si>
    <t>RMTPG2CTNC</t>
  </si>
  <si>
    <t>RMTTA1CTNC</t>
  </si>
  <si>
    <t>RMTSK1CTNC</t>
  </si>
  <si>
    <t>RMTSK2CTNC</t>
  </si>
  <si>
    <t>RMTCK1CVNC</t>
  </si>
  <si>
    <t>RMTCK2CVNC</t>
  </si>
  <si>
    <t>RMTCA1CVNC</t>
  </si>
  <si>
    <t>RMTCT1CVNC</t>
  </si>
  <si>
    <t>RMTCT2CVNC</t>
  </si>
  <si>
    <t>RMTCG1CVNC</t>
  </si>
  <si>
    <t>RMTTV1CVNC</t>
  </si>
  <si>
    <t>RMTER1CVNC</t>
  </si>
  <si>
    <t>RMTPK1CVNC</t>
  </si>
  <si>
    <t>RMTPK2CVNC</t>
  </si>
  <si>
    <t>RMTPA1CVNC</t>
  </si>
  <si>
    <t>RMTPT1CVNC</t>
  </si>
  <si>
    <t>RMTPT2CVNC</t>
  </si>
  <si>
    <t>RMTPG1CVNC</t>
  </si>
  <si>
    <t>RMTST1CVNC</t>
  </si>
  <si>
    <t>RMTPF1CVNC</t>
  </si>
  <si>
    <t>RMTCK1VCNC</t>
  </si>
  <si>
    <t>RMTCT1VCNC</t>
  </si>
  <si>
    <t>RMTTA1CTNC és RMTIN2ITNC</t>
  </si>
  <si>
    <t>RMTPK1VCNC</t>
  </si>
  <si>
    <t>RMTPT1CTNC és RMTPG1CTNC</t>
  </si>
  <si>
    <t>RMTPT1VCNC</t>
  </si>
  <si>
    <t>RMTNA1NTNC</t>
  </si>
  <si>
    <t>RMTNA2NTNC</t>
  </si>
  <si>
    <t>RMTPI1NTNC</t>
  </si>
  <si>
    <t>RMTPI2NTNC</t>
  </si>
  <si>
    <t>RMTSS1NTNC</t>
  </si>
  <si>
    <t>RMTSS2NTNC</t>
  </si>
  <si>
    <t>RMTNT1NTNC</t>
  </si>
  <si>
    <t>RMTNT2NTNC</t>
  </si>
  <si>
    <t>RMTNT3NTNC</t>
  </si>
  <si>
    <t>RMTNM1NVNC</t>
  </si>
  <si>
    <t>RMTNM2NVNC</t>
  </si>
  <si>
    <t>RMTAD1NVNC</t>
  </si>
  <si>
    <t>RMTAD2NVNC</t>
  </si>
  <si>
    <t>RMTSN1NVNC</t>
  </si>
  <si>
    <t>RMTSN2NVNC</t>
  </si>
  <si>
    <t>RMTKS1NVNC</t>
  </si>
  <si>
    <t>RMTKS2NVNC</t>
  </si>
  <si>
    <t>RMTTI1NVNC</t>
  </si>
  <si>
    <t>RMTTI2NVNC</t>
  </si>
  <si>
    <t>RMTMS1NVNC</t>
  </si>
  <si>
    <t>RMTMS2NVNC</t>
  </si>
  <si>
    <t>RMTMM1NVNC</t>
  </si>
  <si>
    <t>RMTMM2NVNC</t>
  </si>
  <si>
    <t>RMKME2GTNC</t>
  </si>
  <si>
    <t>Dékán</t>
  </si>
  <si>
    <t xml:space="preserve"> RMTNT1NTNC</t>
  </si>
  <si>
    <t>RMKBT1GTNC</t>
  </si>
  <si>
    <t>Óbudai Egyetem</t>
  </si>
  <si>
    <t>Minőségirányítási-rendszerfejlesztő szakirány</t>
  </si>
  <si>
    <t>Termelésprogramozás I.</t>
  </si>
  <si>
    <t>Technológiai műveletek tervezése és megvalósítása I.</t>
  </si>
  <si>
    <t>Technológiai műveletek tervezése és megvalósítása II.</t>
  </si>
  <si>
    <t>Technológiai műveletek tervezése és megvalósítása III.</t>
  </si>
  <si>
    <t>2. Technológia műveletek tervezése és megvalósítása</t>
  </si>
  <si>
    <t>Könnyűipari termékek méretezési elvei I.</t>
  </si>
  <si>
    <t>Könnyűipari termékek méretezési elvei II.</t>
  </si>
  <si>
    <t>RTSRE1BTNC</t>
  </si>
  <si>
    <t>RTSKO1MTNC</t>
  </si>
  <si>
    <t>RTSPM1MTNC</t>
  </si>
  <si>
    <t>RTSAS1MTNC</t>
  </si>
  <si>
    <t>RTSAS2MTNC</t>
  </si>
  <si>
    <t>RTSIR1MTNC</t>
  </si>
  <si>
    <t>RTSIR2MTNC</t>
  </si>
  <si>
    <t>RTSKM1TTNC</t>
  </si>
  <si>
    <t>RTSTE1MTNC</t>
  </si>
  <si>
    <t>RTSFO1MTNC</t>
  </si>
  <si>
    <t>RTSFO2MTNC</t>
  </si>
  <si>
    <t>RTSTC1MTNC</t>
  </si>
  <si>
    <t>RTSTC2MTNC</t>
  </si>
  <si>
    <t>RTSLO1TTNC</t>
  </si>
  <si>
    <t>RTSMS1MTNC</t>
  </si>
  <si>
    <t>RTSMS2MTNC</t>
  </si>
  <si>
    <t>RTSEM1MTNC</t>
  </si>
  <si>
    <t>RTSKD1MTNC</t>
  </si>
  <si>
    <t>RTSKD2MTNC</t>
  </si>
  <si>
    <t>RTSKD3MTNC</t>
  </si>
  <si>
    <t>RTSBR1MVNC</t>
  </si>
  <si>
    <t>RTSBR2MVNC</t>
  </si>
  <si>
    <t>RTSRK1MVNC</t>
  </si>
  <si>
    <t>RTSRK2MVNC</t>
  </si>
  <si>
    <t>RTSSE1MVNC</t>
  </si>
  <si>
    <t>RTSSE2MVNC</t>
  </si>
  <si>
    <t>RTSMM1MVNC</t>
  </si>
  <si>
    <t>RTSMM2MVNC</t>
  </si>
  <si>
    <t>RTTKK1TTNC</t>
  </si>
  <si>
    <t>RTTKK2TTNC</t>
  </si>
  <si>
    <t>RTTRT1RVNC</t>
  </si>
  <si>
    <t>RTTRG1RVNC</t>
  </si>
  <si>
    <t>RTTRK1RVNC</t>
  </si>
  <si>
    <t>RTTRZ1RVNC</t>
  </si>
  <si>
    <t>RTTRZ2RVNC</t>
  </si>
  <si>
    <t>RTTTA1TVNC</t>
  </si>
  <si>
    <t>RTTTA2TVNC</t>
  </si>
  <si>
    <t>RTTTE2MTNC</t>
  </si>
  <si>
    <t>RMTKM1TTNC</t>
  </si>
  <si>
    <t>RMTKM2TTNC</t>
  </si>
  <si>
    <t>RTTKJ1MTNC</t>
  </si>
  <si>
    <t>RTSKT1MVNC</t>
  </si>
  <si>
    <t>RTSKT2MVNC</t>
  </si>
  <si>
    <t>RTSTF1MVNC</t>
  </si>
  <si>
    <t>Matematikai alapismeretek</t>
  </si>
  <si>
    <t>RMKMA0KVNC</t>
  </si>
  <si>
    <t>RTTST1BVNC</t>
  </si>
  <si>
    <t>RTTIA1TVNC</t>
  </si>
  <si>
    <t>RMKFI0KVNC</t>
  </si>
  <si>
    <t>Fizikai alapismeretek</t>
  </si>
  <si>
    <t>Intelligens anyagok sajátosságai</t>
  </si>
  <si>
    <t>Élettartam tervezések és statisztikai folyamatszabályozás I.</t>
  </si>
  <si>
    <t>Élettartam tervezések és statisztikai folyamatszabályozás II.</t>
  </si>
  <si>
    <t>Kreatív technológiák és gyártmányok szakirány</t>
  </si>
  <si>
    <t>Prof.Dr. Patkó István</t>
  </si>
  <si>
    <t>kritériumtárgy angol vagy német nyelven *</t>
  </si>
  <si>
    <t>* a 2012-ben felvetteknek 2 kritériumtárgyat kell teljesíteni</t>
  </si>
  <si>
    <t>Szakmai gyakorlat</t>
  </si>
  <si>
    <t>6 hét</t>
  </si>
  <si>
    <t>Prof. Dr. Patkó István</t>
  </si>
  <si>
    <t>Kritériumtárgy angol vagy német nyelven *</t>
  </si>
  <si>
    <t>RTSKA1MVNC</t>
  </si>
  <si>
    <t>Kompozitok áruismerete és vizsgálatai II.</t>
  </si>
  <si>
    <t>RTSKA2MVNC</t>
  </si>
  <si>
    <t>Kompozitok áruismerete és vizsgálatai I.</t>
  </si>
  <si>
    <t>Műszaki textíliák áruismerete és vizsgálatai II.</t>
  </si>
  <si>
    <t>Műszaki textíliák áruismerete és vizsgálatai I.</t>
  </si>
  <si>
    <t>Kompozitok tervezése és technológiái II.</t>
  </si>
  <si>
    <t>Kompozitok tervezése és technológiái I.</t>
  </si>
  <si>
    <t>RTSTT1MVNC</t>
  </si>
  <si>
    <t>Műszaki textíliák tervezése és technológiái II.</t>
  </si>
  <si>
    <t>RTSTT2MVNC</t>
  </si>
  <si>
    <t>Műszaki textíliák tervezése és technológiái I.</t>
  </si>
  <si>
    <t>Műszaki textil - kompozit</t>
  </si>
  <si>
    <t>Ruha- és bőrtermék konstrukció II.</t>
  </si>
  <si>
    <t>Ruha-és bőrtermék konstrukció I.</t>
  </si>
  <si>
    <t>Ruházati gépismeretek II.</t>
  </si>
  <si>
    <t>Ruházati gépismeretek I.</t>
  </si>
  <si>
    <t>Ruha- és bőrtermékek technológiája II.</t>
  </si>
  <si>
    <t>Ruha- és bőrtermékek technológiája I.</t>
  </si>
  <si>
    <t>Ruha - bőr</t>
  </si>
  <si>
    <t>RTTTM2TTNC</t>
  </si>
  <si>
    <t>RTSTM3MTNC</t>
  </si>
  <si>
    <t>RTTTM1TTNC</t>
  </si>
  <si>
    <t>RTSKT1MTNC</t>
  </si>
  <si>
    <t>RTSKT2MTNC</t>
  </si>
  <si>
    <t>RTSET1MTNC</t>
  </si>
  <si>
    <t>RTSET2MTNC</t>
  </si>
  <si>
    <t>RTSTP1MTNC</t>
  </si>
  <si>
    <t xml:space="preserve">Termelésprogramozás II. </t>
  </si>
  <si>
    <t>RTSTP2MTNC</t>
  </si>
  <si>
    <t>Könnyűipari mérnöki szak</t>
  </si>
  <si>
    <t>Érvényes 2011. szeptemberétől</t>
  </si>
  <si>
    <t>Dr. Patkó István</t>
  </si>
  <si>
    <t>össesen:</t>
  </si>
  <si>
    <t>Érvényes 2013. szeptemberétől</t>
  </si>
  <si>
    <t>Érvényes 2013 .szeptemberétől</t>
  </si>
  <si>
    <t>dékán</t>
  </si>
  <si>
    <t>A tárgyak adott félévi indításáról a hallgatói létszámok és az oktatói terhelések ismeretében a dékán dönt!</t>
  </si>
  <si>
    <t>Wirtschaftslehre II.</t>
  </si>
  <si>
    <t>GGTKG1G4DC</t>
  </si>
  <si>
    <t>Wirtschaftslehre I.</t>
  </si>
  <si>
    <t>GGTKG1G3DC</t>
  </si>
  <si>
    <t>Einführung in die Steuerlehre</t>
  </si>
  <si>
    <t>GGTAI1KTNK</t>
  </si>
  <si>
    <t>Microbial Electrochemistry</t>
  </si>
  <si>
    <t>RMKMIAKVNC</t>
  </si>
  <si>
    <t>Die Europäische Union *</t>
  </si>
  <si>
    <t>RMKEUNGYNC</t>
  </si>
  <si>
    <t>Marketing und Handel</t>
  </si>
  <si>
    <t>RTTKKNTTNC</t>
  </si>
  <si>
    <t>Chenical Aspects of Paper Converting</t>
  </si>
  <si>
    <t>RMTCVACVNC</t>
  </si>
  <si>
    <t>CAD – 3D modeling with Solid Edge ST5</t>
  </si>
  <si>
    <t>RMTCAAIVNC</t>
  </si>
  <si>
    <t xml:space="preserve">Flexographic Printing Technology </t>
  </si>
  <si>
    <t>RMTFNANVNC</t>
  </si>
  <si>
    <t>Polimer Chemistry</t>
  </si>
  <si>
    <t>RMTPOACVNC</t>
  </si>
  <si>
    <t>Microbiology</t>
  </si>
  <si>
    <t>RMKMBAKVNC</t>
  </si>
  <si>
    <t>Protection of Environmental Elements/Water</t>
  </si>
  <si>
    <t>RMKPWAKVNC</t>
  </si>
  <si>
    <t>Cellulose and Pulp Fiber Chemistry</t>
  </si>
  <si>
    <t>RMTFCACVNC</t>
  </si>
  <si>
    <t>Decision Supporting Systems</t>
  </si>
  <si>
    <t>RMTDSAIVNC</t>
  </si>
  <si>
    <t>Lean and Green Printing</t>
  </si>
  <si>
    <t>RMTLGANVNC</t>
  </si>
  <si>
    <t>Product Construction and Design in the Clothing Industry</t>
  </si>
  <si>
    <t>RTTRKARVNC</t>
  </si>
  <si>
    <t>Digital Printing Technologies</t>
  </si>
  <si>
    <t>RMTDTANVNC</t>
  </si>
  <si>
    <t>Renewable Energy</t>
  </si>
  <si>
    <t>RMKKEAKVNC</t>
  </si>
  <si>
    <t>Protection of Environmental Elements/Noise</t>
  </si>
  <si>
    <t>RMKPNAKVNC</t>
  </si>
  <si>
    <t>Chromatography</t>
  </si>
  <si>
    <t>RMKKRAKVNC</t>
  </si>
  <si>
    <t>Computer Aided Product Design</t>
  </si>
  <si>
    <t>RTTSTABVNC</t>
  </si>
  <si>
    <t>Theory&amp;measurement of color</t>
  </si>
  <si>
    <t>RMTMCANVNC</t>
  </si>
  <si>
    <t>Multimedia&amp;digital imaging technologies</t>
  </si>
  <si>
    <t>RMTMDANVNC</t>
  </si>
  <si>
    <t>Kritérium tárgyak *</t>
  </si>
  <si>
    <t>Kritérium tárgyak</t>
  </si>
  <si>
    <t>Érvényes:</t>
  </si>
  <si>
    <t xml:space="preserve">Érvényes: 2013. szeptember 1-től  </t>
  </si>
  <si>
    <t>RMTFN1NVNC</t>
  </si>
  <si>
    <t xml:space="preserve">Korszerû flexográfiai nyomtatás technológiája </t>
  </si>
  <si>
    <t>RMTHF1IVNC</t>
  </si>
  <si>
    <t>Hangfeldolgozás alapjai</t>
  </si>
  <si>
    <t>RMTKI1CVNC</t>
  </si>
  <si>
    <t>Papír és csomagolóipari kémiai ismeretek</t>
  </si>
  <si>
    <t>RMTMF1CVNC</t>
  </si>
  <si>
    <t>Mûanyagfeldolgozás</t>
  </si>
  <si>
    <t>RMTPM1CVNC</t>
  </si>
  <si>
    <t>Papírmívesség</t>
  </si>
  <si>
    <t>RMTTR1CVNC</t>
  </si>
  <si>
    <t>Grafikus tervezõ rendszerek</t>
  </si>
  <si>
    <t>RMTVF1IVNC</t>
  </si>
  <si>
    <t>Videó feldolgozás</t>
  </si>
  <si>
    <t>RMTVI1IVNC</t>
  </si>
  <si>
    <t>Vállalati információs rendszerek (SAP)</t>
  </si>
  <si>
    <t>RMTNK1NVNC</t>
  </si>
  <si>
    <t>A nyomtatott kommunikáció története</t>
  </si>
  <si>
    <t>RMTCM1NVNC</t>
  </si>
  <si>
    <t>Bevezetés a multimédiába</t>
  </si>
  <si>
    <t>RMKNNYHANC</t>
  </si>
  <si>
    <t>Német nyelv haladó</t>
  </si>
  <si>
    <t>RMKNNYKONC</t>
  </si>
  <si>
    <t>Német nyelv közép</t>
  </si>
  <si>
    <t>RMKNNYSZNC</t>
  </si>
  <si>
    <t>Német szaknyelvi elõkészítõ</t>
  </si>
  <si>
    <t>RMKPL1GVNC</t>
  </si>
  <si>
    <t>PLC alapismeretek</t>
  </si>
  <si>
    <t>RMKSK1GVNC</t>
  </si>
  <si>
    <t>Szárítás és klímatechnika</t>
  </si>
  <si>
    <t>RMKUF1GVNC</t>
  </si>
  <si>
    <t>Üzemfenntartás</t>
  </si>
  <si>
    <t>RMKANYHANC</t>
  </si>
  <si>
    <t>Angol haladó</t>
  </si>
  <si>
    <t>RMKANYKENC</t>
  </si>
  <si>
    <t>Angol kezdõ</t>
  </si>
  <si>
    <t>RMKANYKONC</t>
  </si>
  <si>
    <t>Angol közép-haladó</t>
  </si>
  <si>
    <t>RMKANYSZNC</t>
  </si>
  <si>
    <t>Angol szaknyelvi elõkészítõ</t>
  </si>
  <si>
    <t>RMKCA1GVNC</t>
  </si>
  <si>
    <t xml:space="preserve">CAD alapismeretek </t>
  </si>
  <si>
    <t>RMKKC1KVNC</t>
  </si>
  <si>
    <t>Környezetbarát technológiák</t>
  </si>
  <si>
    <t>RMKKI1KVNC</t>
  </si>
  <si>
    <t>Környezeti elõírások</t>
  </si>
  <si>
    <t>RMKKP1KVNC</t>
  </si>
  <si>
    <t>Környezetpedagógia</t>
  </si>
  <si>
    <t>RMKKR1KVNC</t>
  </si>
  <si>
    <t>Kromatográfia</t>
  </si>
  <si>
    <t>RMKMETKVNC</t>
  </si>
  <si>
    <t>Meteorológia a környezetvédelemben</t>
  </si>
  <si>
    <t>RTTAT1RVNC</t>
  </si>
  <si>
    <t>Arculattervezés</t>
  </si>
  <si>
    <t>RTTDE1RVNC</t>
  </si>
  <si>
    <t>Design</t>
  </si>
  <si>
    <t>RTTET1MVNC</t>
  </si>
  <si>
    <t>Egészségõrzõ textilrendszerek</t>
  </si>
  <si>
    <t>RTTOT1RVNC</t>
  </si>
  <si>
    <t>Öltözködéstörténet</t>
  </si>
  <si>
    <t>RTTTV1MVNC</t>
  </si>
  <si>
    <t>Speciális textilruházati vizsgálatok</t>
  </si>
  <si>
    <t>RTTST1RVNC</t>
  </si>
  <si>
    <t>Számítógépes térábrázolás I.</t>
  </si>
  <si>
    <t>RTTST2RVNC</t>
  </si>
  <si>
    <t>Számítógépes térábrázolás II.</t>
  </si>
  <si>
    <t>RTTRF1TVNC</t>
  </si>
  <si>
    <t>Ruházatfiziológiai ismeretek</t>
  </si>
  <si>
    <t>RTSAM1MVNC</t>
  </si>
  <si>
    <t>Anyagvizsgálat és méréstechnika</t>
  </si>
  <si>
    <t>RTSFS1MVNC</t>
  </si>
  <si>
    <t>Folyamatok statisztikai elmélete</t>
  </si>
  <si>
    <t>RTSSV1MVNC</t>
  </si>
  <si>
    <t>Szervezetfejlesztés</t>
  </si>
  <si>
    <t>RTTRM1RVNC</t>
  </si>
  <si>
    <t>Beépített rendszerek és mikrovezérlők</t>
  </si>
  <si>
    <t>RMTIN3FTNC</t>
  </si>
  <si>
    <t>Prof. Dr. Patkó István  dékán</t>
  </si>
  <si>
    <t>2013. szeptemberétől</t>
  </si>
  <si>
    <t>RTTAS1MVNC</t>
  </si>
  <si>
    <t>Alkalmazott számítástechnika I.</t>
  </si>
  <si>
    <t>RTTAS2MVNC</t>
  </si>
  <si>
    <t>Alkamazott számítástechnika II.</t>
  </si>
  <si>
    <t>RTTCC1RVNC</t>
  </si>
  <si>
    <t>CAD/CAM gyakorlat (bőr)</t>
  </si>
  <si>
    <t>RTTBT1RVNC</t>
  </si>
  <si>
    <t>RTTBT2RVNC</t>
  </si>
  <si>
    <t>RTTBG1RVNC</t>
  </si>
  <si>
    <t>RTTBG2RVNC</t>
  </si>
  <si>
    <t>RTTBK1RVNC</t>
  </si>
  <si>
    <t>RTTBK2RVNC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</si>
</sst>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</numFmts>
  <fonts count="46">
    <font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sz val="12"/>
      <name val="Wingdings 3"/>
      <family val="1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i/>
      <sz val="12"/>
      <color indexed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b/>
      <sz val="14"/>
      <color indexed="51"/>
      <name val="Arial CE"/>
      <family val="0"/>
    </font>
    <font>
      <sz val="12"/>
      <color theme="1"/>
      <name val="Calibri"/>
      <family val="2"/>
    </font>
    <font>
      <b/>
      <sz val="14"/>
      <color theme="9" tint="0.599990010261535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 style="dotted"/>
      <right style="dott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ed"/>
      <right style="medium"/>
      <top style="dotted"/>
      <bottom style="dotted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tted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medium"/>
      <right style="dotted"/>
      <top style="dotted"/>
      <bottom style="double"/>
    </border>
    <border>
      <left style="medium"/>
      <right style="medium"/>
      <top style="dotted"/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>
        <color indexed="63"/>
      </top>
      <bottom style="dash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thin"/>
      <top style="thin"/>
      <bottom style="double"/>
    </border>
    <border>
      <left style="thin"/>
      <right style="medium"/>
      <top style="dotted"/>
      <bottom style="thin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dotted"/>
    </border>
    <border>
      <left style="dashed"/>
      <right style="dashed"/>
      <top style="dashed"/>
      <bottom style="dotted"/>
    </border>
    <border>
      <left style="dashed"/>
      <right style="medium"/>
      <top style="dashed"/>
      <bottom style="dott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ashed"/>
      <bottom style="dashed"/>
    </border>
    <border>
      <left style="medium"/>
      <right style="thin"/>
      <top style="thin"/>
      <bottom style="dashed"/>
    </border>
    <border>
      <left style="medium"/>
      <right>
        <color indexed="63"/>
      </right>
      <top style="thin"/>
      <bottom style="dotted"/>
    </border>
    <border>
      <left style="medium"/>
      <right style="thin"/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medium"/>
      <top style="dashed"/>
      <bottom style="thin"/>
    </border>
    <border>
      <left style="dashed"/>
      <right>
        <color indexed="63"/>
      </right>
      <top style="dotted"/>
      <bottom style="dashed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ash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medium"/>
      <top style="thin"/>
      <bottom style="dotted"/>
    </border>
    <border>
      <left style="dashed"/>
      <right style="dashed"/>
      <top style="dotted"/>
      <bottom>
        <color indexed="63"/>
      </bottom>
    </border>
    <border>
      <left style="dashed"/>
      <right style="dashed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medium"/>
      <top style="dotted"/>
      <bottom style="thin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uble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ashed"/>
      <right style="medium"/>
      <top style="dotted"/>
      <bottom style="medium"/>
    </border>
    <border>
      <left style="dashed"/>
      <right style="dashed"/>
      <top/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 style="dotted"/>
      <bottom style="dash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ashed"/>
      <right style="medium"/>
      <top style="dotted"/>
      <bottom>
        <color indexed="63"/>
      </bottom>
    </border>
    <border>
      <left style="dashed"/>
      <right style="dashed"/>
      <top/>
      <bottom>
        <color indexed="63"/>
      </bottom>
    </border>
    <border>
      <left style="medium"/>
      <right style="dash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otted"/>
      <top style="dashed"/>
      <bottom style="medium"/>
    </border>
    <border>
      <left style="dotted"/>
      <right style="medium"/>
      <top style="dashed"/>
      <bottom style="medium"/>
    </border>
    <border>
      <left style="dotted"/>
      <right style="dotted"/>
      <top style="dashed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dotted"/>
      <top style="hair"/>
      <bottom style="medium"/>
    </border>
    <border>
      <left style="dotted"/>
      <right style="medium"/>
      <top style="hair"/>
      <bottom style="medium"/>
    </border>
    <border>
      <left style="dotted"/>
      <right style="dotted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115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3" fillId="22" borderId="31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left" vertical="center"/>
    </xf>
    <xf numFmtId="1" fontId="6" fillId="22" borderId="33" xfId="0" applyNumberFormat="1" applyFont="1" applyFill="1" applyBorder="1" applyAlignment="1">
      <alignment vertic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" fontId="6" fillId="22" borderId="40" xfId="0" applyNumberFormat="1" applyFont="1" applyFill="1" applyBorder="1" applyAlignment="1">
      <alignment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vertical="center"/>
    </xf>
    <xf numFmtId="0" fontId="6" fillId="22" borderId="40" xfId="0" applyFont="1" applyFill="1" applyBorder="1" applyAlignment="1">
      <alignment vertical="center"/>
    </xf>
    <xf numFmtId="0" fontId="6" fillId="22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1" fontId="11" fillId="22" borderId="24" xfId="0" applyNumberFormat="1" applyFont="1" applyFill="1" applyBorder="1" applyAlignment="1">
      <alignment horizontal="center" vertical="center"/>
    </xf>
    <xf numFmtId="1" fontId="11" fillId="22" borderId="25" xfId="0" applyNumberFormat="1" applyFont="1" applyFill="1" applyBorder="1" applyAlignment="1">
      <alignment horizontal="center" vertical="center"/>
    </xf>
    <xf numFmtId="1" fontId="11" fillId="22" borderId="56" xfId="0" applyNumberFormat="1" applyFont="1" applyFill="1" applyBorder="1" applyAlignment="1">
      <alignment horizontal="center" vertical="center"/>
    </xf>
    <xf numFmtId="1" fontId="6" fillId="22" borderId="51" xfId="0" applyNumberFormat="1" applyFont="1" applyFill="1" applyBorder="1" applyAlignment="1">
      <alignment horizontal="center" vertical="center"/>
    </xf>
    <xf numFmtId="1" fontId="6" fillId="22" borderId="33" xfId="0" applyNumberFormat="1" applyFont="1" applyFill="1" applyBorder="1" applyAlignment="1">
      <alignment horizontal="center" vertical="center"/>
    </xf>
    <xf numFmtId="1" fontId="6" fillId="22" borderId="40" xfId="0" applyNumberFormat="1" applyFont="1" applyFill="1" applyBorder="1" applyAlignment="1">
      <alignment horizontal="center" vertical="center"/>
    </xf>
    <xf numFmtId="1" fontId="11" fillId="22" borderId="57" xfId="0" applyNumberFormat="1" applyFont="1" applyFill="1" applyBorder="1" applyAlignment="1">
      <alignment horizontal="center" vertical="center"/>
    </xf>
    <xf numFmtId="1" fontId="6" fillId="22" borderId="24" xfId="0" applyNumberFormat="1" applyFont="1" applyFill="1" applyBorder="1" applyAlignment="1">
      <alignment horizontal="center" vertical="center"/>
    </xf>
    <xf numFmtId="1" fontId="6" fillId="22" borderId="57" xfId="0" applyNumberFormat="1" applyFont="1" applyFill="1" applyBorder="1" applyAlignment="1">
      <alignment horizontal="center" vertical="center"/>
    </xf>
    <xf numFmtId="0" fontId="6" fillId="22" borderId="33" xfId="0" applyFont="1" applyFill="1" applyBorder="1" applyAlignment="1">
      <alignment horizontal="center" vertical="center"/>
    </xf>
    <xf numFmtId="0" fontId="11" fillId="22" borderId="56" xfId="0" applyFont="1" applyFill="1" applyBorder="1" applyAlignment="1">
      <alignment horizontal="center" vertical="center"/>
    </xf>
    <xf numFmtId="0" fontId="6" fillId="22" borderId="40" xfId="0" applyFont="1" applyFill="1" applyBorder="1" applyAlignment="1">
      <alignment horizontal="center" vertical="center"/>
    </xf>
    <xf numFmtId="0" fontId="11" fillId="22" borderId="40" xfId="0" applyFont="1" applyFill="1" applyBorder="1" applyAlignment="1">
      <alignment horizontal="center" vertical="center"/>
    </xf>
    <xf numFmtId="0" fontId="6" fillId="22" borderId="58" xfId="0" applyFont="1" applyFill="1" applyBorder="1" applyAlignment="1">
      <alignment horizontal="center" vertical="center"/>
    </xf>
    <xf numFmtId="0" fontId="11" fillId="22" borderId="5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 applyProtection="1">
      <alignment horizontal="center" vertical="center"/>
      <protection locked="0"/>
    </xf>
    <xf numFmtId="0" fontId="6" fillId="22" borderId="31" xfId="0" applyFont="1" applyFill="1" applyBorder="1" applyAlignment="1">
      <alignment vertical="center"/>
    </xf>
    <xf numFmtId="0" fontId="6" fillId="22" borderId="32" xfId="0" applyFont="1" applyFill="1" applyBorder="1" applyAlignment="1">
      <alignment vertical="center"/>
    </xf>
    <xf numFmtId="0" fontId="6" fillId="22" borderId="67" xfId="0" applyFont="1" applyFill="1" applyBorder="1" applyAlignment="1">
      <alignment vertical="center"/>
    </xf>
    <xf numFmtId="0" fontId="6" fillId="22" borderId="68" xfId="0" applyFont="1" applyFill="1" applyBorder="1" applyAlignment="1">
      <alignment vertical="center"/>
    </xf>
    <xf numFmtId="0" fontId="11" fillId="22" borderId="68" xfId="0" applyFont="1" applyFill="1" applyBorder="1" applyAlignment="1">
      <alignment horizontal="center" vertical="center"/>
    </xf>
    <xf numFmtId="0" fontId="6" fillId="22" borderId="68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6" fillId="22" borderId="32" xfId="0" applyFont="1" applyFill="1" applyBorder="1" applyAlignment="1">
      <alignment horizontal="center" vertical="center"/>
    </xf>
    <xf numFmtId="0" fontId="6" fillId="22" borderId="67" xfId="0" applyFont="1" applyFill="1" applyBorder="1" applyAlignment="1">
      <alignment horizontal="center" vertical="center"/>
    </xf>
    <xf numFmtId="0" fontId="11" fillId="22" borderId="69" xfId="0" applyFont="1" applyFill="1" applyBorder="1" applyAlignment="1">
      <alignment horizontal="center" vertical="center"/>
    </xf>
    <xf numFmtId="0" fontId="2" fillId="22" borderId="70" xfId="0" applyFont="1" applyFill="1" applyBorder="1" applyAlignment="1">
      <alignment horizontal="center" vertical="center"/>
    </xf>
    <xf numFmtId="0" fontId="3" fillId="22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left" vertical="center"/>
    </xf>
    <xf numFmtId="0" fontId="11" fillId="0" borderId="7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8" xfId="0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left" vertical="center"/>
    </xf>
    <xf numFmtId="0" fontId="9" fillId="0" borderId="8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1" fontId="9" fillId="0" borderId="81" xfId="0" applyNumberFormat="1" applyFont="1" applyBorder="1" applyAlignment="1">
      <alignment vertical="center"/>
    </xf>
    <xf numFmtId="0" fontId="12" fillId="0" borderId="82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right" vertical="center"/>
    </xf>
    <xf numFmtId="0" fontId="11" fillId="0" borderId="7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49" fontId="6" fillId="0" borderId="84" xfId="0" applyNumberFormat="1" applyFont="1" applyBorder="1" applyAlignment="1">
      <alignment horizontal="left" vertical="center"/>
    </xf>
    <xf numFmtId="0" fontId="6" fillId="0" borderId="85" xfId="0" applyFont="1" applyBorder="1" applyAlignment="1">
      <alignment vertical="center" wrapText="1"/>
    </xf>
    <xf numFmtId="0" fontId="9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12" fillId="0" borderId="90" xfId="0" applyFont="1" applyBorder="1" applyAlignment="1">
      <alignment horizontal="right" vertical="center"/>
    </xf>
    <xf numFmtId="0" fontId="9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49" fontId="6" fillId="0" borderId="97" xfId="0" applyNumberFormat="1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01" xfId="0" applyFont="1" applyBorder="1" applyAlignment="1">
      <alignment horizontal="right" vertical="center"/>
    </xf>
    <xf numFmtId="0" fontId="14" fillId="0" borderId="40" xfId="0" applyFont="1" applyFill="1" applyBorder="1" applyAlignment="1">
      <alignment horizontal="center" vertical="center"/>
    </xf>
    <xf numFmtId="1" fontId="11" fillId="22" borderId="68" xfId="0" applyNumberFormat="1" applyFont="1" applyFill="1" applyBorder="1" applyAlignment="1">
      <alignment horizontal="center" vertical="center"/>
    </xf>
    <xf numFmtId="0" fontId="6" fillId="0" borderId="102" xfId="0" applyFont="1" applyBorder="1" applyAlignment="1">
      <alignment vertical="center" wrapText="1"/>
    </xf>
    <xf numFmtId="0" fontId="6" fillId="0" borderId="103" xfId="0" applyFont="1" applyBorder="1" applyAlignment="1">
      <alignment horizontal="center" vertical="center"/>
    </xf>
    <xf numFmtId="49" fontId="6" fillId="0" borderId="104" xfId="0" applyNumberFormat="1" applyFont="1" applyBorder="1" applyAlignment="1">
      <alignment horizontal="left" vertical="center"/>
    </xf>
    <xf numFmtId="0" fontId="9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" fontId="6" fillId="0" borderId="112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113" xfId="0" applyNumberFormat="1" applyFont="1" applyFill="1" applyBorder="1" applyAlignment="1">
      <alignment horizontal="center" vertical="center"/>
    </xf>
    <xf numFmtId="1" fontId="6" fillId="0" borderId="114" xfId="0" applyNumberFormat="1" applyFont="1" applyFill="1" applyBorder="1" applyAlignment="1">
      <alignment vertical="center"/>
    </xf>
    <xf numFmtId="1" fontId="11" fillId="0" borderId="115" xfId="0" applyNumberFormat="1" applyFont="1" applyFill="1" applyBorder="1" applyAlignment="1">
      <alignment horizontal="center" vertical="center"/>
    </xf>
    <xf numFmtId="1" fontId="6" fillId="0" borderId="114" xfId="0" applyNumberFormat="1" applyFont="1" applyFill="1" applyBorder="1" applyAlignment="1">
      <alignment horizontal="center" vertical="center"/>
    </xf>
    <xf numFmtId="1" fontId="11" fillId="0" borderId="115" xfId="0" applyNumberFormat="1" applyFont="1" applyFill="1" applyBorder="1" applyAlignment="1">
      <alignment horizontal="right" vertical="center"/>
    </xf>
    <xf numFmtId="1" fontId="6" fillId="0" borderId="115" xfId="0" applyNumberFormat="1" applyFont="1" applyFill="1" applyBorder="1" applyAlignment="1">
      <alignment horizontal="center" vertical="center"/>
    </xf>
    <xf numFmtId="1" fontId="6" fillId="0" borderId="115" xfId="0" applyNumberFormat="1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left" vertical="center"/>
    </xf>
    <xf numFmtId="49" fontId="10" fillId="0" borderId="53" xfId="0" applyNumberFormat="1" applyFont="1" applyFill="1" applyBorder="1" applyAlignment="1">
      <alignment horizontal="left" vertical="center"/>
    </xf>
    <xf numFmtId="49" fontId="10" fillId="0" borderId="54" xfId="0" applyNumberFormat="1" applyFont="1" applyFill="1" applyBorder="1" applyAlignment="1">
      <alignment horizontal="left" vertical="center"/>
    </xf>
    <xf numFmtId="49" fontId="10" fillId="0" borderId="117" xfId="0" applyNumberFormat="1" applyFont="1" applyFill="1" applyBorder="1" applyAlignment="1">
      <alignment horizontal="left" vertical="center"/>
    </xf>
    <xf numFmtId="0" fontId="6" fillId="0" borderId="118" xfId="0" applyFont="1" applyBorder="1" applyAlignment="1">
      <alignment horizontal="center" vertical="center"/>
    </xf>
    <xf numFmtId="0" fontId="1" fillId="22" borderId="7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>
      <alignment vertical="center"/>
    </xf>
    <xf numFmtId="0" fontId="11" fillId="22" borderId="25" xfId="0" applyFont="1" applyFill="1" applyBorder="1" applyAlignment="1">
      <alignment horizontal="center" vertical="center"/>
    </xf>
    <xf numFmtId="0" fontId="6" fillId="22" borderId="59" xfId="0" applyFont="1" applyFill="1" applyBorder="1" applyAlignment="1">
      <alignment horizontal="center" vertical="center"/>
    </xf>
    <xf numFmtId="1" fontId="9" fillId="0" borderId="120" xfId="0" applyNumberFormat="1" applyFont="1" applyFill="1" applyBorder="1" applyAlignment="1">
      <alignment horizontal="center" vertical="center"/>
    </xf>
    <xf numFmtId="1" fontId="9" fillId="0" borderId="116" xfId="0" applyNumberFormat="1" applyFont="1" applyFill="1" applyBorder="1" applyAlignment="1">
      <alignment horizontal="center" vertical="center"/>
    </xf>
    <xf numFmtId="1" fontId="6" fillId="22" borderId="58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2" fillId="0" borderId="41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0" fillId="0" borderId="121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9" fillId="0" borderId="122" xfId="0" applyNumberFormat="1" applyFont="1" applyFill="1" applyBorder="1" applyAlignment="1">
      <alignment horizontal="center" vertical="center"/>
    </xf>
    <xf numFmtId="1" fontId="9" fillId="0" borderId="123" xfId="0" applyNumberFormat="1" applyFont="1" applyFill="1" applyBorder="1" applyAlignment="1">
      <alignment horizontal="center" vertical="center"/>
    </xf>
    <xf numFmtId="1" fontId="12" fillId="0" borderId="124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1" fontId="12" fillId="0" borderId="41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1" fontId="9" fillId="0" borderId="125" xfId="0" applyNumberFormat="1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22" borderId="25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2" fillId="0" borderId="46" xfId="0" applyFont="1" applyBorder="1" applyAlignment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9" fillId="0" borderId="78" xfId="0" applyNumberFormat="1" applyFont="1" applyFill="1" applyBorder="1" applyAlignment="1">
      <alignment horizontal="center" vertical="center"/>
    </xf>
    <xf numFmtId="1" fontId="9" fillId="0" borderId="128" xfId="0" applyNumberFormat="1" applyFont="1" applyFill="1" applyBorder="1" applyAlignment="1">
      <alignment horizontal="center" vertical="center"/>
    </xf>
    <xf numFmtId="0" fontId="6" fillId="0" borderId="129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62" xfId="0" applyFont="1" applyFill="1" applyBorder="1" applyAlignment="1">
      <alignment vertical="center"/>
    </xf>
    <xf numFmtId="0" fontId="9" fillId="0" borderId="97" xfId="0" applyFont="1" applyFill="1" applyBorder="1" applyAlignment="1">
      <alignment vertical="center"/>
    </xf>
    <xf numFmtId="0" fontId="9" fillId="0" borderId="13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9" xfId="0" applyFont="1" applyBorder="1" applyAlignment="1">
      <alignment vertical="center" wrapText="1"/>
    </xf>
    <xf numFmtId="0" fontId="9" fillId="0" borderId="131" xfId="0" applyFont="1" applyFill="1" applyBorder="1" applyAlignment="1">
      <alignment vertical="center"/>
    </xf>
    <xf numFmtId="49" fontId="6" fillId="22" borderId="25" xfId="0" applyNumberFormat="1" applyFont="1" applyFill="1" applyBorder="1" applyAlignment="1">
      <alignment horizontal="right" vertical="center"/>
    </xf>
    <xf numFmtId="0" fontId="6" fillId="0" borderId="104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77" xfId="0" applyFont="1" applyFill="1" applyBorder="1" applyAlignment="1">
      <alignment vertical="center" wrapText="1"/>
    </xf>
    <xf numFmtId="0" fontId="6" fillId="0" borderId="79" xfId="0" applyFont="1" applyBorder="1" applyAlignment="1">
      <alignment vertical="center" wrapText="1"/>
    </xf>
    <xf numFmtId="0" fontId="6" fillId="0" borderId="84" xfId="0" applyFont="1" applyBorder="1" applyAlignment="1">
      <alignment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132" xfId="0" applyFont="1" applyFill="1" applyBorder="1" applyAlignment="1">
      <alignment vertical="center"/>
    </xf>
    <xf numFmtId="0" fontId="6" fillId="0" borderId="133" xfId="0" applyFont="1" applyFill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6" fillId="0" borderId="134" xfId="0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6" fillId="22" borderId="24" xfId="0" applyFont="1" applyFill="1" applyBorder="1" applyAlignment="1">
      <alignment horizontal="right" wrapText="1"/>
    </xf>
    <xf numFmtId="49" fontId="6" fillId="22" borderId="24" xfId="0" applyNumberFormat="1" applyFont="1" applyFill="1" applyBorder="1" applyAlignment="1">
      <alignment horizontal="right" vertical="center"/>
    </xf>
    <xf numFmtId="0" fontId="11" fillId="0" borderId="137" xfId="0" applyFont="1" applyBorder="1" applyAlignment="1">
      <alignment horizontal="center" vertical="center"/>
    </xf>
    <xf numFmtId="1" fontId="9" fillId="0" borderId="81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13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6" fillId="22" borderId="25" xfId="0" applyFont="1" applyFill="1" applyBorder="1" applyAlignment="1">
      <alignment horizontal="right" wrapText="1"/>
    </xf>
    <xf numFmtId="0" fontId="10" fillId="0" borderId="53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right" vertical="center"/>
    </xf>
    <xf numFmtId="1" fontId="12" fillId="0" borderId="140" xfId="0" applyNumberFormat="1" applyFont="1" applyFill="1" applyBorder="1" applyAlignment="1">
      <alignment horizontal="center" vertical="center"/>
    </xf>
    <xf numFmtId="1" fontId="9" fillId="0" borderId="141" xfId="0" applyNumberFormat="1" applyFont="1" applyFill="1" applyBorder="1" applyAlignment="1">
      <alignment horizontal="center" vertical="center"/>
    </xf>
    <xf numFmtId="1" fontId="12" fillId="0" borderId="142" xfId="0" applyNumberFormat="1" applyFont="1" applyFill="1" applyBorder="1" applyAlignment="1">
      <alignment horizontal="center" vertical="center"/>
    </xf>
    <xf numFmtId="1" fontId="9" fillId="0" borderId="143" xfId="0" applyNumberFormat="1" applyFont="1" applyFill="1" applyBorder="1" applyAlignment="1">
      <alignment horizontal="center" vertical="center"/>
    </xf>
    <xf numFmtId="1" fontId="9" fillId="0" borderId="144" xfId="0" applyNumberFormat="1" applyFont="1" applyFill="1" applyBorder="1" applyAlignment="1">
      <alignment horizontal="center" vertical="center"/>
    </xf>
    <xf numFmtId="1" fontId="12" fillId="0" borderId="145" xfId="0" applyNumberFormat="1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9" fillId="0" borderId="146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130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1" fontId="9" fillId="0" borderId="150" xfId="0" applyNumberFormat="1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1" fontId="12" fillId="0" borderId="152" xfId="0" applyNumberFormat="1" applyFont="1" applyFill="1" applyBorder="1" applyAlignment="1">
      <alignment horizontal="center" vertical="center"/>
    </xf>
    <xf numFmtId="1" fontId="12" fillId="0" borderId="153" xfId="0" applyNumberFormat="1" applyFont="1" applyFill="1" applyBorder="1" applyAlignment="1">
      <alignment horizontal="center" vertical="center"/>
    </xf>
    <xf numFmtId="1" fontId="12" fillId="0" borderId="154" xfId="0" applyNumberFormat="1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left" vertical="center"/>
    </xf>
    <xf numFmtId="0" fontId="10" fillId="0" borderId="155" xfId="0" applyFont="1" applyFill="1" applyBorder="1" applyAlignment="1">
      <alignment horizontal="left" vertical="center"/>
    </xf>
    <xf numFmtId="0" fontId="10" fillId="0" borderId="15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62" xfId="0" applyFont="1" applyFill="1" applyBorder="1" applyAlignment="1" applyProtection="1">
      <alignment vertical="center"/>
      <protection locked="0"/>
    </xf>
    <xf numFmtId="0" fontId="9" fillId="0" borderId="120" xfId="0" applyFont="1" applyFill="1" applyBorder="1" applyAlignment="1">
      <alignment horizontal="center" vertical="center"/>
    </xf>
    <xf numFmtId="0" fontId="12" fillId="0" borderId="15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/>
    </xf>
    <xf numFmtId="0" fontId="12" fillId="0" borderId="142" xfId="0" applyFont="1" applyFill="1" applyBorder="1" applyAlignment="1">
      <alignment horizontal="right" vertical="center"/>
    </xf>
    <xf numFmtId="0" fontId="12" fillId="0" borderId="12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/>
    </xf>
    <xf numFmtId="0" fontId="9" fillId="0" borderId="158" xfId="0" applyFont="1" applyFill="1" applyBorder="1" applyAlignment="1" applyProtection="1">
      <alignment vertical="center"/>
      <protection locked="0"/>
    </xf>
    <xf numFmtId="0" fontId="12" fillId="0" borderId="140" xfId="0" applyFont="1" applyFill="1" applyBorder="1" applyAlignment="1">
      <alignment horizontal="center" vertical="center"/>
    </xf>
    <xf numFmtId="0" fontId="12" fillId="0" borderId="153" xfId="0" applyFont="1" applyFill="1" applyBorder="1" applyAlignment="1">
      <alignment horizontal="right" vertical="center"/>
    </xf>
    <xf numFmtId="0" fontId="10" fillId="0" borderId="159" xfId="0" applyFont="1" applyFill="1" applyBorder="1" applyAlignment="1" applyProtection="1">
      <alignment horizontal="center" vertical="center"/>
      <protection locked="0"/>
    </xf>
    <xf numFmtId="49" fontId="10" fillId="0" borderId="160" xfId="0" applyNumberFormat="1" applyFont="1" applyFill="1" applyBorder="1" applyAlignment="1">
      <alignment horizontal="left" vertical="center"/>
    </xf>
    <xf numFmtId="0" fontId="9" fillId="0" borderId="161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1" fillId="0" borderId="41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49" fontId="10" fillId="0" borderId="162" xfId="0" applyNumberFormat="1" applyFont="1" applyFill="1" applyBorder="1" applyAlignment="1">
      <alignment horizontal="left" vertical="center"/>
    </xf>
    <xf numFmtId="0" fontId="9" fillId="0" borderId="130" xfId="0" applyFont="1" applyFill="1" applyBorder="1" applyAlignment="1">
      <alignment vertical="center" wrapText="1"/>
    </xf>
    <xf numFmtId="0" fontId="9" fillId="0" borderId="131" xfId="0" applyFont="1" applyFill="1" applyBorder="1" applyAlignment="1">
      <alignment vertical="center" wrapText="1"/>
    </xf>
    <xf numFmtId="49" fontId="10" fillId="0" borderId="163" xfId="0" applyNumberFormat="1" applyFont="1" applyFill="1" applyBorder="1" applyAlignment="1">
      <alignment horizontal="left" vertical="center"/>
    </xf>
    <xf numFmtId="0" fontId="9" fillId="0" borderId="164" xfId="0" applyFont="1" applyFill="1" applyBorder="1" applyAlignment="1">
      <alignment vertical="center" wrapText="1"/>
    </xf>
    <xf numFmtId="0" fontId="9" fillId="0" borderId="165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49" fontId="10" fillId="0" borderId="167" xfId="0" applyNumberFormat="1" applyFont="1" applyFill="1" applyBorder="1" applyAlignment="1">
      <alignment horizontal="left" vertical="center"/>
    </xf>
    <xf numFmtId="0" fontId="9" fillId="0" borderId="168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vertical="center"/>
    </xf>
    <xf numFmtId="0" fontId="6" fillId="0" borderId="146" xfId="0" applyFont="1" applyFill="1" applyBorder="1" applyAlignment="1">
      <alignment vertical="center"/>
    </xf>
    <xf numFmtId="0" fontId="11" fillId="0" borderId="170" xfId="0" applyFont="1" applyFill="1" applyBorder="1" applyAlignment="1">
      <alignment horizontal="right" vertical="center"/>
    </xf>
    <xf numFmtId="0" fontId="11" fillId="0" borderId="147" xfId="0" applyFont="1" applyFill="1" applyBorder="1" applyAlignment="1">
      <alignment horizontal="right" vertical="center"/>
    </xf>
    <xf numFmtId="0" fontId="6" fillId="0" borderId="171" xfId="0" applyFont="1" applyFill="1" applyBorder="1" applyAlignment="1">
      <alignment vertical="center"/>
    </xf>
    <xf numFmtId="0" fontId="6" fillId="0" borderId="147" xfId="0" applyFont="1" applyFill="1" applyBorder="1" applyAlignment="1">
      <alignment vertical="center"/>
    </xf>
    <xf numFmtId="0" fontId="9" fillId="0" borderId="16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9" fillId="0" borderId="172" xfId="0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center" vertical="center"/>
    </xf>
    <xf numFmtId="0" fontId="9" fillId="0" borderId="17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7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9" fillId="0" borderId="176" xfId="0" applyFont="1" applyFill="1" applyBorder="1" applyAlignment="1">
      <alignment horizontal="center" vertical="center"/>
    </xf>
    <xf numFmtId="0" fontId="9" fillId="0" borderId="17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4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78" xfId="0" applyFont="1" applyFill="1" applyBorder="1" applyAlignment="1">
      <alignment horizontal="center" vertical="center"/>
    </xf>
    <xf numFmtId="0" fontId="9" fillId="0" borderId="179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1" fillId="22" borderId="70" xfId="0" applyFont="1" applyFill="1" applyBorder="1" applyAlignment="1">
      <alignment horizontal="right" vertical="center"/>
    </xf>
    <xf numFmtId="0" fontId="9" fillId="22" borderId="180" xfId="0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49" fontId="10" fillId="0" borderId="181" xfId="0" applyNumberFormat="1" applyFont="1" applyFill="1" applyBorder="1" applyAlignment="1">
      <alignment horizontal="center" vertical="center"/>
    </xf>
    <xf numFmtId="49" fontId="10" fillId="0" borderId="182" xfId="0" applyNumberFormat="1" applyFont="1" applyFill="1" applyBorder="1" applyAlignment="1">
      <alignment horizontal="center" vertical="center"/>
    </xf>
    <xf numFmtId="49" fontId="10" fillId="0" borderId="15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72" xfId="0" applyFont="1" applyFill="1" applyBorder="1" applyAlignment="1">
      <alignment vertical="center"/>
    </xf>
    <xf numFmtId="0" fontId="15" fillId="0" borderId="72" xfId="0" applyFont="1" applyFill="1" applyBorder="1" applyAlignment="1">
      <alignment horizontal="right" vertical="center"/>
    </xf>
    <xf numFmtId="0" fontId="14" fillId="0" borderId="72" xfId="0" applyFont="1" applyFill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1" fontId="14" fillId="0" borderId="183" xfId="0" applyNumberFormat="1" applyFont="1" applyFill="1" applyBorder="1" applyAlignment="1">
      <alignment horizontal="center" vertical="center"/>
    </xf>
    <xf numFmtId="0" fontId="15" fillId="0" borderId="183" xfId="0" applyFont="1" applyFill="1" applyBorder="1" applyAlignment="1">
      <alignment horizontal="center" vertical="center"/>
    </xf>
    <xf numFmtId="1" fontId="9" fillId="0" borderId="98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center" vertical="center"/>
    </xf>
    <xf numFmtId="1" fontId="9" fillId="0" borderId="169" xfId="0" applyNumberFormat="1" applyFont="1" applyFill="1" applyBorder="1" applyAlignment="1">
      <alignment horizontal="center" vertical="center"/>
    </xf>
    <xf numFmtId="1" fontId="9" fillId="0" borderId="146" xfId="0" applyNumberFormat="1" applyFont="1" applyFill="1" applyBorder="1" applyAlignment="1">
      <alignment horizontal="center" vertical="center"/>
    </xf>
    <xf numFmtId="1" fontId="12" fillId="0" borderId="147" xfId="0" applyNumberFormat="1" applyFont="1" applyFill="1" applyBorder="1" applyAlignment="1">
      <alignment horizontal="center" vertical="center"/>
    </xf>
    <xf numFmtId="1" fontId="12" fillId="0" borderId="170" xfId="0" applyNumberFormat="1" applyFont="1" applyFill="1" applyBorder="1" applyAlignment="1">
      <alignment horizontal="center" vertical="center"/>
    </xf>
    <xf numFmtId="0" fontId="9" fillId="0" borderId="184" xfId="0" applyFont="1" applyFill="1" applyBorder="1" applyAlignment="1">
      <alignment horizontal="center" vertical="center"/>
    </xf>
    <xf numFmtId="0" fontId="12" fillId="0" borderId="157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85" xfId="0" applyFont="1" applyFill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6" fillId="0" borderId="18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9" fillId="0" borderId="188" xfId="0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9" fillId="0" borderId="18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9" fillId="0" borderId="190" xfId="0" applyFont="1" applyFill="1" applyBorder="1" applyAlignment="1">
      <alignment horizontal="center" vertical="center"/>
    </xf>
    <xf numFmtId="0" fontId="12" fillId="0" borderId="140" xfId="0" applyFont="1" applyFill="1" applyBorder="1" applyAlignment="1">
      <alignment horizontal="center" vertical="center"/>
    </xf>
    <xf numFmtId="0" fontId="6" fillId="0" borderId="191" xfId="0" applyFont="1" applyFill="1" applyBorder="1" applyAlignment="1">
      <alignment horizontal="center" vertical="center"/>
    </xf>
    <xf numFmtId="0" fontId="6" fillId="0" borderId="192" xfId="0" applyFont="1" applyFill="1" applyBorder="1" applyAlignment="1">
      <alignment horizontal="center" vertical="center"/>
    </xf>
    <xf numFmtId="0" fontId="6" fillId="0" borderId="19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left" vertical="center"/>
    </xf>
    <xf numFmtId="0" fontId="12" fillId="0" borderId="194" xfId="0" applyFont="1" applyFill="1" applyBorder="1" applyAlignment="1">
      <alignment horizontal="center" vertical="center"/>
    </xf>
    <xf numFmtId="49" fontId="10" fillId="0" borderId="121" xfId="0" applyNumberFormat="1" applyFont="1" applyFill="1" applyBorder="1" applyAlignment="1">
      <alignment horizontal="center" vertical="center"/>
    </xf>
    <xf numFmtId="1" fontId="6" fillId="22" borderId="67" xfId="0" applyNumberFormat="1" applyFont="1" applyFill="1" applyBorder="1" applyAlignment="1">
      <alignment horizontal="center" vertical="center"/>
    </xf>
    <xf numFmtId="0" fontId="9" fillId="0" borderId="195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9" fillId="0" borderId="169" xfId="0" applyFont="1" applyBorder="1" applyAlignment="1">
      <alignment vertical="center"/>
    </xf>
    <xf numFmtId="0" fontId="9" fillId="0" borderId="146" xfId="0" applyFont="1" applyBorder="1" applyAlignment="1">
      <alignment vertical="center"/>
    </xf>
    <xf numFmtId="0" fontId="12" fillId="0" borderId="147" xfId="0" applyFont="1" applyBorder="1" applyAlignment="1">
      <alignment horizontal="right" vertical="center"/>
    </xf>
    <xf numFmtId="0" fontId="17" fillId="0" borderId="146" xfId="0" applyFont="1" applyBorder="1" applyAlignment="1">
      <alignment vertical="center"/>
    </xf>
    <xf numFmtId="0" fontId="1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right" vertical="center"/>
      <protection/>
    </xf>
    <xf numFmtId="49" fontId="6" fillId="0" borderId="23" xfId="0" applyNumberFormat="1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right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6" fillId="22" borderId="25" xfId="0" applyNumberFormat="1" applyFont="1" applyFill="1" applyBorder="1" applyAlignment="1" applyProtection="1">
      <alignment horizontal="right" vertical="center"/>
      <protection/>
    </xf>
    <xf numFmtId="0" fontId="6" fillId="22" borderId="51" xfId="0" applyFont="1" applyFill="1" applyBorder="1" applyAlignment="1" applyProtection="1">
      <alignment horizontal="center" vertical="center"/>
      <protection/>
    </xf>
    <xf numFmtId="0" fontId="11" fillId="22" borderId="56" xfId="0" applyFont="1" applyFill="1" applyBorder="1" applyAlignment="1" applyProtection="1">
      <alignment horizontal="center" vertical="center"/>
      <protection/>
    </xf>
    <xf numFmtId="0" fontId="6" fillId="22" borderId="33" xfId="0" applyFont="1" applyFill="1" applyBorder="1" applyAlignment="1" applyProtection="1">
      <alignment horizontal="center" vertical="center"/>
      <protection/>
    </xf>
    <xf numFmtId="0" fontId="6" fillId="22" borderId="40" xfId="0" applyFont="1" applyFill="1" applyBorder="1" applyAlignment="1" applyProtection="1">
      <alignment horizontal="center" vertical="center"/>
      <protection/>
    </xf>
    <xf numFmtId="0" fontId="2" fillId="22" borderId="70" xfId="0" applyFont="1" applyFill="1" applyBorder="1" applyAlignment="1" applyProtection="1">
      <alignment horizontal="center" vertical="center"/>
      <protection/>
    </xf>
    <xf numFmtId="0" fontId="6" fillId="0" borderId="149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left" vertical="center"/>
      <protection/>
    </xf>
    <xf numFmtId="0" fontId="9" fillId="0" borderId="130" xfId="0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vertical="center"/>
      <protection/>
    </xf>
    <xf numFmtId="0" fontId="9" fillId="0" borderId="127" xfId="0" applyFont="1" applyFill="1" applyBorder="1" applyAlignment="1" applyProtection="1">
      <alignment horizontal="center" vertical="center"/>
      <protection/>
    </xf>
    <xf numFmtId="0" fontId="12" fillId="0" borderId="157" xfId="0" applyFont="1" applyFill="1" applyBorder="1" applyAlignment="1" applyProtection="1">
      <alignment horizontal="center" vertical="center"/>
      <protection/>
    </xf>
    <xf numFmtId="0" fontId="9" fillId="0" borderId="172" xfId="0" applyFont="1" applyFill="1" applyBorder="1" applyAlignment="1" applyProtection="1">
      <alignment horizontal="center" vertical="center"/>
      <protection/>
    </xf>
    <xf numFmtId="0" fontId="9" fillId="0" borderId="17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9" fillId="0" borderId="174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9" fillId="0" borderId="95" xfId="0" applyFont="1" applyFill="1" applyBorder="1" applyAlignment="1" applyProtection="1">
      <alignment horizontal="center" vertical="center"/>
      <protection/>
    </xf>
    <xf numFmtId="0" fontId="12" fillId="0" borderId="82" xfId="0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9" fillId="0" borderId="119" xfId="0" applyFont="1" applyFill="1" applyBorder="1" applyAlignment="1" applyProtection="1">
      <alignment horizontal="center" vertical="center"/>
      <protection/>
    </xf>
    <xf numFmtId="0" fontId="6" fillId="0" borderId="148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left" vertical="center"/>
      <protection/>
    </xf>
    <xf numFmtId="0" fontId="12" fillId="0" borderId="128" xfId="0" applyFont="1" applyFill="1" applyBorder="1" applyAlignment="1" applyProtection="1">
      <alignment horizontal="center" vertical="center"/>
      <protection/>
    </xf>
    <xf numFmtId="0" fontId="9" fillId="0" borderId="175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9" fillId="0" borderId="126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9" fillId="0" borderId="176" xfId="0" applyFont="1" applyFill="1" applyBorder="1" applyAlignment="1" applyProtection="1">
      <alignment horizontal="center" vertical="center"/>
      <protection/>
    </xf>
    <xf numFmtId="0" fontId="9" fillId="0" borderId="177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6" fillId="0" borderId="151" xfId="0" applyFont="1" applyFill="1" applyBorder="1" applyAlignment="1" applyProtection="1">
      <alignment horizontal="center" vertical="center"/>
      <protection/>
    </xf>
    <xf numFmtId="0" fontId="12" fillId="0" borderId="140" xfId="0" applyFont="1" applyFill="1" applyBorder="1" applyAlignment="1" applyProtection="1">
      <alignment horizontal="center" vertical="center"/>
      <protection/>
    </xf>
    <xf numFmtId="0" fontId="6" fillId="22" borderId="25" xfId="0" applyFont="1" applyFill="1" applyBorder="1" applyAlignment="1" applyProtection="1">
      <alignment horizontal="right" wrapText="1"/>
      <protection/>
    </xf>
    <xf numFmtId="0" fontId="3" fillId="22" borderId="70" xfId="0" applyFont="1" applyFill="1" applyBorder="1" applyAlignment="1" applyProtection="1">
      <alignment horizontal="center" vertical="center"/>
      <protection/>
    </xf>
    <xf numFmtId="0" fontId="11" fillId="22" borderId="40" xfId="0" applyFont="1" applyFill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49" fontId="6" fillId="0" borderId="104" xfId="0" applyNumberFormat="1" applyFont="1" applyBorder="1" applyAlignment="1" applyProtection="1">
      <alignment horizontal="left" vertical="center"/>
      <protection/>
    </xf>
    <xf numFmtId="0" fontId="6" fillId="0" borderId="104" xfId="0" applyFont="1" applyBorder="1" applyAlignment="1" applyProtection="1">
      <alignment vertical="center" wrapText="1"/>
      <protection/>
    </xf>
    <xf numFmtId="0" fontId="6" fillId="0" borderId="102" xfId="0" applyFont="1" applyBorder="1" applyAlignment="1" applyProtection="1">
      <alignment vertical="center" wrapText="1"/>
      <protection/>
    </xf>
    <xf numFmtId="0" fontId="9" fillId="0" borderId="139" xfId="0" applyFont="1" applyBorder="1" applyAlignment="1" applyProtection="1">
      <alignment horizontal="center" vertical="center"/>
      <protection/>
    </xf>
    <xf numFmtId="0" fontId="11" fillId="0" borderId="137" xfId="0" applyFont="1" applyBorder="1" applyAlignment="1" applyProtection="1">
      <alignment horizontal="center" vertical="center"/>
      <protection/>
    </xf>
    <xf numFmtId="0" fontId="6" fillId="0" borderId="83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11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11" fillId="0" borderId="1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" fillId="22" borderId="31" xfId="0" applyFont="1" applyFill="1" applyBorder="1" applyAlignment="1" applyProtection="1">
      <alignment horizontal="center" vertical="center"/>
      <protection/>
    </xf>
    <xf numFmtId="0" fontId="3" fillId="22" borderId="32" xfId="0" applyFont="1" applyFill="1" applyBorder="1" applyAlignment="1" applyProtection="1">
      <alignment horizontal="left" vertical="center"/>
      <protection/>
    </xf>
    <xf numFmtId="1" fontId="6" fillId="22" borderId="67" xfId="0" applyNumberFormat="1" applyFont="1" applyFill="1" applyBorder="1" applyAlignment="1" applyProtection="1">
      <alignment horizontal="center" vertical="center"/>
      <protection/>
    </xf>
    <xf numFmtId="0" fontId="6" fillId="22" borderId="59" xfId="0" applyFont="1" applyFill="1" applyBorder="1" applyAlignment="1" applyProtection="1">
      <alignment horizontal="center" vertical="center"/>
      <protection/>
    </xf>
    <xf numFmtId="0" fontId="6" fillId="22" borderId="31" xfId="0" applyFont="1" applyFill="1" applyBorder="1" applyAlignment="1" applyProtection="1">
      <alignment vertical="center"/>
      <protection/>
    </xf>
    <xf numFmtId="0" fontId="6" fillId="22" borderId="32" xfId="0" applyFont="1" applyFill="1" applyBorder="1" applyAlignment="1" applyProtection="1">
      <alignment vertical="center"/>
      <protection/>
    </xf>
    <xf numFmtId="0" fontId="6" fillId="22" borderId="67" xfId="0" applyFont="1" applyFill="1" applyBorder="1" applyAlignment="1" applyProtection="1">
      <alignment vertical="center"/>
      <protection/>
    </xf>
    <xf numFmtId="1" fontId="11" fillId="22" borderId="68" xfId="0" applyNumberFormat="1" applyFont="1" applyFill="1" applyBorder="1" applyAlignment="1" applyProtection="1">
      <alignment horizontal="center" vertical="center"/>
      <protection/>
    </xf>
    <xf numFmtId="0" fontId="6" fillId="22" borderId="31" xfId="0" applyFont="1" applyFill="1" applyBorder="1" applyAlignment="1" applyProtection="1">
      <alignment horizontal="center" vertical="center"/>
      <protection/>
    </xf>
    <xf numFmtId="0" fontId="6" fillId="22" borderId="32" xfId="0" applyFont="1" applyFill="1" applyBorder="1" applyAlignment="1" applyProtection="1">
      <alignment horizontal="center" vertical="center"/>
      <protection/>
    </xf>
    <xf numFmtId="0" fontId="6" fillId="22" borderId="67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49" fontId="6" fillId="0" borderId="77" xfId="0" applyNumberFormat="1" applyFont="1" applyBorder="1" applyAlignment="1" applyProtection="1">
      <alignment horizontal="left" vertical="center"/>
      <protection/>
    </xf>
    <xf numFmtId="0" fontId="6" fillId="0" borderId="77" xfId="0" applyFont="1" applyFill="1" applyBorder="1" applyAlignment="1" applyProtection="1">
      <alignment vertical="center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132" xfId="0" applyFont="1" applyFill="1" applyBorder="1" applyAlignment="1" applyProtection="1">
      <alignment vertical="center"/>
      <protection/>
    </xf>
    <xf numFmtId="0" fontId="6" fillId="0" borderId="133" xfId="0" applyFont="1" applyFill="1" applyBorder="1" applyAlignment="1" applyProtection="1">
      <alignment vertical="center"/>
      <protection/>
    </xf>
    <xf numFmtId="1" fontId="9" fillId="0" borderId="112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vertical="center"/>
      <protection/>
    </xf>
    <xf numFmtId="1" fontId="9" fillId="0" borderId="113" xfId="0" applyNumberFormat="1" applyFont="1" applyFill="1" applyBorder="1" applyAlignment="1" applyProtection="1">
      <alignment horizontal="center" vertical="center"/>
      <protection/>
    </xf>
    <xf numFmtId="1" fontId="9" fillId="0" borderId="114" xfId="0" applyNumberFormat="1" applyFont="1" applyFill="1" applyBorder="1" applyAlignment="1" applyProtection="1">
      <alignment vertical="center"/>
      <protection/>
    </xf>
    <xf numFmtId="1" fontId="12" fillId="0" borderId="115" xfId="0" applyNumberFormat="1" applyFont="1" applyFill="1" applyBorder="1" applyAlignment="1" applyProtection="1">
      <alignment horizontal="center" vertical="center"/>
      <protection/>
    </xf>
    <xf numFmtId="1" fontId="9" fillId="0" borderId="114" xfId="0" applyNumberFormat="1" applyFont="1" applyFill="1" applyBorder="1" applyAlignment="1" applyProtection="1">
      <alignment horizontal="center" vertical="center"/>
      <protection/>
    </xf>
    <xf numFmtId="1" fontId="12" fillId="0" borderId="115" xfId="0" applyNumberFormat="1" applyFont="1" applyFill="1" applyBorder="1" applyAlignment="1" applyProtection="1">
      <alignment horizontal="right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49" fontId="6" fillId="0" borderId="79" xfId="0" applyNumberFormat="1" applyFont="1" applyBorder="1" applyAlignment="1" applyProtection="1">
      <alignment horizontal="left" vertical="center"/>
      <protection/>
    </xf>
    <xf numFmtId="0" fontId="6" fillId="0" borderId="7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120" xfId="0" applyFont="1" applyBorder="1" applyAlignment="1" applyProtection="1">
      <alignment vertical="center"/>
      <protection/>
    </xf>
    <xf numFmtId="0" fontId="6" fillId="0" borderId="134" xfId="0" applyFont="1" applyBorder="1" applyAlignment="1" applyProtection="1">
      <alignment vertical="center"/>
      <protection/>
    </xf>
    <xf numFmtId="0" fontId="9" fillId="0" borderId="80" xfId="0" applyFont="1" applyBorder="1" applyAlignment="1" applyProtection="1">
      <alignment vertical="center"/>
      <protection/>
    </xf>
    <xf numFmtId="0" fontId="9" fillId="0" borderId="81" xfId="0" applyFont="1" applyBorder="1" applyAlignment="1" applyProtection="1">
      <alignment vertical="center"/>
      <protection/>
    </xf>
    <xf numFmtId="1" fontId="9" fillId="0" borderId="81" xfId="0" applyNumberFormat="1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right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49" fontId="6" fillId="0" borderId="84" xfId="0" applyNumberFormat="1" applyFont="1" applyBorder="1" applyAlignment="1" applyProtection="1">
      <alignment horizontal="left" vertical="center"/>
      <protection/>
    </xf>
    <xf numFmtId="0" fontId="6" fillId="0" borderId="84" xfId="0" applyFont="1" applyBorder="1" applyAlignment="1" applyProtection="1">
      <alignment vertical="center" wrapText="1"/>
      <protection/>
    </xf>
    <xf numFmtId="0" fontId="6" fillId="0" borderId="85" xfId="0" applyFont="1" applyBorder="1" applyAlignment="1" applyProtection="1">
      <alignment vertical="center" wrapText="1"/>
      <protection/>
    </xf>
    <xf numFmtId="0" fontId="6" fillId="0" borderId="135" xfId="0" applyFont="1" applyBorder="1" applyAlignment="1" applyProtection="1">
      <alignment vertical="center"/>
      <protection/>
    </xf>
    <xf numFmtId="0" fontId="6" fillId="0" borderId="136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horizontal="left" vertical="center" wrapText="1"/>
      <protection/>
    </xf>
    <xf numFmtId="0" fontId="6" fillId="0" borderId="138" xfId="0" applyFont="1" applyBorder="1" applyAlignment="1" applyProtection="1">
      <alignment horizontal="left" vertical="center" wrapText="1"/>
      <protection/>
    </xf>
    <xf numFmtId="0" fontId="9" fillId="0" borderId="196" xfId="0" applyFont="1" applyBorder="1" applyAlignment="1" applyProtection="1">
      <alignment horizontal="center" vertical="center"/>
      <protection/>
    </xf>
    <xf numFmtId="0" fontId="12" fillId="0" borderId="87" xfId="0" applyFont="1" applyBorder="1" applyAlignment="1" applyProtection="1">
      <alignment horizontal="center" vertical="center"/>
      <protection/>
    </xf>
    <xf numFmtId="0" fontId="9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0" fontId="12" fillId="0" borderId="90" xfId="0" applyFont="1" applyBorder="1" applyAlignment="1" applyProtection="1">
      <alignment horizontal="center" vertical="center"/>
      <protection/>
    </xf>
    <xf numFmtId="0" fontId="9" fillId="0" borderId="91" xfId="0" applyFont="1" applyBorder="1" applyAlignment="1" applyProtection="1">
      <alignment horizontal="center" vertical="center"/>
      <protection/>
    </xf>
    <xf numFmtId="0" fontId="9" fillId="0" borderId="92" xfId="0" applyFont="1" applyBorder="1" applyAlignment="1" applyProtection="1">
      <alignment horizontal="center" vertical="center"/>
      <protection/>
    </xf>
    <xf numFmtId="0" fontId="12" fillId="0" borderId="90" xfId="0" applyFont="1" applyBorder="1" applyAlignment="1" applyProtection="1">
      <alignment horizontal="right" vertical="center"/>
      <protection/>
    </xf>
    <xf numFmtId="0" fontId="6" fillId="0" borderId="79" xfId="0" applyFont="1" applyBorder="1" applyAlignment="1" applyProtection="1">
      <alignment horizontal="left" vertical="center" wrapText="1"/>
      <protection/>
    </xf>
    <xf numFmtId="0" fontId="6" fillId="0" borderId="197" xfId="0" applyFont="1" applyBorder="1" applyAlignment="1" applyProtection="1">
      <alignment horizontal="left" vertical="center" wrapText="1"/>
      <protection/>
    </xf>
    <xf numFmtId="0" fontId="9" fillId="0" borderId="198" xfId="0" applyFont="1" applyBorder="1" applyAlignment="1" applyProtection="1">
      <alignment horizontal="center" vertical="center"/>
      <protection/>
    </xf>
    <xf numFmtId="0" fontId="12" fillId="0" borderId="94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9" fillId="0" borderId="9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8" fillId="0" borderId="60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0" borderId="175" xfId="0" applyFont="1" applyFill="1" applyBorder="1" applyAlignment="1">
      <alignment horizontal="center" vertical="center"/>
    </xf>
    <xf numFmtId="0" fontId="18" fillId="0" borderId="177" xfId="0" applyFont="1" applyFill="1" applyBorder="1" applyAlignment="1">
      <alignment horizontal="center" vertical="center"/>
    </xf>
    <xf numFmtId="0" fontId="9" fillId="0" borderId="199" xfId="0" applyFont="1" applyBorder="1" applyAlignment="1">
      <alignment horizontal="center" vertical="center"/>
    </xf>
    <xf numFmtId="0" fontId="9" fillId="0" borderId="200" xfId="0" applyFont="1" applyBorder="1" applyAlignment="1">
      <alignment horizontal="center" vertical="center"/>
    </xf>
    <xf numFmtId="0" fontId="12" fillId="0" borderId="201" xfId="0" applyFont="1" applyBorder="1" applyAlignment="1">
      <alignment horizontal="center" vertical="center"/>
    </xf>
    <xf numFmtId="0" fontId="12" fillId="0" borderId="201" xfId="0" applyFont="1" applyBorder="1" applyAlignment="1">
      <alignment horizontal="right" vertical="center"/>
    </xf>
    <xf numFmtId="0" fontId="6" fillId="0" borderId="62" xfId="0" applyFont="1" applyBorder="1" applyAlignment="1">
      <alignment horizontal="left" vertical="center" wrapText="1"/>
    </xf>
    <xf numFmtId="0" fontId="9" fillId="0" borderId="120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6" fillId="0" borderId="99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100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0" fontId="6" fillId="0" borderId="50" xfId="0" applyFont="1" applyBorder="1" applyAlignment="1">
      <alignment horizontal="left" vertical="center" wrapText="1"/>
    </xf>
    <xf numFmtId="0" fontId="9" fillId="0" borderId="17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right" vertical="center"/>
    </xf>
    <xf numFmtId="0" fontId="6" fillId="0" borderId="126" xfId="0" applyFont="1" applyBorder="1" applyAlignment="1" applyProtection="1">
      <alignment horizontal="center" vertical="center"/>
      <protection/>
    </xf>
    <xf numFmtId="49" fontId="6" fillId="0" borderId="62" xfId="0" applyNumberFormat="1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 wrapText="1"/>
      <protection/>
    </xf>
    <xf numFmtId="0" fontId="9" fillId="0" borderId="177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9" fillId="0" borderId="175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right" vertical="center"/>
      <protection/>
    </xf>
    <xf numFmtId="0" fontId="9" fillId="0" borderId="120" xfId="0" applyFont="1" applyBorder="1" applyAlignment="1" applyProtection="1">
      <alignment horizontal="center" vertical="center"/>
      <protection/>
    </xf>
    <xf numFmtId="0" fontId="12" fillId="0" borderId="134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12" fillId="0" borderId="202" xfId="0" applyFont="1" applyFill="1" applyBorder="1" applyAlignment="1">
      <alignment horizontal="center" vertical="center"/>
    </xf>
    <xf numFmtId="0" fontId="9" fillId="0" borderId="203" xfId="0" applyFont="1" applyFill="1" applyBorder="1" applyAlignment="1">
      <alignment horizontal="center" vertical="center"/>
    </xf>
    <xf numFmtId="0" fontId="9" fillId="0" borderId="204" xfId="0" applyFont="1" applyFill="1" applyBorder="1" applyAlignment="1">
      <alignment horizontal="center" vertical="center"/>
    </xf>
    <xf numFmtId="0" fontId="9" fillId="0" borderId="205" xfId="0" applyFont="1" applyFill="1" applyBorder="1" applyAlignment="1">
      <alignment horizontal="center" vertical="center"/>
    </xf>
    <xf numFmtId="0" fontId="12" fillId="0" borderId="202" xfId="0" applyFont="1" applyFill="1" applyBorder="1" applyAlignment="1" applyProtection="1">
      <alignment horizontal="center" vertical="center"/>
      <protection locked="0"/>
    </xf>
    <xf numFmtId="0" fontId="9" fillId="0" borderId="204" xfId="0" applyFont="1" applyFill="1" applyBorder="1" applyAlignment="1" applyProtection="1">
      <alignment horizontal="center" vertical="center"/>
      <protection locked="0"/>
    </xf>
    <xf numFmtId="0" fontId="9" fillId="0" borderId="205" xfId="0" applyFont="1" applyFill="1" applyBorder="1" applyAlignment="1" applyProtection="1">
      <alignment horizontal="center" vertical="center"/>
      <protection locked="0"/>
    </xf>
    <xf numFmtId="0" fontId="38" fillId="0" borderId="202" xfId="0" applyFont="1" applyFill="1" applyBorder="1" applyAlignment="1">
      <alignment horizontal="center" vertical="center"/>
    </xf>
    <xf numFmtId="0" fontId="38" fillId="0" borderId="204" xfId="0" applyFont="1" applyFill="1" applyBorder="1" applyAlignment="1">
      <alignment horizontal="center" vertical="center"/>
    </xf>
    <xf numFmtId="0" fontId="38" fillId="0" borderId="205" xfId="0" applyFont="1" applyFill="1" applyBorder="1" applyAlignment="1">
      <alignment horizontal="center" vertical="center"/>
    </xf>
    <xf numFmtId="0" fontId="39" fillId="0" borderId="101" xfId="0" applyFont="1" applyFill="1" applyBorder="1" applyAlignment="1">
      <alignment horizontal="center" vertical="center"/>
    </xf>
    <xf numFmtId="0" fontId="38" fillId="0" borderId="100" xfId="0" applyFont="1" applyFill="1" applyBorder="1" applyAlignment="1">
      <alignment horizontal="center" vertical="center"/>
    </xf>
    <xf numFmtId="0" fontId="38" fillId="0" borderId="206" xfId="0" applyFont="1" applyFill="1" applyBorder="1" applyAlignment="1">
      <alignment horizontal="center" vertical="center"/>
    </xf>
    <xf numFmtId="0" fontId="38" fillId="0" borderId="99" xfId="0" applyFont="1" applyFill="1" applyBorder="1" applyAlignment="1">
      <alignment horizontal="center" vertical="center"/>
    </xf>
    <xf numFmtId="0" fontId="18" fillId="0" borderId="100" xfId="0" applyFont="1" applyFill="1" applyBorder="1" applyAlignment="1">
      <alignment horizontal="center" vertical="center"/>
    </xf>
    <xf numFmtId="0" fontId="18" fillId="0" borderId="206" xfId="0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6" fillId="0" borderId="119" xfId="0" applyFont="1" applyFill="1" applyBorder="1" applyAlignment="1">
      <alignment vertical="center"/>
    </xf>
    <xf numFmtId="0" fontId="38" fillId="0" borderId="187" xfId="0" applyFont="1" applyFill="1" applyBorder="1" applyAlignment="1">
      <alignment horizontal="center" vertical="center"/>
    </xf>
    <xf numFmtId="0" fontId="38" fillId="0" borderId="186" xfId="0" applyFont="1" applyFill="1" applyBorder="1" applyAlignment="1">
      <alignment horizontal="center" vertical="center"/>
    </xf>
    <xf numFmtId="0" fontId="38" fillId="0" borderId="185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9" fillId="0" borderId="49" xfId="0" applyFont="1" applyFill="1" applyBorder="1" applyAlignment="1">
      <alignment horizontal="center" vertical="center"/>
    </xf>
    <xf numFmtId="1" fontId="12" fillId="0" borderId="94" xfId="0" applyNumberFormat="1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30" xfId="0" applyFont="1" applyFill="1" applyBorder="1" applyAlignment="1" applyProtection="1">
      <alignment vertical="center"/>
      <protection locked="0"/>
    </xf>
    <xf numFmtId="0" fontId="9" fillId="0" borderId="130" xfId="0" applyFont="1" applyFill="1" applyBorder="1" applyAlignment="1" applyProtection="1">
      <alignment vertical="center"/>
      <protection locked="0"/>
    </xf>
    <xf numFmtId="0" fontId="6" fillId="0" borderId="207" xfId="0" applyFont="1" applyFill="1" applyBorder="1" applyAlignment="1">
      <alignment horizontal="center" vertical="center"/>
    </xf>
    <xf numFmtId="1" fontId="12" fillId="0" borderId="208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1" fontId="12" fillId="0" borderId="128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209" xfId="0" applyFont="1" applyFill="1" applyBorder="1" applyAlignment="1">
      <alignment horizontal="center" vertical="center"/>
    </xf>
    <xf numFmtId="0" fontId="12" fillId="0" borderId="201" xfId="0" applyFont="1" applyFill="1" applyBorder="1" applyAlignment="1">
      <alignment horizontal="center" vertical="center"/>
    </xf>
    <xf numFmtId="0" fontId="9" fillId="0" borderId="200" xfId="0" applyFont="1" applyFill="1" applyBorder="1" applyAlignment="1">
      <alignment horizontal="center" vertical="center"/>
    </xf>
    <xf numFmtId="0" fontId="9" fillId="0" borderId="210" xfId="0" applyFont="1" applyFill="1" applyBorder="1" applyAlignment="1">
      <alignment horizontal="center" vertical="center"/>
    </xf>
    <xf numFmtId="0" fontId="9" fillId="0" borderId="199" xfId="0" applyFont="1" applyFill="1" applyBorder="1" applyAlignment="1">
      <alignment horizontal="center" vertical="center"/>
    </xf>
    <xf numFmtId="0" fontId="9" fillId="0" borderId="211" xfId="0" applyFont="1" applyFill="1" applyBorder="1" applyAlignment="1">
      <alignment horizontal="center" vertical="center"/>
    </xf>
    <xf numFmtId="0" fontId="9" fillId="0" borderId="212" xfId="0" applyFont="1" applyFill="1" applyBorder="1" applyAlignment="1">
      <alignment horizontal="center" vertical="center"/>
    </xf>
    <xf numFmtId="0" fontId="9" fillId="0" borderId="213" xfId="0" applyFont="1" applyFill="1" applyBorder="1" applyAlignment="1">
      <alignment horizontal="center" vertical="center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214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1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52" xfId="0" applyNumberFormat="1" applyFont="1" applyFill="1" applyBorder="1" applyAlignment="1" applyProtection="1">
      <alignment horizontal="left" vertical="center"/>
      <protection/>
    </xf>
    <xf numFmtId="49" fontId="10" fillId="0" borderId="53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49" fontId="10" fillId="0" borderId="117" xfId="0" applyNumberFormat="1" applyFont="1" applyFill="1" applyBorder="1" applyAlignment="1" applyProtection="1">
      <alignment horizontal="left" vertical="center"/>
      <protection/>
    </xf>
    <xf numFmtId="49" fontId="10" fillId="0" borderId="121" xfId="0" applyNumberFormat="1" applyFont="1" applyFill="1" applyBorder="1" applyAlignment="1" applyProtection="1">
      <alignment horizontal="center" vertical="center"/>
      <protection/>
    </xf>
    <xf numFmtId="0" fontId="12" fillId="0" borderId="202" xfId="0" applyFont="1" applyFill="1" applyBorder="1" applyAlignment="1" applyProtection="1">
      <alignment horizontal="center" vertical="center"/>
      <protection/>
    </xf>
    <xf numFmtId="0" fontId="9" fillId="0" borderId="204" xfId="0" applyFont="1" applyFill="1" applyBorder="1" applyAlignment="1" applyProtection="1">
      <alignment horizontal="center" vertical="center"/>
      <protection/>
    </xf>
    <xf numFmtId="0" fontId="9" fillId="0" borderId="205" xfId="0" applyFont="1" applyFill="1" applyBorder="1" applyAlignment="1" applyProtection="1">
      <alignment horizontal="center" vertical="center"/>
      <protection/>
    </xf>
    <xf numFmtId="0" fontId="6" fillId="0" borderId="202" xfId="0" applyFont="1" applyFill="1" applyBorder="1" applyAlignment="1" applyProtection="1">
      <alignment horizontal="center" vertical="center"/>
      <protection/>
    </xf>
    <xf numFmtId="0" fontId="6" fillId="0" borderId="204" xfId="0" applyFont="1" applyFill="1" applyBorder="1" applyAlignment="1" applyProtection="1">
      <alignment horizontal="center" vertical="center"/>
      <protection/>
    </xf>
    <xf numFmtId="0" fontId="6" fillId="0" borderId="205" xfId="0" applyFont="1" applyFill="1" applyBorder="1" applyAlignment="1" applyProtection="1">
      <alignment horizontal="center" vertical="center"/>
      <protection/>
    </xf>
    <xf numFmtId="0" fontId="11" fillId="0" borderId="101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206" xfId="0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 applyProtection="1">
      <alignment horizontal="center" vertical="center"/>
      <protection/>
    </xf>
    <xf numFmtId="0" fontId="9" fillId="0" borderId="206" xfId="0" applyFont="1" applyFill="1" applyBorder="1" applyAlignment="1" applyProtection="1">
      <alignment horizontal="center" vertical="center"/>
      <protection/>
    </xf>
    <xf numFmtId="0" fontId="9" fillId="0" borderId="99" xfId="0" applyFont="1" applyFill="1" applyBorder="1" applyAlignment="1" applyProtection="1">
      <alignment horizontal="center" vertical="center"/>
      <protection/>
    </xf>
    <xf numFmtId="0" fontId="12" fillId="0" borderId="194" xfId="0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vertical="center" wrapText="1"/>
      <protection/>
    </xf>
    <xf numFmtId="0" fontId="9" fillId="0" borderId="168" xfId="0" applyFont="1" applyFill="1" applyBorder="1" applyAlignment="1" applyProtection="1">
      <alignment vertical="center" wrapText="1"/>
      <protection/>
    </xf>
    <xf numFmtId="0" fontId="6" fillId="0" borderId="16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12" fillId="0" borderId="128" xfId="0" applyFont="1" applyFill="1" applyBorder="1" applyAlignment="1" applyProtection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/>
    </xf>
    <xf numFmtId="0" fontId="9" fillId="0" borderId="131" xfId="0" applyFont="1" applyFill="1" applyBorder="1" applyAlignment="1" applyProtection="1">
      <alignment vertical="center" wrapText="1"/>
      <protection/>
    </xf>
    <xf numFmtId="0" fontId="9" fillId="0" borderId="130" xfId="0" applyFont="1" applyFill="1" applyBorder="1" applyAlignment="1" applyProtection="1">
      <alignment vertical="center" wrapText="1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9" fillId="0" borderId="188" xfId="0" applyFont="1" applyFill="1" applyBorder="1" applyAlignment="1" applyProtection="1">
      <alignment horizontal="center" vertical="center"/>
      <protection/>
    </xf>
    <xf numFmtId="0" fontId="1" fillId="0" borderId="118" xfId="0" applyFont="1" applyFill="1" applyBorder="1" applyAlignment="1" applyProtection="1">
      <alignment vertical="center"/>
      <protection/>
    </xf>
    <xf numFmtId="0" fontId="6" fillId="0" borderId="187" xfId="0" applyFont="1" applyFill="1" applyBorder="1" applyAlignment="1" applyProtection="1">
      <alignment horizontal="center" vertical="center"/>
      <protection/>
    </xf>
    <xf numFmtId="0" fontId="6" fillId="0" borderId="186" xfId="0" applyFont="1" applyFill="1" applyBorder="1" applyAlignment="1" applyProtection="1">
      <alignment horizontal="center" vertical="center"/>
      <protection/>
    </xf>
    <xf numFmtId="0" fontId="6" fillId="0" borderId="185" xfId="0" applyFont="1" applyFill="1" applyBorder="1" applyAlignment="1" applyProtection="1">
      <alignment horizontal="center" vertical="center"/>
      <protection/>
    </xf>
    <xf numFmtId="0" fontId="12" fillId="0" borderId="157" xfId="0" applyFont="1" applyFill="1" applyBorder="1" applyAlignment="1" applyProtection="1">
      <alignment horizontal="center" vertical="center"/>
      <protection/>
    </xf>
    <xf numFmtId="0" fontId="9" fillId="0" borderId="184" xfId="0" applyFont="1" applyFill="1" applyBorder="1" applyAlignment="1" applyProtection="1">
      <alignment horizontal="center" vertical="center"/>
      <protection/>
    </xf>
    <xf numFmtId="0" fontId="9" fillId="0" borderId="75" xfId="0" applyFont="1" applyFill="1" applyBorder="1" applyAlignment="1" applyProtection="1">
      <alignment vertical="center" wrapText="1"/>
      <protection/>
    </xf>
    <xf numFmtId="0" fontId="9" fillId="0" borderId="161" xfId="0" applyFont="1" applyFill="1" applyBorder="1" applyAlignment="1" applyProtection="1">
      <alignment vertical="center" wrapText="1"/>
      <protection/>
    </xf>
    <xf numFmtId="0" fontId="1" fillId="22" borderId="70" xfId="0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>
      <alignment horizontal="center" vertical="center"/>
    </xf>
    <xf numFmtId="0" fontId="12" fillId="0" borderId="215" xfId="0" applyFont="1" applyFill="1" applyBorder="1" applyAlignment="1">
      <alignment horizontal="center" vertical="center"/>
    </xf>
    <xf numFmtId="0" fontId="9" fillId="0" borderId="216" xfId="0" applyFont="1" applyFill="1" applyBorder="1" applyAlignment="1">
      <alignment horizontal="center" vertical="center"/>
    </xf>
    <xf numFmtId="0" fontId="9" fillId="0" borderId="217" xfId="0" applyFont="1" applyFill="1" applyBorder="1" applyAlignment="1">
      <alignment horizontal="center" vertical="center"/>
    </xf>
    <xf numFmtId="0" fontId="12" fillId="0" borderId="215" xfId="0" applyFont="1" applyFill="1" applyBorder="1" applyAlignment="1" applyProtection="1">
      <alignment horizontal="center" vertical="center"/>
      <protection locked="0"/>
    </xf>
    <xf numFmtId="0" fontId="9" fillId="0" borderId="188" xfId="0" applyFont="1" applyFill="1" applyBorder="1" applyAlignment="1" applyProtection="1">
      <alignment horizontal="center" vertical="center"/>
      <protection locked="0"/>
    </xf>
    <xf numFmtId="0" fontId="9" fillId="0" borderId="217" xfId="0" applyFont="1" applyFill="1" applyBorder="1" applyAlignment="1" applyProtection="1">
      <alignment horizontal="center" vertical="center"/>
      <protection locked="0"/>
    </xf>
    <xf numFmtId="0" fontId="38" fillId="0" borderId="215" xfId="0" applyFont="1" applyFill="1" applyBorder="1" applyAlignment="1">
      <alignment horizontal="center" vertical="center"/>
    </xf>
    <xf numFmtId="0" fontId="38" fillId="0" borderId="188" xfId="0" applyFont="1" applyFill="1" applyBorder="1" applyAlignment="1">
      <alignment horizontal="center" vertical="center"/>
    </xf>
    <xf numFmtId="0" fontId="38" fillId="0" borderId="217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175" xfId="0" applyFont="1" applyFill="1" applyBorder="1" applyAlignment="1">
      <alignment horizontal="center" vertical="center"/>
    </xf>
    <xf numFmtId="0" fontId="38" fillId="0" borderId="177" xfId="0" applyFont="1" applyFill="1" applyBorder="1" applyAlignment="1">
      <alignment horizontal="center" vertical="center"/>
    </xf>
    <xf numFmtId="0" fontId="12" fillId="0" borderId="134" xfId="0" applyFont="1" applyFill="1" applyBorder="1" applyAlignment="1">
      <alignment horizontal="center" vertical="center"/>
    </xf>
    <xf numFmtId="49" fontId="10" fillId="0" borderId="218" xfId="0" applyNumberFormat="1" applyFont="1" applyFill="1" applyBorder="1" applyAlignment="1">
      <alignment horizontal="left" vertical="center"/>
    </xf>
    <xf numFmtId="0" fontId="6" fillId="0" borderId="118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19" xfId="0" applyFont="1" applyBorder="1" applyAlignment="1">
      <alignment horizontal="center" vertical="center"/>
    </xf>
    <xf numFmtId="49" fontId="6" fillId="0" borderId="220" xfId="0" applyNumberFormat="1" applyFont="1" applyBorder="1" applyAlignment="1">
      <alignment horizontal="left" vertical="center"/>
    </xf>
    <xf numFmtId="0" fontId="6" fillId="0" borderId="220" xfId="0" applyFont="1" applyBorder="1" applyAlignment="1">
      <alignment vertical="center"/>
    </xf>
    <xf numFmtId="0" fontId="6" fillId="0" borderId="221" xfId="0" applyFont="1" applyBorder="1" applyAlignment="1">
      <alignment horizontal="left" vertical="center" wrapText="1"/>
    </xf>
    <xf numFmtId="0" fontId="9" fillId="0" borderId="222" xfId="0" applyFont="1" applyBorder="1" applyAlignment="1">
      <alignment horizontal="center" vertical="center"/>
    </xf>
    <xf numFmtId="0" fontId="9" fillId="0" borderId="223" xfId="0" applyFont="1" applyBorder="1" applyAlignment="1">
      <alignment horizontal="center" vertical="center"/>
    </xf>
    <xf numFmtId="0" fontId="9" fillId="0" borderId="222" xfId="0" applyFont="1" applyBorder="1" applyAlignment="1">
      <alignment horizontal="center" vertical="center"/>
    </xf>
    <xf numFmtId="0" fontId="9" fillId="0" borderId="224" xfId="0" applyFont="1" applyBorder="1" applyAlignment="1">
      <alignment horizontal="center" vertical="center"/>
    </xf>
    <xf numFmtId="0" fontId="12" fillId="0" borderId="223" xfId="0" applyFont="1" applyBorder="1" applyAlignment="1">
      <alignment horizontal="center" vertical="center"/>
    </xf>
    <xf numFmtId="0" fontId="6" fillId="0" borderId="222" xfId="0" applyFont="1" applyBorder="1" applyAlignment="1">
      <alignment vertical="center"/>
    </xf>
    <xf numFmtId="0" fontId="6" fillId="0" borderId="224" xfId="0" applyFont="1" applyBorder="1" applyAlignment="1">
      <alignment vertical="center"/>
    </xf>
    <xf numFmtId="0" fontId="6" fillId="0" borderId="223" xfId="0" applyFont="1" applyBorder="1" applyAlignment="1">
      <alignment vertical="center"/>
    </xf>
    <xf numFmtId="0" fontId="12" fillId="0" borderId="223" xfId="0" applyFont="1" applyBorder="1" applyAlignment="1">
      <alignment horizontal="right" vertical="center"/>
    </xf>
    <xf numFmtId="49" fontId="6" fillId="0" borderId="225" xfId="0" applyNumberFormat="1" applyFont="1" applyBorder="1" applyAlignment="1">
      <alignment horizontal="left" vertical="center"/>
    </xf>
    <xf numFmtId="0" fontId="6" fillId="0" borderId="225" xfId="0" applyFont="1" applyBorder="1" applyAlignment="1">
      <alignment vertical="center"/>
    </xf>
    <xf numFmtId="0" fontId="6" fillId="0" borderId="226" xfId="0" applyFont="1" applyBorder="1" applyAlignment="1">
      <alignment horizontal="left" vertical="center" wrapText="1"/>
    </xf>
    <xf numFmtId="0" fontId="9" fillId="0" borderId="227" xfId="0" applyFont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0" fontId="9" fillId="0" borderId="227" xfId="0" applyFont="1" applyBorder="1" applyAlignment="1">
      <alignment horizontal="center" vertical="center"/>
    </xf>
    <xf numFmtId="0" fontId="9" fillId="0" borderId="229" xfId="0" applyFont="1" applyBorder="1" applyAlignment="1">
      <alignment horizontal="center" vertical="center"/>
    </xf>
    <xf numFmtId="0" fontId="12" fillId="0" borderId="228" xfId="0" applyFont="1" applyBorder="1" applyAlignment="1">
      <alignment horizontal="center" vertical="center"/>
    </xf>
    <xf numFmtId="0" fontId="6" fillId="0" borderId="227" xfId="0" applyFont="1" applyBorder="1" applyAlignment="1">
      <alignment vertical="center"/>
    </xf>
    <xf numFmtId="0" fontId="6" fillId="0" borderId="229" xfId="0" applyFont="1" applyBorder="1" applyAlignment="1">
      <alignment vertical="center"/>
    </xf>
    <xf numFmtId="0" fontId="6" fillId="0" borderId="228" xfId="0" applyFont="1" applyBorder="1" applyAlignment="1">
      <alignment vertical="center"/>
    </xf>
    <xf numFmtId="0" fontId="12" fillId="0" borderId="228" xfId="0" applyFont="1" applyBorder="1" applyAlignment="1">
      <alignment horizontal="right" vertical="center"/>
    </xf>
    <xf numFmtId="0" fontId="6" fillId="0" borderId="23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" fillId="0" borderId="0" xfId="56" applyFont="1" applyAlignment="1">
      <alignment vertical="center"/>
      <protection/>
    </xf>
    <xf numFmtId="0" fontId="44" fillId="0" borderId="0" xfId="0" applyFont="1" applyAlignment="1">
      <alignment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170" xfId="0" applyFont="1" applyBorder="1" applyAlignment="1">
      <alignment horizontal="right" vertical="center"/>
    </xf>
    <xf numFmtId="0" fontId="40" fillId="0" borderId="231" xfId="0" applyFont="1" applyBorder="1" applyAlignment="1">
      <alignment horizontal="left" vertical="center" wrapText="1"/>
    </xf>
    <xf numFmtId="0" fontId="40" fillId="0" borderId="23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40" fillId="0" borderId="182" xfId="0" applyFont="1" applyBorder="1" applyAlignment="1">
      <alignment horizontal="left" vertical="center" wrapText="1"/>
    </xf>
    <xf numFmtId="0" fontId="40" fillId="0" borderId="1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40" fillId="0" borderId="182" xfId="0" applyFont="1" applyFill="1" applyBorder="1" applyAlignment="1">
      <alignment horizontal="center" vertical="center" wrapText="1"/>
    </xf>
    <xf numFmtId="0" fontId="40" fillId="0" borderId="182" xfId="0" applyFont="1" applyFill="1" applyBorder="1" applyAlignment="1">
      <alignment horizontal="center" vertical="center"/>
    </xf>
    <xf numFmtId="0" fontId="40" fillId="0" borderId="182" xfId="0" applyFont="1" applyBorder="1" applyAlignment="1">
      <alignment horizontal="left" vertical="center"/>
    </xf>
    <xf numFmtId="0" fontId="40" fillId="0" borderId="182" xfId="0" applyFont="1" applyBorder="1" applyAlignment="1">
      <alignment horizontal="center" vertical="center" wrapText="1"/>
    </xf>
    <xf numFmtId="0" fontId="41" fillId="0" borderId="182" xfId="0" applyFont="1" applyBorder="1" applyAlignment="1">
      <alignment horizontal="center" vertical="center" wrapText="1"/>
    </xf>
    <xf numFmtId="0" fontId="40" fillId="0" borderId="182" xfId="0" applyFont="1" applyFill="1" applyBorder="1" applyAlignment="1">
      <alignment horizontal="left" vertical="center" wrapText="1"/>
    </xf>
    <xf numFmtId="0" fontId="17" fillId="0" borderId="45" xfId="0" applyFont="1" applyBorder="1" applyAlignment="1">
      <alignment vertical="center"/>
    </xf>
    <xf numFmtId="0" fontId="6" fillId="0" borderId="233" xfId="0" applyFont="1" applyBorder="1" applyAlignment="1">
      <alignment horizontal="center" vertical="center"/>
    </xf>
    <xf numFmtId="0" fontId="11" fillId="0" borderId="234" xfId="0" applyFont="1" applyBorder="1" applyAlignment="1">
      <alignment horizontal="right" vertical="center"/>
    </xf>
    <xf numFmtId="0" fontId="6" fillId="0" borderId="235" xfId="0" applyFont="1" applyBorder="1" applyAlignment="1">
      <alignment horizontal="center" vertical="center"/>
    </xf>
    <xf numFmtId="0" fontId="11" fillId="0" borderId="133" xfId="0" applyFont="1" applyBorder="1" applyAlignment="1">
      <alignment horizontal="right" vertical="center"/>
    </xf>
    <xf numFmtId="0" fontId="6" fillId="22" borderId="236" xfId="0" applyFont="1" applyFill="1" applyBorder="1" applyAlignment="1" applyProtection="1">
      <alignment horizontal="center" vertical="center"/>
      <protection locked="0"/>
    </xf>
    <xf numFmtId="0" fontId="6" fillId="22" borderId="183" xfId="0" applyFont="1" applyFill="1" applyBorder="1" applyAlignment="1">
      <alignment horizontal="center" vertical="center"/>
    </xf>
    <xf numFmtId="0" fontId="11" fillId="22" borderId="23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56" applyFont="1" applyBorder="1" applyAlignment="1">
      <alignment horizontal="center" vertical="center"/>
      <protection/>
    </xf>
    <xf numFmtId="0" fontId="9" fillId="0" borderId="40" xfId="56" applyFont="1" applyBorder="1">
      <alignment/>
      <protection/>
    </xf>
    <xf numFmtId="0" fontId="9" fillId="25" borderId="57" xfId="56" applyFont="1" applyFill="1" applyBorder="1">
      <alignment/>
      <protection/>
    </xf>
    <xf numFmtId="0" fontId="9" fillId="25" borderId="33" xfId="56" applyFont="1" applyFill="1" applyBorder="1" applyAlignment="1">
      <alignment horizontal="center" vertical="center"/>
      <protection/>
    </xf>
    <xf numFmtId="0" fontId="12" fillId="0" borderId="56" xfId="56" applyFont="1" applyBorder="1" applyAlignment="1">
      <alignment horizontal="center" vertical="center"/>
      <protection/>
    </xf>
    <xf numFmtId="0" fontId="9" fillId="0" borderId="33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 horizontal="center" vertical="center"/>
      <protection/>
    </xf>
    <xf numFmtId="0" fontId="9" fillId="0" borderId="56" xfId="56" applyFont="1" applyBorder="1" applyAlignment="1">
      <alignment horizontal="center" vertical="center"/>
      <protection/>
    </xf>
    <xf numFmtId="0" fontId="17" fillId="0" borderId="33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 vertical="center"/>
      <protection/>
    </xf>
    <xf numFmtId="0" fontId="9" fillId="0" borderId="56" xfId="56" applyFont="1" applyBorder="1" applyAlignment="1">
      <alignment vertical="center"/>
      <protection/>
    </xf>
    <xf numFmtId="0" fontId="6" fillId="0" borderId="33" xfId="56" applyFont="1" applyBorder="1" applyAlignment="1">
      <alignment vertical="center"/>
      <protection/>
    </xf>
    <xf numFmtId="0" fontId="6" fillId="0" borderId="40" xfId="56" applyFont="1" applyBorder="1" applyAlignment="1">
      <alignment vertical="center"/>
      <protection/>
    </xf>
    <xf numFmtId="0" fontId="6" fillId="0" borderId="56" xfId="56" applyFont="1" applyBorder="1" applyAlignment="1">
      <alignment vertical="center"/>
      <protection/>
    </xf>
    <xf numFmtId="0" fontId="11" fillId="0" borderId="51" xfId="56" applyFont="1" applyBorder="1" applyAlignment="1">
      <alignment horizontal="center" vertical="center"/>
      <protection/>
    </xf>
    <xf numFmtId="0" fontId="9" fillId="0" borderId="51" xfId="56" applyFont="1" applyBorder="1" applyAlignment="1">
      <alignment horizontal="center" vertical="center"/>
      <protection/>
    </xf>
    <xf numFmtId="0" fontId="17" fillId="0" borderId="51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vertical="center"/>
      <protection/>
    </xf>
    <xf numFmtId="0" fontId="12" fillId="0" borderId="56" xfId="56" applyFont="1" applyFill="1" applyBorder="1" applyAlignment="1">
      <alignment horizontal="center" vertical="center"/>
      <protection/>
    </xf>
    <xf numFmtId="0" fontId="9" fillId="0" borderId="33" xfId="56" applyFont="1" applyFill="1" applyBorder="1" applyAlignment="1">
      <alignment horizontal="center" vertical="center"/>
      <protection/>
    </xf>
    <xf numFmtId="0" fontId="9" fillId="0" borderId="40" xfId="56" applyFont="1" applyFill="1" applyBorder="1" applyAlignment="1">
      <alignment horizontal="center" vertical="center"/>
      <protection/>
    </xf>
    <xf numFmtId="0" fontId="12" fillId="0" borderId="56" xfId="56" applyFont="1" applyFill="1" applyBorder="1" applyAlignment="1">
      <alignment horizontal="center" vertical="center"/>
      <protection/>
    </xf>
    <xf numFmtId="0" fontId="9" fillId="0" borderId="51" xfId="56" applyFont="1" applyFill="1" applyBorder="1" applyAlignment="1">
      <alignment horizontal="center" vertical="center"/>
      <protection/>
    </xf>
    <xf numFmtId="0" fontId="12" fillId="0" borderId="25" xfId="56" applyFont="1" applyFill="1" applyBorder="1" applyAlignment="1">
      <alignment horizontal="center" vertical="center"/>
      <protection/>
    </xf>
    <xf numFmtId="49" fontId="9" fillId="0" borderId="51" xfId="56" applyNumberFormat="1" applyFont="1" applyFill="1" applyBorder="1" applyAlignment="1">
      <alignment horizontal="center" vertical="center"/>
      <protection/>
    </xf>
    <xf numFmtId="0" fontId="9" fillId="25" borderId="238" xfId="56" applyFont="1" applyFill="1" applyBorder="1" applyAlignment="1">
      <alignment horizontal="center" vertical="center"/>
      <protection/>
    </xf>
    <xf numFmtId="0" fontId="12" fillId="0" borderId="239" xfId="56" applyFont="1" applyBorder="1" applyAlignment="1">
      <alignment horizontal="center" vertical="center"/>
      <protection/>
    </xf>
    <xf numFmtId="0" fontId="9" fillId="0" borderId="238" xfId="56" applyFont="1" applyBorder="1" applyAlignment="1">
      <alignment horizontal="center" vertical="center"/>
      <protection/>
    </xf>
    <xf numFmtId="0" fontId="9" fillId="0" borderId="240" xfId="56" applyFont="1" applyBorder="1" applyAlignment="1">
      <alignment horizontal="center" vertical="center"/>
      <protection/>
    </xf>
    <xf numFmtId="0" fontId="12" fillId="0" borderId="241" xfId="56" applyFont="1" applyBorder="1" applyAlignment="1">
      <alignment horizontal="center" vertical="center"/>
      <protection/>
    </xf>
    <xf numFmtId="0" fontId="12" fillId="0" borderId="238" xfId="56" applyFont="1" applyBorder="1" applyAlignment="1">
      <alignment horizontal="center" vertical="center"/>
      <protection/>
    </xf>
    <xf numFmtId="0" fontId="12" fillId="0" borderId="240" xfId="56" applyFont="1" applyBorder="1" applyAlignment="1">
      <alignment horizontal="center" vertical="center"/>
      <protection/>
    </xf>
    <xf numFmtId="0" fontId="17" fillId="0" borderId="242" xfId="56" applyFont="1" applyBorder="1" applyAlignment="1">
      <alignment horizontal="center" vertical="center"/>
      <protection/>
    </xf>
    <xf numFmtId="0" fontId="12" fillId="0" borderId="242" xfId="56" applyFont="1" applyBorder="1" applyAlignment="1">
      <alignment horizontal="center" vertical="center"/>
      <protection/>
    </xf>
    <xf numFmtId="0" fontId="9" fillId="0" borderId="73" xfId="56" applyFont="1" applyBorder="1" applyAlignment="1">
      <alignment horizontal="center" vertical="center"/>
      <protection/>
    </xf>
    <xf numFmtId="0" fontId="9" fillId="0" borderId="240" xfId="56" applyFont="1" applyBorder="1" applyAlignment="1">
      <alignment vertical="center"/>
      <protection/>
    </xf>
    <xf numFmtId="0" fontId="12" fillId="0" borderId="241" xfId="56" applyFont="1" applyBorder="1" applyAlignment="1">
      <alignment horizontal="right" vertical="center"/>
      <protection/>
    </xf>
    <xf numFmtId="0" fontId="6" fillId="0" borderId="242" xfId="56" applyFont="1" applyBorder="1" applyAlignment="1">
      <alignment vertical="center"/>
      <protection/>
    </xf>
    <xf numFmtId="0" fontId="6" fillId="0" borderId="240" xfId="56" applyFont="1" applyBorder="1" applyAlignment="1">
      <alignment vertical="center"/>
      <protection/>
    </xf>
    <xf numFmtId="0" fontId="11" fillId="0" borderId="241" xfId="56" applyFont="1" applyBorder="1" applyAlignment="1">
      <alignment horizontal="right" vertical="center"/>
      <protection/>
    </xf>
    <xf numFmtId="0" fontId="9" fillId="25" borderId="37" xfId="56" applyFont="1" applyFill="1" applyBorder="1" applyAlignment="1">
      <alignment horizontal="center" vertical="center"/>
      <protection/>
    </xf>
    <xf numFmtId="0" fontId="12" fillId="0" borderId="41" xfId="56" applyFont="1" applyFill="1" applyBorder="1" applyAlignment="1">
      <alignment horizontal="center" vertical="center"/>
      <protection/>
    </xf>
    <xf numFmtId="0" fontId="9" fillId="0" borderId="37" xfId="56" applyFont="1" applyFill="1" applyBorder="1" applyAlignment="1">
      <alignment horizontal="center" vertical="center"/>
      <protection/>
    </xf>
    <xf numFmtId="0" fontId="9" fillId="0" borderId="38" xfId="56" applyFont="1" applyFill="1" applyBorder="1" applyAlignment="1">
      <alignment horizontal="center" vertical="center"/>
      <protection/>
    </xf>
    <xf numFmtId="0" fontId="12" fillId="0" borderId="39" xfId="56" applyFont="1" applyFill="1" applyBorder="1" applyAlignment="1">
      <alignment horizontal="center" vertical="center"/>
      <protection/>
    </xf>
    <xf numFmtId="0" fontId="9" fillId="0" borderId="43" xfId="56" applyFont="1" applyFill="1" applyBorder="1" applyAlignment="1">
      <alignment horizontal="center" vertical="center"/>
      <protection/>
    </xf>
    <xf numFmtId="0" fontId="12" fillId="0" borderId="41" xfId="56" applyFont="1" applyFill="1" applyBorder="1" applyAlignment="1">
      <alignment horizontal="center" vertical="center"/>
      <protection/>
    </xf>
    <xf numFmtId="0" fontId="17" fillId="0" borderId="37" xfId="56" applyFont="1" applyBorder="1" applyAlignment="1">
      <alignment horizontal="center" vertical="center"/>
      <protection/>
    </xf>
    <xf numFmtId="49" fontId="9" fillId="0" borderId="33" xfId="56" applyNumberFormat="1" applyFont="1" applyFill="1" applyBorder="1" applyAlignment="1">
      <alignment horizontal="center" vertical="center"/>
      <protection/>
    </xf>
    <xf numFmtId="0" fontId="9" fillId="0" borderId="37" xfId="56" applyFont="1" applyBorder="1" applyAlignment="1">
      <alignment horizontal="center" vertical="center"/>
      <protection/>
    </xf>
    <xf numFmtId="0" fontId="9" fillId="0" borderId="38" xfId="56" applyFont="1" applyBorder="1" applyAlignment="1">
      <alignment horizontal="center" vertical="center"/>
      <protection/>
    </xf>
    <xf numFmtId="0" fontId="9" fillId="0" borderId="39" xfId="56" applyFont="1" applyBorder="1" applyAlignment="1">
      <alignment horizontal="center" vertical="center"/>
      <protection/>
    </xf>
    <xf numFmtId="0" fontId="9" fillId="0" borderId="43" xfId="56" applyFont="1" applyBorder="1" applyAlignment="1">
      <alignment horizontal="center" vertical="center"/>
      <protection/>
    </xf>
    <xf numFmtId="0" fontId="9" fillId="0" borderId="41" xfId="56" applyFont="1" applyBorder="1" applyAlignment="1">
      <alignment horizontal="center" vertical="center"/>
      <protection/>
    </xf>
    <xf numFmtId="0" fontId="9" fillId="0" borderId="38" xfId="56" applyFont="1" applyBorder="1" applyAlignment="1">
      <alignment vertical="center"/>
      <protection/>
    </xf>
    <xf numFmtId="0" fontId="9" fillId="0" borderId="39" xfId="56" applyFont="1" applyBorder="1" applyAlignment="1">
      <alignment vertical="center"/>
      <protection/>
    </xf>
    <xf numFmtId="0" fontId="6" fillId="0" borderId="43" xfId="56" applyFont="1" applyBorder="1" applyAlignment="1">
      <alignment vertical="center"/>
      <protection/>
    </xf>
    <xf numFmtId="0" fontId="6" fillId="0" borderId="38" xfId="56" applyFont="1" applyBorder="1" applyAlignment="1">
      <alignment vertical="center"/>
      <protection/>
    </xf>
    <xf numFmtId="0" fontId="6" fillId="0" borderId="39" xfId="56" applyFont="1" applyBorder="1" applyAlignment="1">
      <alignment vertical="center"/>
      <protection/>
    </xf>
    <xf numFmtId="0" fontId="12" fillId="0" borderId="41" xfId="56" applyFont="1" applyBorder="1" applyAlignment="1">
      <alignment horizontal="center" vertical="center"/>
      <protection/>
    </xf>
    <xf numFmtId="0" fontId="9" fillId="0" borderId="57" xfId="56" applyFont="1" applyBorder="1">
      <alignment/>
      <protection/>
    </xf>
    <xf numFmtId="0" fontId="9" fillId="0" borderId="37" xfId="56" applyFont="1" applyBorder="1" applyAlignment="1">
      <alignment horizontal="center" vertical="center"/>
      <protection/>
    </xf>
    <xf numFmtId="0" fontId="9" fillId="0" borderId="38" xfId="56" applyFont="1" applyBorder="1" applyAlignment="1">
      <alignment horizontal="center" vertical="center"/>
      <protection/>
    </xf>
    <xf numFmtId="0" fontId="12" fillId="0" borderId="39" xfId="56" applyFont="1" applyBorder="1" applyAlignment="1">
      <alignment horizontal="center" vertical="center"/>
      <protection/>
    </xf>
    <xf numFmtId="0" fontId="12" fillId="0" borderId="37" xfId="56" applyFont="1" applyBorder="1" applyAlignment="1">
      <alignment horizontal="center" vertical="center"/>
      <protection/>
    </xf>
    <xf numFmtId="0" fontId="12" fillId="0" borderId="38" xfId="56" applyFont="1" applyBorder="1" applyAlignment="1">
      <alignment horizontal="center" vertical="center"/>
      <protection/>
    </xf>
    <xf numFmtId="0" fontId="17" fillId="0" borderId="43" xfId="56" applyFont="1" applyBorder="1" applyAlignment="1">
      <alignment horizontal="center" vertical="center"/>
      <protection/>
    </xf>
    <xf numFmtId="0" fontId="12" fillId="0" borderId="43" xfId="56" applyFont="1" applyBorder="1" applyAlignment="1">
      <alignment horizontal="center" vertical="center"/>
      <protection/>
    </xf>
    <xf numFmtId="0" fontId="9" fillId="0" borderId="38" xfId="56" applyFont="1" applyBorder="1" applyAlignment="1">
      <alignment vertical="center"/>
      <protection/>
    </xf>
    <xf numFmtId="0" fontId="12" fillId="0" borderId="39" xfId="56" applyFont="1" applyBorder="1" applyAlignment="1">
      <alignment horizontal="right" vertical="center"/>
      <protection/>
    </xf>
    <xf numFmtId="0" fontId="6" fillId="0" borderId="43" xfId="56" applyFont="1" applyBorder="1" applyAlignment="1">
      <alignment vertical="center"/>
      <protection/>
    </xf>
    <xf numFmtId="0" fontId="6" fillId="0" borderId="38" xfId="56" applyFont="1" applyBorder="1" applyAlignment="1">
      <alignment vertical="center"/>
      <protection/>
    </xf>
    <xf numFmtId="0" fontId="11" fillId="0" borderId="39" xfId="56" applyFont="1" applyBorder="1" applyAlignment="1">
      <alignment horizontal="right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vertical="center"/>
      <protection/>
    </xf>
    <xf numFmtId="0" fontId="11" fillId="0" borderId="39" xfId="56" applyFont="1" applyFill="1" applyBorder="1" applyAlignment="1">
      <alignment horizontal="right" vertical="center"/>
      <protection/>
    </xf>
    <xf numFmtId="0" fontId="6" fillId="0" borderId="37" xfId="56" applyFont="1" applyFill="1" applyBorder="1" applyAlignment="1">
      <alignment vertical="center"/>
      <protection/>
    </xf>
    <xf numFmtId="0" fontId="6" fillId="0" borderId="43" xfId="56" applyFont="1" applyFill="1" applyBorder="1" applyAlignment="1">
      <alignment vertical="center"/>
      <protection/>
    </xf>
    <xf numFmtId="0" fontId="6" fillId="0" borderId="39" xfId="56" applyFont="1" applyBorder="1" applyAlignment="1">
      <alignment vertical="center"/>
      <protection/>
    </xf>
    <xf numFmtId="0" fontId="6" fillId="0" borderId="37" xfId="56" applyFont="1" applyBorder="1" applyAlignment="1">
      <alignment vertical="center"/>
      <protection/>
    </xf>
    <xf numFmtId="0" fontId="9" fillId="0" borderId="38" xfId="56" applyFont="1" applyFill="1" applyBorder="1" applyAlignment="1">
      <alignment horizontal="center" vertical="center"/>
      <protection/>
    </xf>
    <xf numFmtId="0" fontId="12" fillId="0" borderId="39" xfId="56" applyFont="1" applyFill="1" applyBorder="1" applyAlignment="1">
      <alignment horizontal="center" vertical="center"/>
      <protection/>
    </xf>
    <xf numFmtId="0" fontId="18" fillId="0" borderId="43" xfId="56" applyFont="1" applyFill="1" applyBorder="1" applyAlignment="1">
      <alignment horizontal="center" vertical="center"/>
      <protection/>
    </xf>
    <xf numFmtId="0" fontId="9" fillId="0" borderId="51" xfId="56" applyFont="1" applyFill="1" applyBorder="1" applyAlignment="1">
      <alignment horizontal="center" vertical="center"/>
      <protection/>
    </xf>
    <xf numFmtId="0" fontId="9" fillId="0" borderId="236" xfId="56" applyFont="1" applyBorder="1" applyAlignment="1">
      <alignment horizontal="center" vertical="center"/>
      <protection/>
    </xf>
    <xf numFmtId="0" fontId="12" fillId="0" borderId="243" xfId="56" applyFont="1" applyFill="1" applyBorder="1" applyAlignment="1">
      <alignment horizontal="center" vertical="center"/>
      <protection/>
    </xf>
    <xf numFmtId="0" fontId="6" fillId="0" borderId="236" xfId="56" applyFont="1" applyFill="1" applyBorder="1" applyAlignment="1">
      <alignment horizontal="center" vertical="center"/>
      <protection/>
    </xf>
    <xf numFmtId="0" fontId="6" fillId="0" borderId="183" xfId="56" applyFont="1" applyFill="1" applyBorder="1" applyAlignment="1">
      <alignment horizontal="center" vertical="center"/>
      <protection/>
    </xf>
    <xf numFmtId="0" fontId="6" fillId="0" borderId="183" xfId="56" applyFont="1" applyFill="1" applyBorder="1" applyAlignment="1">
      <alignment vertical="center"/>
      <protection/>
    </xf>
    <xf numFmtId="0" fontId="11" fillId="0" borderId="237" xfId="56" applyFont="1" applyFill="1" applyBorder="1" applyAlignment="1">
      <alignment horizontal="right" vertical="center"/>
      <protection/>
    </xf>
    <xf numFmtId="0" fontId="6" fillId="0" borderId="236" xfId="56" applyFont="1" applyFill="1" applyBorder="1" applyAlignment="1">
      <alignment vertical="center"/>
      <protection/>
    </xf>
    <xf numFmtId="0" fontId="6" fillId="0" borderId="244" xfId="56" applyFont="1" applyFill="1" applyBorder="1" applyAlignment="1">
      <alignment vertical="center"/>
      <protection/>
    </xf>
    <xf numFmtId="0" fontId="9" fillId="0" borderId="244" xfId="56" applyFont="1" applyBorder="1" applyAlignment="1">
      <alignment horizontal="center" vertical="center"/>
      <protection/>
    </xf>
    <xf numFmtId="0" fontId="9" fillId="0" borderId="183" xfId="56" applyFont="1" applyBorder="1" applyAlignment="1">
      <alignment horizontal="center" vertical="center"/>
      <protection/>
    </xf>
    <xf numFmtId="0" fontId="9" fillId="0" borderId="243" xfId="56" applyFont="1" applyBorder="1" applyAlignment="1">
      <alignment horizontal="center" vertical="center"/>
      <protection/>
    </xf>
    <xf numFmtId="0" fontId="17" fillId="0" borderId="236" xfId="56" applyFont="1" applyBorder="1" applyAlignment="1">
      <alignment horizontal="center" vertical="center"/>
      <protection/>
    </xf>
    <xf numFmtId="0" fontId="6" fillId="0" borderId="183" xfId="56" applyFont="1" applyBorder="1" applyAlignment="1">
      <alignment vertical="center"/>
      <protection/>
    </xf>
    <xf numFmtId="0" fontId="6" fillId="0" borderId="237" xfId="56" applyFont="1" applyBorder="1" applyAlignment="1">
      <alignment vertical="center"/>
      <protection/>
    </xf>
    <xf numFmtId="0" fontId="6" fillId="0" borderId="236" xfId="56" applyFont="1" applyBorder="1" applyAlignment="1">
      <alignment vertical="center"/>
      <protection/>
    </xf>
    <xf numFmtId="0" fontId="9" fillId="0" borderId="183" xfId="56" applyFont="1" applyFill="1" applyBorder="1" applyAlignment="1">
      <alignment horizontal="center" vertical="center"/>
      <protection/>
    </xf>
    <xf numFmtId="0" fontId="12" fillId="0" borderId="237" xfId="56" applyFont="1" applyFill="1" applyBorder="1" applyAlignment="1">
      <alignment horizontal="center" vertical="center"/>
      <protection/>
    </xf>
    <xf numFmtId="0" fontId="9" fillId="0" borderId="244" xfId="56" applyFont="1" applyFill="1" applyBorder="1" applyAlignment="1">
      <alignment horizontal="center" vertical="center"/>
      <protection/>
    </xf>
    <xf numFmtId="49" fontId="9" fillId="0" borderId="51" xfId="56" applyNumberFormat="1" applyFont="1" applyFill="1" applyBorder="1" applyAlignment="1">
      <alignment horizontal="center" vertical="center"/>
      <protection/>
    </xf>
    <xf numFmtId="0" fontId="9" fillId="0" borderId="33" xfId="56" applyFont="1" applyBorder="1" applyAlignment="1">
      <alignment horizontal="center" vertical="center"/>
      <protection/>
    </xf>
    <xf numFmtId="0" fontId="9" fillId="0" borderId="33" xfId="56" applyFont="1" applyFill="1" applyBorder="1" applyAlignment="1">
      <alignment horizontal="center" vertical="center"/>
      <protection/>
    </xf>
    <xf numFmtId="0" fontId="9" fillId="0" borderId="40" xfId="56" applyFont="1" applyFill="1" applyBorder="1" applyAlignment="1">
      <alignment horizontal="center" vertical="center"/>
      <protection/>
    </xf>
    <xf numFmtId="0" fontId="9" fillId="0" borderId="40" xfId="56" applyFont="1" applyFill="1" applyBorder="1" applyAlignment="1">
      <alignment vertical="center"/>
      <protection/>
    </xf>
    <xf numFmtId="0" fontId="9" fillId="0" borderId="56" xfId="56" applyFont="1" applyFill="1" applyBorder="1" applyAlignment="1">
      <alignment vertical="center"/>
      <protection/>
    </xf>
    <xf numFmtId="0" fontId="9" fillId="0" borderId="33" xfId="56" applyFont="1" applyFill="1" applyBorder="1" applyAlignment="1">
      <alignment vertical="center"/>
      <protection/>
    </xf>
    <xf numFmtId="0" fontId="12" fillId="0" borderId="57" xfId="56" applyFont="1" applyFill="1" applyBorder="1" applyAlignment="1">
      <alignment horizontal="center" vertical="center"/>
      <protection/>
    </xf>
    <xf numFmtId="0" fontId="6" fillId="0" borderId="40" xfId="56" applyFont="1" applyBorder="1" applyAlignment="1">
      <alignment vertical="center"/>
      <protection/>
    </xf>
    <xf numFmtId="0" fontId="6" fillId="0" borderId="56" xfId="56" applyFont="1" applyBorder="1" applyAlignment="1">
      <alignment vertical="center"/>
      <protection/>
    </xf>
    <xf numFmtId="0" fontId="6" fillId="0" borderId="33" xfId="56" applyFont="1" applyBorder="1" applyAlignment="1">
      <alignment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40" xfId="56" applyFont="1" applyFill="1" applyBorder="1" applyAlignment="1">
      <alignment horizontal="center" vertical="center"/>
      <protection/>
    </xf>
    <xf numFmtId="0" fontId="11" fillId="0" borderId="56" xfId="56" applyFont="1" applyFill="1" applyBorder="1" applyAlignment="1">
      <alignment horizontal="center" vertical="center"/>
      <protection/>
    </xf>
    <xf numFmtId="0" fontId="9" fillId="0" borderId="56" xfId="56" applyNumberFormat="1" applyFont="1" applyFill="1" applyBorder="1" applyAlignment="1">
      <alignment horizontal="center" vertical="center"/>
      <protection/>
    </xf>
    <xf numFmtId="0" fontId="12" fillId="0" borderId="33" xfId="56" applyFont="1" applyBorder="1" applyAlignment="1">
      <alignment horizontal="center" vertical="center"/>
      <protection/>
    </xf>
    <xf numFmtId="0" fontId="12" fillId="0" borderId="40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 horizontal="center" vertical="center"/>
      <protection/>
    </xf>
    <xf numFmtId="0" fontId="12" fillId="0" borderId="57" xfId="56" applyFont="1" applyFill="1" applyBorder="1" applyAlignment="1">
      <alignment horizontal="center" vertical="center"/>
      <protection/>
    </xf>
    <xf numFmtId="0" fontId="12" fillId="0" borderId="56" xfId="56" applyFont="1" applyFill="1" applyBorder="1" applyAlignment="1">
      <alignment horizontal="right" vertical="center"/>
      <protection/>
    </xf>
    <xf numFmtId="0" fontId="11" fillId="0" borderId="56" xfId="56" applyFont="1" applyFill="1" applyBorder="1" applyAlignment="1">
      <alignment horizontal="right" vertical="center"/>
      <protection/>
    </xf>
    <xf numFmtId="0" fontId="12" fillId="0" borderId="57" xfId="56" applyFont="1" applyBorder="1" applyAlignment="1">
      <alignment horizontal="center" vertical="center"/>
      <protection/>
    </xf>
    <xf numFmtId="0" fontId="9" fillId="0" borderId="51" xfId="56" applyFont="1" applyBorder="1" applyAlignment="1">
      <alignment horizontal="center" vertical="center"/>
      <protection/>
    </xf>
    <xf numFmtId="0" fontId="12" fillId="0" borderId="56" xfId="56" applyFont="1" applyBorder="1" applyAlignment="1">
      <alignment horizontal="right" vertical="center"/>
      <protection/>
    </xf>
    <xf numFmtId="0" fontId="6" fillId="0" borderId="33" xfId="56" applyFont="1" applyBorder="1" applyAlignment="1">
      <alignment horizontal="center" vertical="center"/>
      <protection/>
    </xf>
    <xf numFmtId="0" fontId="11" fillId="0" borderId="56" xfId="56" applyFont="1" applyBorder="1" applyAlignment="1">
      <alignment horizontal="right" vertical="center"/>
      <protection/>
    </xf>
    <xf numFmtId="0" fontId="11" fillId="0" borderId="51" xfId="56" applyFont="1" applyFill="1" applyBorder="1" applyAlignment="1">
      <alignment horizontal="center" vertical="center"/>
      <protection/>
    </xf>
    <xf numFmtId="0" fontId="9" fillId="0" borderId="56" xfId="56" applyFont="1" applyBorder="1" applyAlignment="1">
      <alignment horizontal="center" vertical="center"/>
      <protection/>
    </xf>
    <xf numFmtId="0" fontId="6" fillId="0" borderId="33" xfId="56" applyFont="1" applyBorder="1" applyAlignment="1">
      <alignment horizontal="center" vertical="center" wrapText="1"/>
      <protection/>
    </xf>
    <xf numFmtId="0" fontId="6" fillId="0" borderId="40" xfId="56" applyFont="1" applyBorder="1" applyAlignment="1">
      <alignment horizontal="center" vertical="center" wrapText="1"/>
      <protection/>
    </xf>
    <xf numFmtId="0" fontId="6" fillId="0" borderId="33" xfId="56" applyFont="1" applyFill="1" applyBorder="1" applyAlignment="1">
      <alignment vertical="center"/>
      <protection/>
    </xf>
    <xf numFmtId="0" fontId="6" fillId="0" borderId="40" xfId="56" applyFont="1" applyFill="1" applyBorder="1" applyAlignment="1">
      <alignment vertical="center"/>
      <protection/>
    </xf>
    <xf numFmtId="0" fontId="6" fillId="0" borderId="56" xfId="56" applyFont="1" applyFill="1" applyBorder="1" applyAlignment="1">
      <alignment vertical="center"/>
      <protection/>
    </xf>
    <xf numFmtId="0" fontId="9" fillId="0" borderId="33" xfId="56" applyFont="1" applyFill="1" applyBorder="1" applyAlignment="1" applyProtection="1">
      <alignment horizontal="center" vertical="center"/>
      <protection locked="0"/>
    </xf>
    <xf numFmtId="0" fontId="9" fillId="0" borderId="40" xfId="56" applyFont="1" applyFill="1" applyBorder="1" applyAlignment="1" applyProtection="1">
      <alignment horizontal="center" vertical="center"/>
      <protection locked="0"/>
    </xf>
    <xf numFmtId="0" fontId="12" fillId="0" borderId="56" xfId="56" applyFont="1" applyFill="1" applyBorder="1" applyAlignment="1" applyProtection="1">
      <alignment horizontal="center" vertical="center"/>
      <protection locked="0"/>
    </xf>
    <xf numFmtId="0" fontId="9" fillId="0" borderId="40" xfId="56" applyFont="1" applyFill="1" applyBorder="1" applyAlignment="1">
      <alignment horizontal="left" vertical="center"/>
      <protection/>
    </xf>
    <xf numFmtId="0" fontId="9" fillId="0" borderId="57" xfId="56" applyFont="1" applyFill="1" applyBorder="1" applyAlignment="1" applyProtection="1">
      <alignment vertical="center"/>
      <protection locked="0"/>
    </xf>
    <xf numFmtId="0" fontId="9" fillId="0" borderId="33" xfId="56" applyFont="1" applyBorder="1" applyAlignment="1">
      <alignment vertical="center"/>
      <protection/>
    </xf>
    <xf numFmtId="0" fontId="9" fillId="0" borderId="40" xfId="56" applyFont="1" applyBorder="1" applyAlignment="1">
      <alignment vertical="center"/>
      <protection/>
    </xf>
    <xf numFmtId="0" fontId="18" fillId="0" borderId="33" xfId="56" applyFont="1" applyFill="1" applyBorder="1" applyAlignment="1" applyProtection="1">
      <alignment horizontal="center" vertical="center"/>
      <protection locked="0"/>
    </xf>
    <xf numFmtId="0" fontId="0" fillId="0" borderId="40" xfId="56" applyBorder="1">
      <alignment/>
      <protection/>
    </xf>
    <xf numFmtId="0" fontId="6" fillId="0" borderId="33" xfId="56" applyFont="1" applyFill="1" applyBorder="1" applyAlignment="1">
      <alignment horizontal="center" vertical="center"/>
      <protection/>
    </xf>
    <xf numFmtId="0" fontId="18" fillId="0" borderId="33" xfId="56" applyFont="1" applyFill="1" applyBorder="1" applyAlignment="1">
      <alignment horizontal="center" vertical="center"/>
      <protection/>
    </xf>
    <xf numFmtId="0" fontId="9" fillId="25" borderId="40" xfId="56" applyFont="1" applyFill="1" applyBorder="1">
      <alignment/>
      <protection/>
    </xf>
    <xf numFmtId="0" fontId="9" fillId="0" borderId="57" xfId="56" applyFont="1" applyBorder="1" applyAlignment="1" applyProtection="1">
      <alignment vertical="center"/>
      <protection locked="0"/>
    </xf>
    <xf numFmtId="0" fontId="12" fillId="0" borderId="25" xfId="56" applyFont="1" applyBorder="1" applyAlignment="1">
      <alignment horizontal="center" vertical="center"/>
      <protection/>
    </xf>
    <xf numFmtId="0" fontId="9" fillId="0" borderId="57" xfId="56" applyFont="1" applyBorder="1" applyAlignment="1">
      <alignment horizontal="left" vertical="center"/>
      <protection/>
    </xf>
    <xf numFmtId="0" fontId="6" fillId="0" borderId="25" xfId="56" applyFont="1" applyBorder="1" applyAlignment="1">
      <alignment vertical="center"/>
      <protection/>
    </xf>
    <xf numFmtId="0" fontId="6" fillId="0" borderId="51" xfId="56" applyFont="1" applyBorder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9" fillId="0" borderId="51" xfId="56" applyFont="1" applyFill="1" applyBorder="1" applyAlignment="1">
      <alignment horizontal="left" vertical="center"/>
      <protection/>
    </xf>
    <xf numFmtId="0" fontId="9" fillId="0" borderId="51" xfId="56" applyFont="1" applyFill="1" applyBorder="1" applyAlignment="1" applyProtection="1">
      <alignment horizontal="center" vertical="center"/>
      <protection locked="0"/>
    </xf>
    <xf numFmtId="0" fontId="17" fillId="0" borderId="40" xfId="56" applyFont="1" applyBorder="1" applyAlignment="1">
      <alignment horizontal="center" vertical="center"/>
      <protection/>
    </xf>
    <xf numFmtId="0" fontId="9" fillId="0" borderId="25" xfId="56" applyFont="1" applyBorder="1" applyAlignment="1">
      <alignment horizontal="center" vertical="center"/>
      <protection/>
    </xf>
    <xf numFmtId="0" fontId="1" fillId="0" borderId="40" xfId="56" applyFont="1" applyBorder="1" applyAlignment="1">
      <alignment vertical="center"/>
      <protection/>
    </xf>
    <xf numFmtId="0" fontId="11" fillId="0" borderId="40" xfId="56" applyFont="1" applyBorder="1" applyAlignment="1">
      <alignment horizontal="right" vertical="center"/>
      <protection/>
    </xf>
    <xf numFmtId="0" fontId="18" fillId="0" borderId="51" xfId="56" applyFont="1" applyFill="1" applyBorder="1" applyAlignment="1" applyProtection="1">
      <alignment horizontal="center" vertical="center"/>
      <protection locked="0"/>
    </xf>
    <xf numFmtId="0" fontId="9" fillId="0" borderId="56" xfId="56" applyFont="1" applyFill="1" applyBorder="1" applyAlignment="1" applyProtection="1">
      <alignment horizontal="center" vertical="center"/>
      <protection locked="0"/>
    </xf>
    <xf numFmtId="49" fontId="9" fillId="0" borderId="40" xfId="56" applyNumberFormat="1" applyFont="1" applyBorder="1" applyAlignment="1">
      <alignment horizontal="left" vertical="center"/>
      <protection/>
    </xf>
    <xf numFmtId="0" fontId="9" fillId="0" borderId="57" xfId="56" applyFont="1" applyBorder="1" applyAlignment="1">
      <alignment vertical="center" wrapText="1"/>
      <protection/>
    </xf>
    <xf numFmtId="0" fontId="9" fillId="0" borderId="51" xfId="56" applyFont="1" applyBorder="1" applyAlignment="1">
      <alignment vertical="center"/>
      <protection/>
    </xf>
    <xf numFmtId="0" fontId="9" fillId="0" borderId="56" xfId="56" applyFont="1" applyBorder="1" applyAlignment="1">
      <alignment vertical="center"/>
      <protection/>
    </xf>
    <xf numFmtId="0" fontId="11" fillId="0" borderId="25" xfId="56" applyFont="1" applyFill="1" applyBorder="1" applyAlignment="1">
      <alignment horizontal="right" vertical="center"/>
      <protection/>
    </xf>
    <xf numFmtId="0" fontId="9" fillId="0" borderId="25" xfId="56" applyFont="1" applyBorder="1" applyAlignment="1">
      <alignment horizontal="center" vertical="center"/>
      <protection/>
    </xf>
    <xf numFmtId="0" fontId="9" fillId="25" borderId="56" xfId="56" applyFont="1" applyFill="1" applyBorder="1">
      <alignment/>
      <protection/>
    </xf>
    <xf numFmtId="0" fontId="9" fillId="0" borderId="57" xfId="56" applyFont="1" applyBorder="1" applyAlignment="1">
      <alignment horizontal="center" vertical="center"/>
      <protection/>
    </xf>
    <xf numFmtId="0" fontId="6" fillId="0" borderId="51" xfId="56" applyFont="1" applyFill="1" applyBorder="1" applyAlignment="1">
      <alignment vertical="center"/>
      <protection/>
    </xf>
    <xf numFmtId="0" fontId="11" fillId="0" borderId="40" xfId="56" applyFont="1" applyFill="1" applyBorder="1" applyAlignment="1">
      <alignment horizontal="right" vertical="center"/>
      <protection/>
    </xf>
    <xf numFmtId="49" fontId="9" fillId="0" borderId="24" xfId="56" applyNumberFormat="1" applyFont="1" applyFill="1" applyBorder="1" applyAlignment="1">
      <alignment horizontal="center" vertical="center"/>
      <protection/>
    </xf>
    <xf numFmtId="0" fontId="9" fillId="0" borderId="40" xfId="56" applyFont="1" applyFill="1" applyBorder="1">
      <alignment/>
      <protection/>
    </xf>
    <xf numFmtId="0" fontId="9" fillId="0" borderId="57" xfId="56" applyFont="1" applyFill="1" applyBorder="1">
      <alignment/>
      <protection/>
    </xf>
    <xf numFmtId="0" fontId="9" fillId="25" borderId="33" xfId="56" applyFont="1" applyFill="1" applyBorder="1">
      <alignment/>
      <protection/>
    </xf>
    <xf numFmtId="0" fontId="1" fillId="0" borderId="25" xfId="56" applyFont="1" applyBorder="1" applyAlignment="1">
      <alignment vertical="center"/>
      <protection/>
    </xf>
    <xf numFmtId="0" fontId="18" fillId="0" borderId="51" xfId="56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/>
      <protection/>
    </xf>
    <xf numFmtId="0" fontId="9" fillId="0" borderId="33" xfId="56" applyFont="1" applyFill="1" applyBorder="1" applyAlignment="1">
      <alignment horizontal="left" vertical="center"/>
      <protection/>
    </xf>
    <xf numFmtId="0" fontId="9" fillId="0" borderId="56" xfId="56" applyFont="1" applyFill="1" applyBorder="1" applyAlignment="1">
      <alignment horizontal="left" vertical="center"/>
      <protection/>
    </xf>
    <xf numFmtId="0" fontId="6" fillId="0" borderId="56" xfId="56" applyFont="1" applyBorder="1" applyAlignment="1">
      <alignment horizontal="center" vertical="center"/>
      <protection/>
    </xf>
    <xf numFmtId="0" fontId="10" fillId="0" borderId="51" xfId="56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9" fontId="6" fillId="0" borderId="235" xfId="0" applyNumberFormat="1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45" xfId="0" applyFont="1" applyBorder="1" applyAlignment="1">
      <alignment horizontal="center" vertical="center" wrapText="1"/>
    </xf>
    <xf numFmtId="0" fontId="6" fillId="0" borderId="246" xfId="0" applyFont="1" applyBorder="1" applyAlignment="1">
      <alignment vertical="center" wrapText="1"/>
    </xf>
    <xf numFmtId="0" fontId="11" fillId="0" borderId="247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6" fillId="0" borderId="247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left" vertical="center"/>
    </xf>
    <xf numFmtId="49" fontId="6" fillId="22" borderId="24" xfId="0" applyNumberFormat="1" applyFont="1" applyFill="1" applyBorder="1" applyAlignment="1">
      <alignment horizontal="left" vertical="center"/>
    </xf>
    <xf numFmtId="0" fontId="6" fillId="0" borderId="132" xfId="0" applyFont="1" applyBorder="1" applyAlignment="1">
      <alignment horizontal="center" vertical="center"/>
    </xf>
    <xf numFmtId="0" fontId="9" fillId="0" borderId="248" xfId="0" applyFont="1" applyBorder="1" applyAlignment="1">
      <alignment vertical="center"/>
    </xf>
    <xf numFmtId="0" fontId="9" fillId="0" borderId="130" xfId="0" applyFont="1" applyFill="1" applyBorder="1" applyAlignment="1">
      <alignment vertical="center" wrapText="1"/>
    </xf>
    <xf numFmtId="0" fontId="9" fillId="0" borderId="131" xfId="0" applyFont="1" applyFill="1" applyBorder="1" applyAlignment="1">
      <alignment vertical="center" wrapText="1"/>
    </xf>
    <xf numFmtId="0" fontId="9" fillId="0" borderId="161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6" fillId="22" borderId="24" xfId="0" applyFont="1" applyFill="1" applyBorder="1" applyAlignment="1">
      <alignment horizontal="center" vertical="center" wrapText="1"/>
    </xf>
    <xf numFmtId="0" fontId="9" fillId="0" borderId="164" xfId="0" applyFont="1" applyFill="1" applyBorder="1" applyAlignment="1">
      <alignment vertical="center" wrapText="1"/>
    </xf>
    <xf numFmtId="0" fontId="9" fillId="0" borderId="165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/>
    </xf>
    <xf numFmtId="0" fontId="6" fillId="22" borderId="24" xfId="0" applyFont="1" applyFill="1" applyBorder="1" applyAlignment="1">
      <alignment horizontal="center" vertical="center"/>
    </xf>
    <xf numFmtId="0" fontId="6" fillId="22" borderId="51" xfId="0" applyFont="1" applyFill="1" applyBorder="1" applyAlignment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22" borderId="10" xfId="0" applyFont="1" applyFill="1" applyBorder="1" applyAlignment="1">
      <alignment horizontal="left" vertical="center" wrapText="1"/>
    </xf>
    <xf numFmtId="0" fontId="6" fillId="22" borderId="24" xfId="0" applyFont="1" applyFill="1" applyBorder="1" applyAlignment="1">
      <alignment horizontal="left" vertical="center" wrapText="1"/>
    </xf>
    <xf numFmtId="49" fontId="6" fillId="22" borderId="21" xfId="0" applyNumberFormat="1" applyFont="1" applyFill="1" applyBorder="1" applyAlignment="1">
      <alignment horizontal="left" vertical="center"/>
    </xf>
    <xf numFmtId="49" fontId="6" fillId="22" borderId="23" xfId="0" applyNumberFormat="1" applyFont="1" applyFill="1" applyBorder="1" applyAlignment="1">
      <alignment horizontal="left" vertical="center"/>
    </xf>
    <xf numFmtId="49" fontId="6" fillId="22" borderId="22" xfId="0" applyNumberFormat="1" applyFont="1" applyFill="1" applyBorder="1" applyAlignment="1">
      <alignment horizontal="left" vertical="center"/>
    </xf>
    <xf numFmtId="0" fontId="9" fillId="0" borderId="248" xfId="0" applyFont="1" applyBorder="1" applyAlignment="1">
      <alignment/>
    </xf>
    <xf numFmtId="49" fontId="6" fillId="0" borderId="233" xfId="0" applyNumberFormat="1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22" borderId="32" xfId="0" applyFont="1" applyFill="1" applyBorder="1" applyAlignment="1">
      <alignment horizontal="right" vertical="center" wrapText="1"/>
    </xf>
    <xf numFmtId="0" fontId="6" fillId="22" borderId="249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47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247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9" fillId="0" borderId="130" xfId="0" applyFont="1" applyFill="1" applyBorder="1" applyAlignment="1">
      <alignment horizontal="left" vertical="center" wrapText="1"/>
    </xf>
    <xf numFmtId="0" fontId="9" fillId="0" borderId="131" xfId="0" applyFont="1" applyFill="1" applyBorder="1" applyAlignment="1">
      <alignment horizontal="left" vertical="center" wrapText="1"/>
    </xf>
    <xf numFmtId="0" fontId="6" fillId="22" borderId="24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0" fontId="9" fillId="0" borderId="15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6" fillId="22" borderId="25" xfId="0" applyFont="1" applyFill="1" applyBorder="1" applyAlignment="1">
      <alignment horizontal="center" vertical="center" wrapText="1"/>
    </xf>
    <xf numFmtId="0" fontId="6" fillId="0" borderId="247" xfId="0" applyFont="1" applyBorder="1" applyAlignment="1" applyProtection="1">
      <alignment horizontal="center" vertical="center"/>
      <protection/>
    </xf>
    <xf numFmtId="0" fontId="6" fillId="0" borderId="156" xfId="0" applyFont="1" applyBorder="1" applyAlignment="1" applyProtection="1">
      <alignment horizontal="center" vertical="center"/>
      <protection/>
    </xf>
    <xf numFmtId="49" fontId="6" fillId="22" borderId="21" xfId="0" applyNumberFormat="1" applyFont="1" applyFill="1" applyBorder="1" applyAlignment="1" applyProtection="1">
      <alignment horizontal="left" vertical="center"/>
      <protection/>
    </xf>
    <xf numFmtId="49" fontId="6" fillId="22" borderId="23" xfId="0" applyNumberFormat="1" applyFont="1" applyFill="1" applyBorder="1" applyAlignment="1" applyProtection="1">
      <alignment horizontal="left" vertical="center"/>
      <protection/>
    </xf>
    <xf numFmtId="49" fontId="6" fillId="22" borderId="22" xfId="0" applyNumberFormat="1" applyFont="1" applyFill="1" applyBorder="1" applyAlignment="1" applyProtection="1">
      <alignment horizontal="left" vertical="center"/>
      <protection/>
    </xf>
    <xf numFmtId="0" fontId="9" fillId="0" borderId="214" xfId="0" applyFont="1" applyFill="1" applyBorder="1" applyAlignment="1">
      <alignment vertical="center" wrapText="1"/>
    </xf>
    <xf numFmtId="0" fontId="9" fillId="0" borderId="197" xfId="0" applyFont="1" applyFill="1" applyBorder="1" applyAlignment="1">
      <alignment vertical="center" wrapText="1"/>
    </xf>
    <xf numFmtId="0" fontId="6" fillId="22" borderId="10" xfId="0" applyFont="1" applyFill="1" applyBorder="1" applyAlignment="1" applyProtection="1">
      <alignment horizontal="center" vertical="center"/>
      <protection/>
    </xf>
    <xf numFmtId="0" fontId="6" fillId="22" borderId="24" xfId="0" applyFont="1" applyFill="1" applyBorder="1" applyAlignment="1" applyProtection="1">
      <alignment horizontal="center" vertical="center"/>
      <protection/>
    </xf>
    <xf numFmtId="0" fontId="6" fillId="22" borderId="51" xfId="0" applyFont="1" applyFill="1" applyBorder="1" applyAlignment="1" applyProtection="1">
      <alignment horizontal="center" vertical="center"/>
      <protection/>
    </xf>
    <xf numFmtId="49" fontId="6" fillId="22" borderId="10" xfId="0" applyNumberFormat="1" applyFont="1" applyFill="1" applyBorder="1" applyAlignment="1" applyProtection="1">
      <alignment horizontal="left" vertical="center"/>
      <protection/>
    </xf>
    <xf numFmtId="49" fontId="6" fillId="22" borderId="24" xfId="0" applyNumberFormat="1" applyFont="1" applyFill="1" applyBorder="1" applyAlignment="1" applyProtection="1">
      <alignment horizontal="left" vertical="center"/>
      <protection/>
    </xf>
    <xf numFmtId="0" fontId="6" fillId="22" borderId="32" xfId="0" applyFont="1" applyFill="1" applyBorder="1" applyAlignment="1" applyProtection="1">
      <alignment horizontal="right" vertical="center" wrapText="1"/>
      <protection/>
    </xf>
    <xf numFmtId="0" fontId="6" fillId="22" borderId="249" xfId="0" applyFont="1" applyFill="1" applyBorder="1" applyAlignment="1" applyProtection="1">
      <alignment horizontal="right" vertical="center" wrapText="1"/>
      <protection/>
    </xf>
    <xf numFmtId="0" fontId="6" fillId="0" borderId="132" xfId="0" applyFont="1" applyBorder="1" applyAlignment="1" applyProtection="1">
      <alignment horizontal="center" vertical="center"/>
      <protection/>
    </xf>
    <xf numFmtId="0" fontId="6" fillId="0" borderId="248" xfId="0" applyFont="1" applyBorder="1" applyAlignment="1" applyProtection="1">
      <alignment horizontal="center" vertical="center"/>
      <protection/>
    </xf>
    <xf numFmtId="49" fontId="6" fillId="0" borderId="233" xfId="0" applyNumberFormat="1" applyFont="1" applyBorder="1" applyAlignment="1" applyProtection="1">
      <alignment horizontal="center" vertical="center"/>
      <protection/>
    </xf>
    <xf numFmtId="49" fontId="6" fillId="0" borderId="155" xfId="0" applyNumberFormat="1" applyFont="1" applyBorder="1" applyAlignment="1" applyProtection="1">
      <alignment horizontal="center" vertical="center"/>
      <protection/>
    </xf>
    <xf numFmtId="0" fontId="6" fillId="0" borderId="24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46" xfId="0" applyFont="1" applyBorder="1" applyAlignment="1" applyProtection="1">
      <alignment horizontal="center" vertical="center" wrapText="1"/>
      <protection/>
    </xf>
    <xf numFmtId="0" fontId="6" fillId="0" borderId="69" xfId="0" applyFont="1" applyBorder="1" applyAlignment="1" applyProtection="1">
      <alignment horizontal="center" vertical="center" wrapText="1"/>
      <protection/>
    </xf>
    <xf numFmtId="0" fontId="11" fillId="0" borderId="247" xfId="0" applyFont="1" applyBorder="1" applyAlignment="1" applyProtection="1">
      <alignment horizontal="center" vertical="center"/>
      <protection/>
    </xf>
    <xf numFmtId="0" fontId="11" fillId="0" borderId="156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9" fillId="0" borderId="219" xfId="0" applyFont="1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21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22" borderId="10" xfId="0" applyFont="1" applyFill="1" applyBorder="1" applyAlignment="1" applyProtection="1">
      <alignment horizontal="left" vertical="center" wrapText="1"/>
      <protection/>
    </xf>
    <xf numFmtId="0" fontId="6" fillId="22" borderId="24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48" xfId="0" applyFont="1" applyBorder="1" applyAlignment="1" applyProtection="1">
      <alignment/>
      <protection/>
    </xf>
    <xf numFmtId="0" fontId="6" fillId="0" borderId="155" xfId="0" applyFont="1" applyBorder="1" applyAlignment="1" applyProtection="1">
      <alignment horizontal="center" vertical="center"/>
      <protection/>
    </xf>
    <xf numFmtId="0" fontId="9" fillId="0" borderId="168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1" fontId="6" fillId="0" borderId="112" xfId="0" applyNumberFormat="1" applyFont="1" applyBorder="1" applyAlignment="1">
      <alignment horizontal="center" vertical="center"/>
    </xf>
    <xf numFmtId="1" fontId="6" fillId="0" borderId="250" xfId="0" applyNumberFormat="1" applyFont="1" applyBorder="1" applyAlignment="1">
      <alignment horizontal="center" vertical="center"/>
    </xf>
    <xf numFmtId="1" fontId="6" fillId="0" borderId="113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248" xfId="0" applyFont="1" applyBorder="1" applyAlignment="1">
      <alignment horizontal="center" vertical="center"/>
    </xf>
    <xf numFmtId="49" fontId="6" fillId="0" borderId="155" xfId="0" applyNumberFormat="1" applyFont="1" applyBorder="1" applyAlignment="1">
      <alignment horizontal="center" vertical="center"/>
    </xf>
    <xf numFmtId="0" fontId="9" fillId="0" borderId="230" xfId="0" applyFont="1" applyBorder="1" applyAlignment="1">
      <alignment horizontal="center" vertical="center"/>
    </xf>
    <xf numFmtId="0" fontId="0" fillId="0" borderId="225" xfId="0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6" fillId="22" borderId="16" xfId="0" applyNumberFormat="1" applyFont="1" applyFill="1" applyBorder="1" applyAlignment="1">
      <alignment horizontal="left" vertical="center"/>
    </xf>
    <xf numFmtId="49" fontId="6" fillId="22" borderId="17" xfId="0" applyNumberFormat="1" applyFont="1" applyFill="1" applyBorder="1" applyAlignment="1">
      <alignment horizontal="left" vertical="center"/>
    </xf>
    <xf numFmtId="49" fontId="6" fillId="22" borderId="18" xfId="0" applyNumberFormat="1" applyFont="1" applyFill="1" applyBorder="1" applyAlignment="1">
      <alignment horizontal="left" vertical="center"/>
    </xf>
    <xf numFmtId="0" fontId="6" fillId="0" borderId="129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 wrapText="1"/>
    </xf>
    <xf numFmtId="0" fontId="6" fillId="0" borderId="251" xfId="0" applyFont="1" applyBorder="1" applyAlignment="1">
      <alignment vertical="center" wrapText="1"/>
    </xf>
    <xf numFmtId="49" fontId="6" fillId="22" borderId="40" xfId="0" applyNumberFormat="1" applyFont="1" applyFill="1" applyBorder="1" applyAlignment="1">
      <alignment horizontal="left" vertical="center"/>
    </xf>
    <xf numFmtId="49" fontId="6" fillId="22" borderId="57" xfId="0" applyNumberFormat="1" applyFont="1" applyFill="1" applyBorder="1" applyAlignment="1">
      <alignment horizontal="left" vertical="center"/>
    </xf>
    <xf numFmtId="0" fontId="9" fillId="0" borderId="248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diko\AppData\Local\Temp\RKK_KIP_N_BSc3_modositott_Kreat&#237;v_2013_03_V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c N KIP ALAP eredeti"/>
      <sheetName val="BSc N PCS"/>
      <sheetName val="BSc nap Ny+M"/>
      <sheetName val="BSc N Min.ir.-rendszerfejl. mód"/>
      <sheetName val="BSc N Kreatív tech. módosítás"/>
      <sheetName val="BSc N Szab val."/>
    </sheetNames>
    <sheetDataSet>
      <sheetData sheetId="0">
        <row r="10">
          <cell r="J10" t="str">
            <v>é</v>
          </cell>
        </row>
        <row r="11">
          <cell r="O11" t="str">
            <v>v</v>
          </cell>
        </row>
        <row r="12">
          <cell r="J12" t="str">
            <v>v</v>
          </cell>
        </row>
        <row r="13">
          <cell r="O13" t="str">
            <v>v</v>
          </cell>
        </row>
        <row r="14">
          <cell r="J14" t="str">
            <v>é</v>
          </cell>
        </row>
        <row r="15">
          <cell r="O15" t="str">
            <v>v</v>
          </cell>
        </row>
        <row r="16">
          <cell r="O16" t="str">
            <v>é</v>
          </cell>
        </row>
        <row r="17">
          <cell r="T17" t="str">
            <v>v</v>
          </cell>
        </row>
        <row r="18">
          <cell r="Y18" t="str">
            <v>é</v>
          </cell>
        </row>
        <row r="19">
          <cell r="Y19" t="str">
            <v>é</v>
          </cell>
        </row>
        <row r="20">
          <cell r="T20" t="str">
            <v>v</v>
          </cell>
        </row>
        <row r="22">
          <cell r="J22" t="str">
            <v>é</v>
          </cell>
        </row>
        <row r="23">
          <cell r="J23" t="str">
            <v>v</v>
          </cell>
        </row>
        <row r="24">
          <cell r="O24" t="str">
            <v>é</v>
          </cell>
        </row>
        <row r="25">
          <cell r="T25" t="str">
            <v>é</v>
          </cell>
        </row>
        <row r="26">
          <cell r="T26" t="str">
            <v>v</v>
          </cell>
        </row>
        <row r="27">
          <cell r="Y27" t="str">
            <v>é</v>
          </cell>
        </row>
        <row r="28">
          <cell r="AD28" t="str">
            <v>v</v>
          </cell>
        </row>
        <row r="29">
          <cell r="AD29" t="str">
            <v>v</v>
          </cell>
        </row>
        <row r="30">
          <cell r="AI30" t="str">
            <v>v</v>
          </cell>
        </row>
        <row r="32">
          <cell r="J32" t="str">
            <v>v</v>
          </cell>
        </row>
        <row r="33">
          <cell r="J33" t="str">
            <v>é</v>
          </cell>
        </row>
        <row r="34">
          <cell r="J34" t="str">
            <v>é</v>
          </cell>
        </row>
        <row r="35">
          <cell r="O35" t="str">
            <v>v</v>
          </cell>
        </row>
        <row r="36">
          <cell r="O36" t="str">
            <v>é</v>
          </cell>
        </row>
        <row r="37">
          <cell r="J37" t="str">
            <v>v</v>
          </cell>
        </row>
        <row r="38">
          <cell r="O38" t="str">
            <v>v</v>
          </cell>
        </row>
        <row r="39">
          <cell r="O39" t="str">
            <v>é</v>
          </cell>
        </row>
        <row r="40">
          <cell r="T40" t="str">
            <v>v</v>
          </cell>
        </row>
        <row r="41">
          <cell r="T41" t="str">
            <v>v</v>
          </cell>
        </row>
        <row r="42">
          <cell r="Y42" t="str">
            <v>v</v>
          </cell>
        </row>
        <row r="43">
          <cell r="T43" t="str">
            <v>é</v>
          </cell>
        </row>
        <row r="44">
          <cell r="Y44" t="str">
            <v>é</v>
          </cell>
        </row>
        <row r="45">
          <cell r="T45" t="str">
            <v>é</v>
          </cell>
        </row>
        <row r="46">
          <cell r="Y46" t="str">
            <v>v</v>
          </cell>
        </row>
        <row r="47">
          <cell r="T47" t="str">
            <v>é</v>
          </cell>
        </row>
        <row r="48">
          <cell r="Y48" t="str">
            <v>v</v>
          </cell>
        </row>
        <row r="49">
          <cell r="T49" t="str">
            <v>é</v>
          </cell>
        </row>
        <row r="50">
          <cell r="Y50" t="str">
            <v>v</v>
          </cell>
        </row>
        <row r="51">
          <cell r="Y51" t="str">
            <v>é</v>
          </cell>
        </row>
        <row r="52">
          <cell r="AD52" t="str">
            <v>é</v>
          </cell>
        </row>
        <row r="53">
          <cell r="AD53" t="str">
            <v>é</v>
          </cell>
        </row>
        <row r="54">
          <cell r="E54">
            <v>108</v>
          </cell>
          <cell r="F54">
            <v>136</v>
          </cell>
          <cell r="G54">
            <v>15</v>
          </cell>
          <cell r="H54">
            <v>10</v>
          </cell>
          <cell r="I54">
            <v>0</v>
          </cell>
          <cell r="K54">
            <v>33</v>
          </cell>
          <cell r="L54">
            <v>12</v>
          </cell>
          <cell r="M54">
            <v>8</v>
          </cell>
          <cell r="N54">
            <v>6</v>
          </cell>
          <cell r="P54">
            <v>33</v>
          </cell>
          <cell r="Q54">
            <v>16</v>
          </cell>
          <cell r="R54">
            <v>6</v>
          </cell>
          <cell r="S54">
            <v>1</v>
          </cell>
          <cell r="U54">
            <v>28</v>
          </cell>
          <cell r="V54">
            <v>11</v>
          </cell>
          <cell r="W54">
            <v>10</v>
          </cell>
          <cell r="X54">
            <v>3</v>
          </cell>
          <cell r="Z54">
            <v>29</v>
          </cell>
          <cell r="AA54">
            <v>7</v>
          </cell>
          <cell r="AB54">
            <v>1</v>
          </cell>
          <cell r="AC54">
            <v>0</v>
          </cell>
          <cell r="AE54">
            <v>10</v>
          </cell>
          <cell r="AF54">
            <v>2</v>
          </cell>
          <cell r="AG54">
            <v>0</v>
          </cell>
          <cell r="AH54">
            <v>0</v>
          </cell>
          <cell r="AJ54">
            <v>3</v>
          </cell>
          <cell r="AK54">
            <v>0</v>
          </cell>
          <cell r="AL54">
            <v>0</v>
          </cell>
          <cell r="AM54">
            <v>0</v>
          </cell>
          <cell r="A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showGridLines="0" view="pageBreakPreview" zoomScale="75" zoomScaleNormal="75" zoomScaleSheetLayoutView="75" zoomScalePageLayoutView="0" workbookViewId="0" topLeftCell="C1">
      <selection activeCell="J1" sqref="J1"/>
    </sheetView>
  </sheetViews>
  <sheetFormatPr defaultColWidth="9.00390625" defaultRowHeight="12.75"/>
  <cols>
    <col min="1" max="1" width="4.875" style="18" customWidth="1"/>
    <col min="2" max="2" width="15.875" style="6" bestFit="1" customWidth="1"/>
    <col min="3" max="3" width="41.375" style="7" customWidth="1"/>
    <col min="4" max="4" width="13.00390625" style="7" customWidth="1"/>
    <col min="5" max="5" width="6.00390625" style="5" customWidth="1"/>
    <col min="6" max="6" width="8.125" style="5" customWidth="1"/>
    <col min="7" max="10" width="3.625" style="5" customWidth="1"/>
    <col min="11" max="11" width="4.75390625" style="5" customWidth="1"/>
    <col min="12" max="15" width="3.625" style="5" customWidth="1"/>
    <col min="16" max="16" width="4.75390625" style="5" customWidth="1"/>
    <col min="17" max="17" width="4.375" style="5" customWidth="1"/>
    <col min="18" max="20" width="3.625" style="5" customWidth="1"/>
    <col min="21" max="21" width="4.875" style="5" customWidth="1"/>
    <col min="22" max="25" width="3.625" style="5" customWidth="1"/>
    <col min="26" max="26" width="4.75390625" style="5" customWidth="1"/>
    <col min="27" max="30" width="3.625" style="5" customWidth="1"/>
    <col min="31" max="31" width="4.75390625" style="5" customWidth="1"/>
    <col min="32" max="35" width="3.625" style="5" customWidth="1"/>
    <col min="36" max="36" width="4.75390625" style="5" customWidth="1"/>
    <col min="37" max="40" width="3.625" style="5" customWidth="1"/>
    <col min="41" max="41" width="4.75390625" style="5" customWidth="1"/>
    <col min="42" max="42" width="21.25390625" style="5" customWidth="1"/>
    <col min="43" max="44" width="9.125" style="5" hidden="1" customWidth="1"/>
    <col min="45" max="16384" width="9.125" style="5" customWidth="1"/>
  </cols>
  <sheetData>
    <row r="1" spans="1:43" s="42" customFormat="1" ht="18">
      <c r="A1" s="53" t="s">
        <v>319</v>
      </c>
      <c r="B1" s="54"/>
      <c r="C1" s="55"/>
      <c r="D1" s="55"/>
      <c r="N1" s="56" t="s">
        <v>220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P1" s="57"/>
      <c r="AQ1" s="57"/>
    </row>
    <row r="2" spans="1:41" s="42" customFormat="1" ht="18">
      <c r="A2" s="53" t="s">
        <v>202</v>
      </c>
      <c r="B2" s="54"/>
      <c r="C2" s="55"/>
      <c r="D2" s="55"/>
      <c r="N2" s="56" t="s">
        <v>172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  <c r="AD2" s="57"/>
      <c r="AE2" s="57"/>
      <c r="AF2" s="42" t="s">
        <v>420</v>
      </c>
      <c r="AM2" s="57"/>
      <c r="AN2" s="57"/>
      <c r="AO2" s="57"/>
    </row>
    <row r="3" spans="1:47" s="42" customFormat="1" ht="18">
      <c r="A3" s="53"/>
      <c r="B3" s="54"/>
      <c r="C3" s="55"/>
      <c r="D3" s="55"/>
      <c r="N3" s="56" t="s">
        <v>419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  <c r="AD3" s="57"/>
      <c r="AE3" s="57"/>
      <c r="AM3" s="5"/>
      <c r="AN3" s="5"/>
      <c r="AO3" s="5"/>
      <c r="AP3" s="5"/>
      <c r="AQ3" s="5"/>
      <c r="AT3" s="5"/>
      <c r="AU3" s="5"/>
    </row>
    <row r="4" ht="18">
      <c r="AP4" s="57"/>
    </row>
    <row r="5" spans="1:42" ht="25.5" customHeight="1" thickBot="1">
      <c r="A5" s="1025" t="s">
        <v>26</v>
      </c>
      <c r="B5" s="1026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6"/>
      <c r="AL5" s="1026"/>
      <c r="AM5" s="1026"/>
      <c r="AN5" s="1026"/>
      <c r="AO5" s="1026"/>
      <c r="AP5" s="1026"/>
    </row>
    <row r="6" spans="1:44" s="31" customFormat="1" ht="20.25" customHeight="1">
      <c r="A6" s="1040"/>
      <c r="B6" s="1028" t="s">
        <v>23</v>
      </c>
      <c r="C6" s="1030" t="s">
        <v>2</v>
      </c>
      <c r="D6" s="262"/>
      <c r="E6" s="27" t="s">
        <v>0</v>
      </c>
      <c r="F6" s="1032" t="s">
        <v>171</v>
      </c>
      <c r="G6" s="1036" t="s">
        <v>1</v>
      </c>
      <c r="H6" s="1037"/>
      <c r="I6" s="1037"/>
      <c r="J6" s="1037"/>
      <c r="K6" s="1037"/>
      <c r="L6" s="1037"/>
      <c r="M6" s="1037"/>
      <c r="N6" s="1037"/>
      <c r="O6" s="1037"/>
      <c r="P6" s="1037"/>
      <c r="Q6" s="1037"/>
      <c r="R6" s="1037"/>
      <c r="S6" s="1037"/>
      <c r="T6" s="1037"/>
      <c r="U6" s="1037"/>
      <c r="V6" s="1037"/>
      <c r="W6" s="1037"/>
      <c r="X6" s="1037"/>
      <c r="Y6" s="1037"/>
      <c r="Z6" s="1037"/>
      <c r="AA6" s="1037"/>
      <c r="AB6" s="1037"/>
      <c r="AC6" s="1037"/>
      <c r="AD6" s="1037"/>
      <c r="AE6" s="1037"/>
      <c r="AF6" s="1037"/>
      <c r="AG6" s="1037"/>
      <c r="AH6" s="1037"/>
      <c r="AI6" s="1037"/>
      <c r="AJ6" s="1037"/>
      <c r="AK6" s="28"/>
      <c r="AL6" s="28"/>
      <c r="AM6" s="28"/>
      <c r="AN6" s="29"/>
      <c r="AO6" s="30"/>
      <c r="AP6" s="1034" t="s">
        <v>29</v>
      </c>
      <c r="AQ6" s="1027" t="s">
        <v>200</v>
      </c>
      <c r="AR6" s="1024" t="s">
        <v>201</v>
      </c>
    </row>
    <row r="7" spans="1:44" s="31" customFormat="1" ht="20.25" customHeight="1" thickBot="1">
      <c r="A7" s="1041"/>
      <c r="B7" s="1029"/>
      <c r="C7" s="1031"/>
      <c r="D7" s="263"/>
      <c r="E7" s="32" t="s">
        <v>3</v>
      </c>
      <c r="F7" s="1033"/>
      <c r="G7" s="33"/>
      <c r="H7" s="34"/>
      <c r="I7" s="34" t="s">
        <v>4</v>
      </c>
      <c r="J7" s="34"/>
      <c r="K7" s="35"/>
      <c r="L7" s="34"/>
      <c r="M7" s="34"/>
      <c r="N7" s="34" t="s">
        <v>5</v>
      </c>
      <c r="O7" s="34"/>
      <c r="P7" s="35"/>
      <c r="Q7" s="34"/>
      <c r="R7" s="34"/>
      <c r="S7" s="36" t="s">
        <v>6</v>
      </c>
      <c r="T7" s="34"/>
      <c r="U7" s="35"/>
      <c r="V7" s="34"/>
      <c r="W7" s="34"/>
      <c r="X7" s="36" t="s">
        <v>7</v>
      </c>
      <c r="Y7" s="34"/>
      <c r="Z7" s="35"/>
      <c r="AA7" s="34"/>
      <c r="AB7" s="34"/>
      <c r="AC7" s="36" t="s">
        <v>8</v>
      </c>
      <c r="AD7" s="34"/>
      <c r="AE7" s="35"/>
      <c r="AF7" s="33"/>
      <c r="AG7" s="34"/>
      <c r="AH7" s="34" t="s">
        <v>9</v>
      </c>
      <c r="AI7" s="34"/>
      <c r="AJ7" s="37"/>
      <c r="AK7" s="33"/>
      <c r="AL7" s="34"/>
      <c r="AM7" s="34" t="s">
        <v>22</v>
      </c>
      <c r="AN7" s="34"/>
      <c r="AO7" s="35"/>
      <c r="AP7" s="1035"/>
      <c r="AQ7" s="1027"/>
      <c r="AR7" s="1024"/>
    </row>
    <row r="8" spans="1:42" s="31" customFormat="1" ht="19.5" customHeight="1">
      <c r="A8" s="41"/>
      <c r="B8" s="45"/>
      <c r="C8" s="258"/>
      <c r="D8" s="46"/>
      <c r="E8" s="41"/>
      <c r="F8" s="44"/>
      <c r="G8" s="47" t="s">
        <v>10</v>
      </c>
      <c r="H8" s="48" t="s">
        <v>12</v>
      </c>
      <c r="I8" s="48" t="s">
        <v>11</v>
      </c>
      <c r="J8" s="48" t="s">
        <v>13</v>
      </c>
      <c r="K8" s="49" t="s">
        <v>14</v>
      </c>
      <c r="L8" s="47" t="s">
        <v>10</v>
      </c>
      <c r="M8" s="48" t="s">
        <v>12</v>
      </c>
      <c r="N8" s="48" t="s">
        <v>11</v>
      </c>
      <c r="O8" s="48" t="s">
        <v>13</v>
      </c>
      <c r="P8" s="49" t="s">
        <v>14</v>
      </c>
      <c r="Q8" s="47" t="s">
        <v>10</v>
      </c>
      <c r="R8" s="48" t="s">
        <v>12</v>
      </c>
      <c r="S8" s="48" t="s">
        <v>11</v>
      </c>
      <c r="T8" s="48" t="s">
        <v>13</v>
      </c>
      <c r="U8" s="49" t="s">
        <v>14</v>
      </c>
      <c r="V8" s="47" t="s">
        <v>10</v>
      </c>
      <c r="W8" s="48" t="s">
        <v>12</v>
      </c>
      <c r="X8" s="48" t="s">
        <v>11</v>
      </c>
      <c r="Y8" s="48" t="s">
        <v>13</v>
      </c>
      <c r="Z8" s="49" t="s">
        <v>14</v>
      </c>
      <c r="AA8" s="47" t="s">
        <v>10</v>
      </c>
      <c r="AB8" s="48" t="s">
        <v>12</v>
      </c>
      <c r="AC8" s="48" t="s">
        <v>11</v>
      </c>
      <c r="AD8" s="48" t="s">
        <v>13</v>
      </c>
      <c r="AE8" s="49" t="s">
        <v>14</v>
      </c>
      <c r="AF8" s="47" t="s">
        <v>10</v>
      </c>
      <c r="AG8" s="48" t="s">
        <v>12</v>
      </c>
      <c r="AH8" s="48" t="s">
        <v>11</v>
      </c>
      <c r="AI8" s="48" t="s">
        <v>13</v>
      </c>
      <c r="AJ8" s="49" t="s">
        <v>14</v>
      </c>
      <c r="AK8" s="50" t="s">
        <v>10</v>
      </c>
      <c r="AL8" s="51" t="s">
        <v>12</v>
      </c>
      <c r="AM8" s="51" t="s">
        <v>11</v>
      </c>
      <c r="AN8" s="51" t="s">
        <v>13</v>
      </c>
      <c r="AO8" s="52" t="s">
        <v>14</v>
      </c>
      <c r="AP8" s="388" t="s">
        <v>23</v>
      </c>
    </row>
    <row r="9" spans="1:42" s="31" customFormat="1" ht="18.75" customHeight="1">
      <c r="A9" s="1038" t="s">
        <v>210</v>
      </c>
      <c r="B9" s="1039"/>
      <c r="C9" s="1039"/>
      <c r="D9" s="265" t="s">
        <v>211</v>
      </c>
      <c r="E9" s="92">
        <f>SUM(E10:E20)</f>
        <v>33</v>
      </c>
      <c r="F9" s="90">
        <f>SUM(F10:F20)</f>
        <v>41</v>
      </c>
      <c r="G9" s="91">
        <f>SUM(G10:G20)</f>
        <v>6</v>
      </c>
      <c r="H9" s="91">
        <f>SUM(H10:H20)</f>
        <v>5</v>
      </c>
      <c r="I9" s="91">
        <f>SUM(I10:I20)</f>
        <v>0</v>
      </c>
      <c r="J9" s="91"/>
      <c r="K9" s="88">
        <f>SUM(K10:K20)</f>
        <v>14</v>
      </c>
      <c r="L9" s="92">
        <f>SUM(L10:L20)</f>
        <v>6</v>
      </c>
      <c r="M9" s="91">
        <f>SUM(M10:M20)</f>
        <v>5</v>
      </c>
      <c r="N9" s="91">
        <f>SUM(N10:N20)</f>
        <v>2</v>
      </c>
      <c r="O9" s="93"/>
      <c r="P9" s="89">
        <f>SUM(P10:P20)</f>
        <v>16</v>
      </c>
      <c r="Q9" s="91">
        <f>SUM(Q10:Q20)</f>
        <v>3</v>
      </c>
      <c r="R9" s="93">
        <f>SUM(R10:R20)</f>
        <v>1</v>
      </c>
      <c r="S9" s="91">
        <f>SUM(S10:S20)</f>
        <v>0</v>
      </c>
      <c r="T9" s="93"/>
      <c r="U9" s="88">
        <f>SUM(U10:U20)</f>
        <v>5</v>
      </c>
      <c r="V9" s="92">
        <f>SUM(V10:V20)</f>
        <v>3</v>
      </c>
      <c r="W9" s="91">
        <f>SUM(W10:W20)</f>
        <v>1</v>
      </c>
      <c r="X9" s="91">
        <f>SUM(X10:X20)</f>
        <v>1</v>
      </c>
      <c r="Y9" s="93"/>
      <c r="Z9" s="89">
        <f>SUM(Z10:Z20)</f>
        <v>6</v>
      </c>
      <c r="AA9" s="91">
        <f>SUM(AA10:AA20)</f>
        <v>0</v>
      </c>
      <c r="AB9" s="91">
        <f>SUM(AB10:AB20)</f>
        <v>0</v>
      </c>
      <c r="AC9" s="91">
        <f>SUM(AC10:AC20)</f>
        <v>0</v>
      </c>
      <c r="AD9" s="93"/>
      <c r="AE9" s="88">
        <f>SUM(AE10:AE20)</f>
        <v>0</v>
      </c>
      <c r="AF9" s="92">
        <f>SUM(AF10:AF20)</f>
        <v>0</v>
      </c>
      <c r="AG9" s="91">
        <f>SUM(AG10:AG20)</f>
        <v>0</v>
      </c>
      <c r="AH9" s="91">
        <f>SUM(AH10:AH20)</f>
        <v>0</v>
      </c>
      <c r="AI9" s="93"/>
      <c r="AJ9" s="89">
        <f>SUM(AJ10:AJ20)</f>
        <v>0</v>
      </c>
      <c r="AK9" s="91">
        <f>SUM(AK10:AK20)</f>
        <v>0</v>
      </c>
      <c r="AL9" s="91">
        <f>SUM(AL10:AL20)</f>
        <v>0</v>
      </c>
      <c r="AM9" s="91">
        <f>SUM(AM10:AM20)</f>
        <v>0</v>
      </c>
      <c r="AN9" s="93"/>
      <c r="AO9" s="90">
        <f>SUM(AO10:AO20)</f>
        <v>0</v>
      </c>
      <c r="AP9" s="389"/>
    </row>
    <row r="10" spans="1:44" s="31" customFormat="1" ht="15" customHeight="1">
      <c r="A10" s="311" t="s">
        <v>4</v>
      </c>
      <c r="B10" s="84" t="s">
        <v>238</v>
      </c>
      <c r="C10" s="239" t="s">
        <v>83</v>
      </c>
      <c r="D10" s="59"/>
      <c r="E10" s="312">
        <f>SUM(G10,H10,I10,L10,M10,N10,Q10,R10,S10,V10,W10,X10,AA10,AB10,AC10,AF10,AG10,AH10,AK10,AL10,AM10)</f>
        <v>5</v>
      </c>
      <c r="F10" s="256">
        <f>SUM(K10,P10,U10,Z10,AE10,AJ10,AO10)</f>
        <v>6</v>
      </c>
      <c r="G10" s="64">
        <v>3</v>
      </c>
      <c r="H10" s="65">
        <v>2</v>
      </c>
      <c r="I10" s="65">
        <v>0</v>
      </c>
      <c r="J10" s="65" t="s">
        <v>203</v>
      </c>
      <c r="K10" s="66">
        <v>6</v>
      </c>
      <c r="L10" s="64"/>
      <c r="M10" s="65"/>
      <c r="N10" s="65"/>
      <c r="O10" s="65"/>
      <c r="P10" s="66"/>
      <c r="Q10" s="64"/>
      <c r="R10" s="65"/>
      <c r="S10" s="65"/>
      <c r="T10" s="65"/>
      <c r="U10" s="66"/>
      <c r="V10" s="64"/>
      <c r="W10" s="65"/>
      <c r="X10" s="65"/>
      <c r="Y10" s="65"/>
      <c r="Z10" s="66"/>
      <c r="AA10" s="64"/>
      <c r="AB10" s="65"/>
      <c r="AC10" s="65"/>
      <c r="AD10" s="65"/>
      <c r="AE10" s="66"/>
      <c r="AF10" s="64"/>
      <c r="AG10" s="65"/>
      <c r="AH10" s="65"/>
      <c r="AI10" s="65"/>
      <c r="AJ10" s="66"/>
      <c r="AK10" s="64"/>
      <c r="AL10" s="65"/>
      <c r="AM10" s="65"/>
      <c r="AN10" s="65"/>
      <c r="AO10" s="66"/>
      <c r="AP10" s="78"/>
      <c r="AQ10" s="216">
        <f>SUM(G10,H10,I10,L10,M10,N10,Q10,R10,S10,V10,W10,X10,AA10,AB10,AC10,AF10,AG10,AH10,AK10,AL10,AM10)</f>
        <v>5</v>
      </c>
      <c r="AR10" s="31">
        <f aca="true" t="shared" si="0" ref="AR10:AR18">IF(E10=AQ10,,1)</f>
        <v>0</v>
      </c>
    </row>
    <row r="11" spans="1:44" s="31" customFormat="1" ht="15" customHeight="1">
      <c r="A11" s="310" t="s">
        <v>5</v>
      </c>
      <c r="B11" s="85" t="s">
        <v>239</v>
      </c>
      <c r="C11" s="259" t="s">
        <v>84</v>
      </c>
      <c r="D11" s="60"/>
      <c r="E11" s="255">
        <f>SUM(G11,H11,I11,L11,M11,N11,Q11,R11,S11,V11,W11,X11,AA11,AB11,AC11,AF11,AG11,AH11,AK11,AL11,AM11)</f>
        <v>5</v>
      </c>
      <c r="F11" s="256">
        <f>SUM(K11,P11,U11,Z11,AE11,AJ11,AO11)</f>
        <v>6</v>
      </c>
      <c r="G11" s="67"/>
      <c r="H11" s="68"/>
      <c r="I11" s="68"/>
      <c r="J11" s="68"/>
      <c r="K11" s="69"/>
      <c r="L11" s="67">
        <v>3</v>
      </c>
      <c r="M11" s="68">
        <v>2</v>
      </c>
      <c r="N11" s="68">
        <v>0</v>
      </c>
      <c r="O11" s="68" t="s">
        <v>15</v>
      </c>
      <c r="P11" s="69">
        <v>6</v>
      </c>
      <c r="Q11" s="67"/>
      <c r="R11" s="68"/>
      <c r="S11" s="68"/>
      <c r="T11" s="68"/>
      <c r="U11" s="69"/>
      <c r="V11" s="67"/>
      <c r="W11" s="68"/>
      <c r="X11" s="68"/>
      <c r="Y11" s="68"/>
      <c r="Z11" s="69"/>
      <c r="AA11" s="67"/>
      <c r="AB11" s="68"/>
      <c r="AC11" s="68"/>
      <c r="AD11" s="68"/>
      <c r="AE11" s="69"/>
      <c r="AF11" s="67"/>
      <c r="AG11" s="68"/>
      <c r="AH11" s="68"/>
      <c r="AI11" s="68"/>
      <c r="AJ11" s="69"/>
      <c r="AK11" s="67"/>
      <c r="AL11" s="68"/>
      <c r="AM11" s="68"/>
      <c r="AN11" s="68"/>
      <c r="AO11" s="69"/>
      <c r="AP11" s="78" t="s">
        <v>238</v>
      </c>
      <c r="AQ11" s="216">
        <f aca="true" t="shared" si="1" ref="AQ11:AQ18">SUM(G11,H11,I11,L11,M11,N11,Q11,R11,S11,V11,W11,X11,AA11,AB11,AC11,AF11,AG11,AH11,AK11,AL11,AM11)</f>
        <v>5</v>
      </c>
      <c r="AR11" s="31">
        <f t="shared" si="0"/>
        <v>0</v>
      </c>
    </row>
    <row r="12" spans="1:44" s="31" customFormat="1" ht="15" customHeight="1">
      <c r="A12" s="310" t="s">
        <v>6</v>
      </c>
      <c r="B12" s="85" t="s">
        <v>240</v>
      </c>
      <c r="C12" s="259" t="s">
        <v>85</v>
      </c>
      <c r="D12" s="60"/>
      <c r="E12" s="255">
        <f aca="true" t="shared" si="2" ref="E12:E18">SUM(G12,H12,I12,L12,M12,N12,Q12,R12,S12,V12,W12,X12,AA12,AB12,AC12,AF12,AG12,AH12,AK12,AL12,AM12)</f>
        <v>4</v>
      </c>
      <c r="F12" s="256">
        <f>SUM(K12,P12,U12,Z12,AE12,AJ12,AO12)</f>
        <v>5</v>
      </c>
      <c r="G12" s="67">
        <v>2</v>
      </c>
      <c r="H12" s="68">
        <v>2</v>
      </c>
      <c r="I12" s="68">
        <v>0</v>
      </c>
      <c r="J12" s="68" t="s">
        <v>15</v>
      </c>
      <c r="K12" s="69">
        <v>5</v>
      </c>
      <c r="L12" s="67"/>
      <c r="M12" s="68"/>
      <c r="N12" s="68"/>
      <c r="O12" s="68"/>
      <c r="P12" s="69"/>
      <c r="Q12" s="67"/>
      <c r="R12" s="68"/>
      <c r="S12" s="68"/>
      <c r="T12" s="68"/>
      <c r="U12" s="69"/>
      <c r="V12" s="67"/>
      <c r="W12" s="68"/>
      <c r="X12" s="68"/>
      <c r="Y12" s="68"/>
      <c r="Z12" s="69"/>
      <c r="AA12" s="67"/>
      <c r="AB12" s="68"/>
      <c r="AC12" s="68"/>
      <c r="AD12" s="68"/>
      <c r="AE12" s="69"/>
      <c r="AF12" s="67"/>
      <c r="AG12" s="68"/>
      <c r="AH12" s="68"/>
      <c r="AI12" s="68"/>
      <c r="AJ12" s="69"/>
      <c r="AK12" s="67"/>
      <c r="AL12" s="68"/>
      <c r="AM12" s="68"/>
      <c r="AN12" s="68"/>
      <c r="AO12" s="69"/>
      <c r="AP12" s="78"/>
      <c r="AQ12" s="216">
        <f t="shared" si="1"/>
        <v>4</v>
      </c>
      <c r="AR12" s="31">
        <f t="shared" si="0"/>
        <v>0</v>
      </c>
    </row>
    <row r="13" spans="1:44" s="31" customFormat="1" ht="15" customHeight="1">
      <c r="A13" s="310" t="s">
        <v>7</v>
      </c>
      <c r="B13" s="85" t="s">
        <v>241</v>
      </c>
      <c r="C13" s="259" t="s">
        <v>86</v>
      </c>
      <c r="D13" s="60"/>
      <c r="E13" s="255">
        <f t="shared" si="2"/>
        <v>3</v>
      </c>
      <c r="F13" s="256">
        <f>SUM(K13,P13,U13,Z13,AE13,AJ13,AO13)</f>
        <v>4</v>
      </c>
      <c r="G13" s="222"/>
      <c r="H13" s="223"/>
      <c r="I13" s="223"/>
      <c r="J13" s="223"/>
      <c r="K13" s="224"/>
      <c r="L13" s="222">
        <v>1</v>
      </c>
      <c r="M13" s="68">
        <v>0</v>
      </c>
      <c r="N13" s="68">
        <v>2</v>
      </c>
      <c r="O13" s="68" t="s">
        <v>15</v>
      </c>
      <c r="P13" s="69">
        <v>4</v>
      </c>
      <c r="Q13" s="67"/>
      <c r="R13" s="68"/>
      <c r="S13" s="68"/>
      <c r="T13" s="68"/>
      <c r="U13" s="69"/>
      <c r="V13" s="67"/>
      <c r="W13" s="68"/>
      <c r="X13" s="68"/>
      <c r="Y13" s="68"/>
      <c r="Z13" s="69"/>
      <c r="AA13" s="67"/>
      <c r="AB13" s="68"/>
      <c r="AC13" s="68"/>
      <c r="AD13" s="68"/>
      <c r="AE13" s="69"/>
      <c r="AF13" s="67"/>
      <c r="AG13" s="68"/>
      <c r="AH13" s="68"/>
      <c r="AI13" s="68"/>
      <c r="AJ13" s="69"/>
      <c r="AK13" s="67"/>
      <c r="AL13" s="68"/>
      <c r="AM13" s="68"/>
      <c r="AN13" s="68"/>
      <c r="AO13" s="69"/>
      <c r="AP13" s="78" t="s">
        <v>240</v>
      </c>
      <c r="AQ13" s="216">
        <f t="shared" si="1"/>
        <v>3</v>
      </c>
      <c r="AR13" s="31">
        <f t="shared" si="0"/>
        <v>0</v>
      </c>
    </row>
    <row r="14" spans="1:44" s="31" customFormat="1" ht="15" customHeight="1">
      <c r="A14" s="310" t="s">
        <v>8</v>
      </c>
      <c r="B14" s="85" t="s">
        <v>242</v>
      </c>
      <c r="C14" s="259" t="s">
        <v>87</v>
      </c>
      <c r="D14" s="60"/>
      <c r="E14" s="255">
        <f t="shared" si="2"/>
        <v>2</v>
      </c>
      <c r="F14" s="256">
        <f>SUM(K14,P14,U14,Z14,AE14,AJ14,AO14)</f>
        <v>3</v>
      </c>
      <c r="G14" s="222">
        <v>1</v>
      </c>
      <c r="H14" s="223">
        <v>1</v>
      </c>
      <c r="I14" s="223">
        <v>0</v>
      </c>
      <c r="J14" s="223" t="s">
        <v>203</v>
      </c>
      <c r="K14" s="224">
        <v>3</v>
      </c>
      <c r="L14" s="222"/>
      <c r="M14" s="68"/>
      <c r="N14" s="68"/>
      <c r="O14" s="68"/>
      <c r="P14" s="69"/>
      <c r="Q14" s="67"/>
      <c r="R14" s="68"/>
      <c r="S14" s="68"/>
      <c r="T14" s="68"/>
      <c r="U14" s="69"/>
      <c r="V14" s="67"/>
      <c r="W14" s="68"/>
      <c r="X14" s="68"/>
      <c r="Y14" s="68"/>
      <c r="Z14" s="69"/>
      <c r="AA14" s="67"/>
      <c r="AB14" s="68"/>
      <c r="AC14" s="68"/>
      <c r="AD14" s="68"/>
      <c r="AE14" s="69"/>
      <c r="AF14" s="67"/>
      <c r="AG14" s="68"/>
      <c r="AH14" s="68"/>
      <c r="AI14" s="68"/>
      <c r="AJ14" s="69"/>
      <c r="AK14" s="67"/>
      <c r="AL14" s="68"/>
      <c r="AM14" s="68"/>
      <c r="AN14" s="68"/>
      <c r="AO14" s="69"/>
      <c r="AP14" s="78"/>
      <c r="AQ14" s="216">
        <f t="shared" si="1"/>
        <v>2</v>
      </c>
      <c r="AR14" s="31">
        <f t="shared" si="0"/>
        <v>0</v>
      </c>
    </row>
    <row r="15" spans="1:44" s="31" customFormat="1" ht="15" customHeight="1">
      <c r="A15" s="310" t="s">
        <v>9</v>
      </c>
      <c r="B15" s="85" t="s">
        <v>243</v>
      </c>
      <c r="C15" s="259" t="s">
        <v>88</v>
      </c>
      <c r="D15" s="60"/>
      <c r="E15" s="255">
        <f t="shared" si="2"/>
        <v>2</v>
      </c>
      <c r="F15" s="256">
        <f aca="true" t="shared" si="3" ref="F15:F20">SUM(K15,P15,U15,Z15,AE15,AJ15,AO15)</f>
        <v>3</v>
      </c>
      <c r="G15" s="222"/>
      <c r="H15" s="223"/>
      <c r="I15" s="223"/>
      <c r="J15" s="223"/>
      <c r="K15" s="224"/>
      <c r="L15" s="222">
        <v>1</v>
      </c>
      <c r="M15" s="68">
        <v>1</v>
      </c>
      <c r="N15" s="68">
        <v>0</v>
      </c>
      <c r="O15" s="68" t="s">
        <v>15</v>
      </c>
      <c r="P15" s="69">
        <v>3</v>
      </c>
      <c r="Q15" s="67"/>
      <c r="R15" s="68"/>
      <c r="S15" s="68"/>
      <c r="T15" s="68"/>
      <c r="U15" s="69"/>
      <c r="V15" s="67"/>
      <c r="W15" s="68"/>
      <c r="X15" s="68"/>
      <c r="Y15" s="68"/>
      <c r="Z15" s="69"/>
      <c r="AA15" s="67"/>
      <c r="AB15" s="68"/>
      <c r="AC15" s="68"/>
      <c r="AD15" s="68"/>
      <c r="AE15" s="69"/>
      <c r="AF15" s="67"/>
      <c r="AG15" s="68"/>
      <c r="AH15" s="68"/>
      <c r="AI15" s="68"/>
      <c r="AJ15" s="69"/>
      <c r="AK15" s="67"/>
      <c r="AL15" s="68"/>
      <c r="AM15" s="68"/>
      <c r="AN15" s="68"/>
      <c r="AO15" s="69"/>
      <c r="AP15" s="78" t="s">
        <v>242</v>
      </c>
      <c r="AQ15" s="216">
        <f t="shared" si="1"/>
        <v>2</v>
      </c>
      <c r="AR15" s="31">
        <f t="shared" si="0"/>
        <v>0</v>
      </c>
    </row>
    <row r="16" spans="1:44" s="31" customFormat="1" ht="15" customHeight="1">
      <c r="A16" s="310" t="s">
        <v>22</v>
      </c>
      <c r="B16" s="85" t="s">
        <v>244</v>
      </c>
      <c r="C16" s="261" t="s">
        <v>89</v>
      </c>
      <c r="D16" s="264"/>
      <c r="E16" s="255">
        <f t="shared" si="2"/>
        <v>3</v>
      </c>
      <c r="F16" s="256">
        <f t="shared" si="3"/>
        <v>3</v>
      </c>
      <c r="G16" s="222"/>
      <c r="H16" s="223"/>
      <c r="I16" s="223"/>
      <c r="J16" s="223"/>
      <c r="K16" s="224"/>
      <c r="L16" s="222">
        <v>1</v>
      </c>
      <c r="M16" s="68">
        <v>2</v>
      </c>
      <c r="N16" s="68">
        <v>0</v>
      </c>
      <c r="O16" s="68" t="s">
        <v>203</v>
      </c>
      <c r="P16" s="69">
        <v>3</v>
      </c>
      <c r="Q16" s="67"/>
      <c r="R16" s="68"/>
      <c r="S16" s="68"/>
      <c r="T16" s="68"/>
      <c r="U16" s="69"/>
      <c r="V16" s="67"/>
      <c r="W16" s="68"/>
      <c r="X16" s="68"/>
      <c r="Y16" s="68"/>
      <c r="Z16" s="69"/>
      <c r="AA16" s="67"/>
      <c r="AB16" s="68"/>
      <c r="AC16" s="68"/>
      <c r="AD16" s="68"/>
      <c r="AE16" s="69"/>
      <c r="AF16" s="67"/>
      <c r="AG16" s="68"/>
      <c r="AH16" s="68"/>
      <c r="AI16" s="68"/>
      <c r="AJ16" s="69"/>
      <c r="AK16" s="67"/>
      <c r="AL16" s="68"/>
      <c r="AM16" s="68"/>
      <c r="AN16" s="68"/>
      <c r="AO16" s="69"/>
      <c r="AP16" s="78"/>
      <c r="AQ16" s="216">
        <f t="shared" si="1"/>
        <v>3</v>
      </c>
      <c r="AR16" s="31">
        <f t="shared" si="0"/>
        <v>0</v>
      </c>
    </row>
    <row r="17" spans="1:44" s="31" customFormat="1" ht="15" customHeight="1">
      <c r="A17" s="310" t="s">
        <v>28</v>
      </c>
      <c r="B17" s="85" t="s">
        <v>315</v>
      </c>
      <c r="C17" s="261" t="s">
        <v>90</v>
      </c>
      <c r="D17" s="264"/>
      <c r="E17" s="255">
        <f t="shared" si="2"/>
        <v>2</v>
      </c>
      <c r="F17" s="256">
        <f t="shared" si="3"/>
        <v>3</v>
      </c>
      <c r="G17" s="67"/>
      <c r="H17" s="68"/>
      <c r="I17" s="68"/>
      <c r="J17" s="68"/>
      <c r="K17" s="69"/>
      <c r="L17" s="67"/>
      <c r="M17" s="68"/>
      <c r="N17" s="68"/>
      <c r="O17" s="68"/>
      <c r="P17" s="69"/>
      <c r="Q17" s="67">
        <v>1</v>
      </c>
      <c r="R17" s="68">
        <v>1</v>
      </c>
      <c r="S17" s="68">
        <v>0</v>
      </c>
      <c r="T17" s="68" t="s">
        <v>15</v>
      </c>
      <c r="U17" s="69">
        <v>3</v>
      </c>
      <c r="V17" s="67"/>
      <c r="W17" s="68"/>
      <c r="X17" s="68"/>
      <c r="Y17" s="68"/>
      <c r="Z17" s="69"/>
      <c r="AA17" s="67"/>
      <c r="AB17" s="68"/>
      <c r="AC17" s="68"/>
      <c r="AD17" s="68"/>
      <c r="AE17" s="69"/>
      <c r="AF17" s="67"/>
      <c r="AG17" s="68"/>
      <c r="AH17" s="68"/>
      <c r="AI17" s="68"/>
      <c r="AJ17" s="69"/>
      <c r="AK17" s="67"/>
      <c r="AL17" s="68"/>
      <c r="AM17" s="68"/>
      <c r="AN17" s="68"/>
      <c r="AO17" s="69"/>
      <c r="AP17" s="79" t="s">
        <v>244</v>
      </c>
      <c r="AQ17" s="216">
        <f t="shared" si="1"/>
        <v>2</v>
      </c>
      <c r="AR17" s="31">
        <f t="shared" si="0"/>
        <v>0</v>
      </c>
    </row>
    <row r="18" spans="1:44" s="31" customFormat="1" ht="15" customHeight="1">
      <c r="A18" s="310" t="s">
        <v>30</v>
      </c>
      <c r="B18" s="85" t="s">
        <v>328</v>
      </c>
      <c r="C18" s="261" t="s">
        <v>91</v>
      </c>
      <c r="D18" s="264"/>
      <c r="E18" s="255">
        <f t="shared" si="2"/>
        <v>3</v>
      </c>
      <c r="F18" s="256">
        <f t="shared" si="3"/>
        <v>4</v>
      </c>
      <c r="G18" s="67"/>
      <c r="H18" s="68"/>
      <c r="I18" s="68"/>
      <c r="J18" s="68"/>
      <c r="K18" s="69"/>
      <c r="L18" s="67"/>
      <c r="M18" s="68"/>
      <c r="N18" s="68"/>
      <c r="O18" s="68"/>
      <c r="P18" s="69"/>
      <c r="Q18" s="67"/>
      <c r="R18" s="68"/>
      <c r="S18" s="68"/>
      <c r="T18" s="68"/>
      <c r="U18" s="69"/>
      <c r="V18" s="67">
        <v>2</v>
      </c>
      <c r="W18" s="68">
        <v>0</v>
      </c>
      <c r="X18" s="68">
        <v>1</v>
      </c>
      <c r="Y18" s="68" t="s">
        <v>203</v>
      </c>
      <c r="Z18" s="69">
        <v>4</v>
      </c>
      <c r="AA18" s="67"/>
      <c r="AB18" s="68"/>
      <c r="AC18" s="68"/>
      <c r="AD18" s="68"/>
      <c r="AE18" s="69"/>
      <c r="AF18" s="67"/>
      <c r="AG18" s="68"/>
      <c r="AH18" s="68"/>
      <c r="AI18" s="68"/>
      <c r="AJ18" s="69"/>
      <c r="AK18" s="67"/>
      <c r="AL18" s="68"/>
      <c r="AM18" s="68"/>
      <c r="AN18" s="68"/>
      <c r="AO18" s="69"/>
      <c r="AP18" s="78"/>
      <c r="AQ18" s="216">
        <f t="shared" si="1"/>
        <v>3</v>
      </c>
      <c r="AR18" s="31">
        <f t="shared" si="0"/>
        <v>0</v>
      </c>
    </row>
    <row r="19" spans="1:43" s="31" customFormat="1" ht="15" customHeight="1">
      <c r="A19" s="310" t="s">
        <v>31</v>
      </c>
      <c r="B19" s="85" t="s">
        <v>245</v>
      </c>
      <c r="C19" s="259" t="s">
        <v>92</v>
      </c>
      <c r="D19" s="60"/>
      <c r="E19" s="255">
        <f>SUM(G19,H19,I19,L19,M19,N19,Q19,R19,S19,V19,W19,X19,AA19,AB19,AC19,AF19,AG19,AH19,AK19,AL19,AM19)</f>
        <v>2</v>
      </c>
      <c r="F19" s="256">
        <f t="shared" si="3"/>
        <v>2</v>
      </c>
      <c r="G19" s="300"/>
      <c r="H19" s="301"/>
      <c r="I19" s="301"/>
      <c r="J19" s="301"/>
      <c r="K19" s="302"/>
      <c r="L19" s="300"/>
      <c r="M19" s="301"/>
      <c r="N19" s="301"/>
      <c r="O19" s="301"/>
      <c r="P19" s="302"/>
      <c r="Q19" s="300"/>
      <c r="R19" s="301"/>
      <c r="S19" s="301"/>
      <c r="T19" s="301"/>
      <c r="U19" s="302"/>
      <c r="V19" s="300">
        <v>1</v>
      </c>
      <c r="W19" s="301">
        <v>1</v>
      </c>
      <c r="X19" s="301">
        <v>0</v>
      </c>
      <c r="Y19" s="301" t="s">
        <v>203</v>
      </c>
      <c r="Z19" s="302">
        <v>2</v>
      </c>
      <c r="AA19" s="300"/>
      <c r="AB19" s="301"/>
      <c r="AC19" s="301"/>
      <c r="AD19" s="301"/>
      <c r="AE19" s="302"/>
      <c r="AF19" s="300"/>
      <c r="AG19" s="301"/>
      <c r="AH19" s="301"/>
      <c r="AI19" s="301"/>
      <c r="AJ19" s="302"/>
      <c r="AK19" s="300"/>
      <c r="AL19" s="301"/>
      <c r="AM19" s="301"/>
      <c r="AN19" s="301"/>
      <c r="AO19" s="302"/>
      <c r="AP19" s="79" t="s">
        <v>243</v>
      </c>
      <c r="AQ19" s="216"/>
    </row>
    <row r="20" spans="1:44" s="31" customFormat="1" ht="18" customHeight="1">
      <c r="A20" s="313" t="s">
        <v>32</v>
      </c>
      <c r="B20" s="86" t="s">
        <v>246</v>
      </c>
      <c r="C20" s="259" t="s">
        <v>98</v>
      </c>
      <c r="D20" s="60"/>
      <c r="E20" s="213">
        <f>SUM(G20,H20,I20,L20,M20,N20,Q20,R20,S20,V20,W20,X20,AA20,AB20,AC20,AF20,AG20,AH20,AK20,AL20,AM20)</f>
        <v>2</v>
      </c>
      <c r="F20" s="297">
        <f t="shared" si="3"/>
        <v>2</v>
      </c>
      <c r="G20" s="235"/>
      <c r="H20" s="298"/>
      <c r="I20" s="298"/>
      <c r="J20" s="298"/>
      <c r="K20" s="299"/>
      <c r="L20" s="235"/>
      <c r="M20" s="298"/>
      <c r="N20" s="298"/>
      <c r="O20" s="298"/>
      <c r="P20" s="299"/>
      <c r="Q20" s="235">
        <v>2</v>
      </c>
      <c r="R20" s="298">
        <v>0</v>
      </c>
      <c r="S20" s="298">
        <v>0</v>
      </c>
      <c r="T20" s="298" t="s">
        <v>15</v>
      </c>
      <c r="U20" s="299">
        <v>2</v>
      </c>
      <c r="V20" s="235"/>
      <c r="W20" s="298"/>
      <c r="X20" s="298"/>
      <c r="Y20" s="298"/>
      <c r="Z20" s="299"/>
      <c r="AA20" s="235"/>
      <c r="AB20" s="298"/>
      <c r="AC20" s="298"/>
      <c r="AD20" s="298"/>
      <c r="AE20" s="299"/>
      <c r="AF20" s="235"/>
      <c r="AG20" s="298"/>
      <c r="AH20" s="298"/>
      <c r="AI20" s="298"/>
      <c r="AJ20" s="314"/>
      <c r="AK20" s="235"/>
      <c r="AL20" s="298"/>
      <c r="AM20" s="298"/>
      <c r="AN20" s="298"/>
      <c r="AO20" s="299"/>
      <c r="AP20" s="234"/>
      <c r="AQ20" s="216">
        <f>SUM(G19,H19,I19,L19,M19,N19,Q19,R19,S19,V19,W19,X19,AA19,AB19,AC19,AF19,AG19,AH19,AK19,AL19,AM19)</f>
        <v>2</v>
      </c>
      <c r="AR20" s="31">
        <f>IF(E19=AQ20,,1)</f>
        <v>0</v>
      </c>
    </row>
    <row r="21" spans="1:42" s="31" customFormat="1" ht="18.75" customHeight="1">
      <c r="A21" s="1038" t="s">
        <v>189</v>
      </c>
      <c r="B21" s="1039"/>
      <c r="C21" s="1039"/>
      <c r="D21" s="265" t="s">
        <v>211</v>
      </c>
      <c r="E21" s="92">
        <f>SUM(E22:E30)</f>
        <v>17</v>
      </c>
      <c r="F21" s="90">
        <f>SUM(F22:F30)</f>
        <v>20</v>
      </c>
      <c r="G21" s="91">
        <f>SUM(G22:G30)</f>
        <v>3</v>
      </c>
      <c r="H21" s="93">
        <f>SUM(H22:H30)</f>
        <v>0</v>
      </c>
      <c r="I21" s="93">
        <f>SUM(I22:I30)</f>
        <v>0</v>
      </c>
      <c r="J21" s="93"/>
      <c r="K21" s="94">
        <f>SUM(K22:K30)</f>
        <v>4</v>
      </c>
      <c r="L21" s="63">
        <f>SUM(L22:L30)</f>
        <v>1</v>
      </c>
      <c r="M21" s="70">
        <f>SUM(M22:M30)</f>
        <v>1</v>
      </c>
      <c r="N21" s="70">
        <f>SUM(N22:N30)</f>
        <v>0</v>
      </c>
      <c r="O21" s="70"/>
      <c r="P21" s="90">
        <f>SUM(P22:P30)</f>
        <v>2</v>
      </c>
      <c r="Q21" s="91">
        <f>SUM(Q22:Q30)</f>
        <v>4</v>
      </c>
      <c r="R21" s="93">
        <f>SUM(R22:R30)</f>
        <v>0</v>
      </c>
      <c r="S21" s="93">
        <f>SUM(S22:S30)</f>
        <v>0</v>
      </c>
      <c r="T21" s="93"/>
      <c r="U21" s="94">
        <f>SUM(U22:U30)</f>
        <v>4</v>
      </c>
      <c r="V21" s="92">
        <f>SUM(V22:V30)</f>
        <v>1</v>
      </c>
      <c r="W21" s="93">
        <f>SUM(W22:W30)</f>
        <v>1</v>
      </c>
      <c r="X21" s="93">
        <f>SUM(X22:X30)</f>
        <v>0</v>
      </c>
      <c r="Y21" s="93"/>
      <c r="Z21" s="90">
        <f>SUM(Z22:Z30)</f>
        <v>2</v>
      </c>
      <c r="AA21" s="91">
        <f>SUM(AA22:AA30)</f>
        <v>4</v>
      </c>
      <c r="AB21" s="93">
        <f>SUM(AB22:AB30)</f>
        <v>0</v>
      </c>
      <c r="AC21" s="93">
        <f>SUM(AC22:AC30)</f>
        <v>0</v>
      </c>
      <c r="AD21" s="93"/>
      <c r="AE21" s="90">
        <f>SUM(AE22:AE30)</f>
        <v>5</v>
      </c>
      <c r="AF21" s="95">
        <f>SUM(AF22:AF30)</f>
        <v>2</v>
      </c>
      <c r="AG21" s="96">
        <f>SUM(AG22:AG30)</f>
        <v>0</v>
      </c>
      <c r="AH21" s="96">
        <f>SUM(AH22:AH30)</f>
        <v>0</v>
      </c>
      <c r="AI21" s="93"/>
      <c r="AJ21" s="90">
        <f>SUM(AJ22:AJ30)</f>
        <v>3</v>
      </c>
      <c r="AK21" s="91">
        <f>SUM(AK22:AK30)</f>
        <v>0</v>
      </c>
      <c r="AL21" s="93">
        <f>SUM(AL22:AL30)</f>
        <v>0</v>
      </c>
      <c r="AM21" s="93">
        <f>SUM(AM22:AM30)</f>
        <v>0</v>
      </c>
      <c r="AN21" s="93"/>
      <c r="AO21" s="90">
        <f>SUM(AO22:AO30)</f>
        <v>0</v>
      </c>
      <c r="AP21" s="390"/>
    </row>
    <row r="22" spans="1:44" s="31" customFormat="1" ht="15" customHeight="1">
      <c r="A22" s="311" t="s">
        <v>173</v>
      </c>
      <c r="B22" s="84" t="s">
        <v>247</v>
      </c>
      <c r="C22" s="259" t="s">
        <v>93</v>
      </c>
      <c r="D22" s="60"/>
      <c r="E22" s="214">
        <f>SUM(G22,H22,I22,L22,M22,N22,Q22,R22,S22,V22,W22,X22,AA22,AB22,AC22,AF22,AG22,AH22,AK22,AL22,AM22)</f>
        <v>1</v>
      </c>
      <c r="F22" s="225">
        <f>SUM(K22,P22,U22,Z22,AE22,AJ22,AO22)</f>
        <v>2</v>
      </c>
      <c r="G22" s="64">
        <v>1</v>
      </c>
      <c r="H22" s="65">
        <v>0</v>
      </c>
      <c r="I22" s="65">
        <v>0</v>
      </c>
      <c r="J22" s="65" t="s">
        <v>203</v>
      </c>
      <c r="K22" s="66">
        <v>2</v>
      </c>
      <c r="L22" s="64"/>
      <c r="M22" s="65"/>
      <c r="N22" s="65"/>
      <c r="O22" s="65"/>
      <c r="P22" s="66"/>
      <c r="Q22" s="64"/>
      <c r="R22" s="65"/>
      <c r="S22" s="65"/>
      <c r="T22" s="65"/>
      <c r="U22" s="66"/>
      <c r="V22" s="64"/>
      <c r="W22" s="65"/>
      <c r="X22" s="65"/>
      <c r="Y22" s="65"/>
      <c r="Z22" s="66"/>
      <c r="AA22" s="67"/>
      <c r="AB22" s="68"/>
      <c r="AC22" s="68"/>
      <c r="AD22" s="68"/>
      <c r="AE22" s="69"/>
      <c r="AF22" s="67"/>
      <c r="AG22" s="68"/>
      <c r="AH22" s="68"/>
      <c r="AI22" s="68"/>
      <c r="AJ22" s="66"/>
      <c r="AK22" s="67"/>
      <c r="AL22" s="68"/>
      <c r="AM22" s="68"/>
      <c r="AN22" s="68"/>
      <c r="AO22" s="69"/>
      <c r="AP22" s="79"/>
      <c r="AQ22" s="216">
        <f>SUM(G22,H22,I22,L22,M22,N22,Q22,R22,S22,V22,W22,X22,AA22,AB22,AC22,AF22,AG22,AH22,AK22,AL22,AM22)</f>
        <v>1</v>
      </c>
      <c r="AR22" s="31">
        <f>IF(E22=AQ22,,1)</f>
        <v>0</v>
      </c>
    </row>
    <row r="23" spans="1:44" s="31" customFormat="1" ht="15" customHeight="1">
      <c r="A23" s="310" t="s">
        <v>33</v>
      </c>
      <c r="B23" s="85" t="s">
        <v>248</v>
      </c>
      <c r="C23" s="259" t="s">
        <v>234</v>
      </c>
      <c r="D23" s="60"/>
      <c r="E23" s="214">
        <f aca="true" t="shared" si="4" ref="E23:E30">SUM(G23,H23,I23,L23,M23,N23,Q23,R23,S23,V23,W23,X23,AA23,AB23,AC23,AF23,AG23,AH23,AK23,AL23,AM23)</f>
        <v>2</v>
      </c>
      <c r="F23" s="225">
        <f aca="true" t="shared" si="5" ref="F23:F30">SUM(K23,P23,U23,Z23,AE23,AJ23,AO23)</f>
        <v>2</v>
      </c>
      <c r="G23" s="67">
        <v>2</v>
      </c>
      <c r="H23" s="68">
        <v>0</v>
      </c>
      <c r="I23" s="68">
        <v>0</v>
      </c>
      <c r="J23" s="68" t="s">
        <v>15</v>
      </c>
      <c r="K23" s="69">
        <v>2</v>
      </c>
      <c r="L23" s="67"/>
      <c r="M23" s="71"/>
      <c r="N23" s="72"/>
      <c r="O23" s="73"/>
      <c r="P23" s="69"/>
      <c r="Q23" s="67"/>
      <c r="R23" s="68"/>
      <c r="S23" s="68"/>
      <c r="T23" s="68"/>
      <c r="U23" s="69"/>
      <c r="V23" s="67"/>
      <c r="W23" s="68"/>
      <c r="X23" s="68"/>
      <c r="Y23" s="68"/>
      <c r="Z23" s="69"/>
      <c r="AA23" s="67"/>
      <c r="AB23" s="68"/>
      <c r="AC23" s="68"/>
      <c r="AD23" s="68"/>
      <c r="AE23" s="69"/>
      <c r="AF23" s="67"/>
      <c r="AG23" s="68"/>
      <c r="AH23" s="68"/>
      <c r="AI23" s="68"/>
      <c r="AJ23" s="69"/>
      <c r="AK23" s="67"/>
      <c r="AL23" s="68"/>
      <c r="AM23" s="68"/>
      <c r="AN23" s="68"/>
      <c r="AO23" s="69"/>
      <c r="AP23" s="79"/>
      <c r="AQ23" s="216">
        <f aca="true" t="shared" si="6" ref="AQ23:AQ30">SUM(G23,H23,I23,L23,M23,N23,Q23,R23,S23,V23,W23,X23,AA23,AB23,AC23,AF23,AG23,AH23,AK23,AL23,AM23)</f>
        <v>2</v>
      </c>
      <c r="AR23" s="31">
        <f aca="true" t="shared" si="7" ref="AR23:AR30">IF(E23=AQ23,,1)</f>
        <v>0</v>
      </c>
    </row>
    <row r="24" spans="1:44" s="31" customFormat="1" ht="15" customHeight="1">
      <c r="A24" s="310" t="s">
        <v>34</v>
      </c>
      <c r="B24" s="85" t="s">
        <v>249</v>
      </c>
      <c r="C24" s="259" t="s">
        <v>235</v>
      </c>
      <c r="D24" s="60"/>
      <c r="E24" s="214">
        <f t="shared" si="4"/>
        <v>2</v>
      </c>
      <c r="F24" s="225">
        <f t="shared" si="5"/>
        <v>2</v>
      </c>
      <c r="G24" s="67"/>
      <c r="H24" s="68"/>
      <c r="I24" s="68"/>
      <c r="J24" s="68"/>
      <c r="K24" s="69"/>
      <c r="L24" s="67">
        <v>1</v>
      </c>
      <c r="M24" s="68">
        <v>1</v>
      </c>
      <c r="N24" s="68">
        <v>0</v>
      </c>
      <c r="O24" s="68" t="s">
        <v>203</v>
      </c>
      <c r="P24" s="69">
        <v>2</v>
      </c>
      <c r="Q24" s="67"/>
      <c r="R24" s="68"/>
      <c r="S24" s="68"/>
      <c r="T24" s="68"/>
      <c r="U24" s="69"/>
      <c r="V24" s="67"/>
      <c r="W24" s="68"/>
      <c r="X24" s="68"/>
      <c r="Y24" s="68"/>
      <c r="Z24" s="69"/>
      <c r="AA24" s="67"/>
      <c r="AB24" s="68"/>
      <c r="AC24" s="68"/>
      <c r="AD24" s="68"/>
      <c r="AE24" s="69"/>
      <c r="AF24" s="67"/>
      <c r="AG24" s="68"/>
      <c r="AH24" s="68"/>
      <c r="AI24" s="68"/>
      <c r="AJ24" s="69"/>
      <c r="AK24" s="67"/>
      <c r="AL24" s="68"/>
      <c r="AM24" s="68"/>
      <c r="AN24" s="68"/>
      <c r="AO24" s="69"/>
      <c r="AP24" s="79" t="s">
        <v>248</v>
      </c>
      <c r="AQ24" s="216">
        <f t="shared" si="6"/>
        <v>2</v>
      </c>
      <c r="AR24" s="31">
        <f t="shared" si="7"/>
        <v>0</v>
      </c>
    </row>
    <row r="25" spans="1:44" s="31" customFormat="1" ht="15" customHeight="1">
      <c r="A25" s="310" t="s">
        <v>35</v>
      </c>
      <c r="B25" s="85" t="s">
        <v>329</v>
      </c>
      <c r="C25" s="259" t="s">
        <v>94</v>
      </c>
      <c r="D25" s="60"/>
      <c r="E25" s="214">
        <f t="shared" si="4"/>
        <v>2</v>
      </c>
      <c r="F25" s="225">
        <f t="shared" si="5"/>
        <v>2</v>
      </c>
      <c r="G25" s="67"/>
      <c r="H25" s="68"/>
      <c r="I25" s="68"/>
      <c r="J25" s="68"/>
      <c r="K25" s="69"/>
      <c r="L25" s="222"/>
      <c r="M25" s="223"/>
      <c r="N25" s="223"/>
      <c r="O25" s="223"/>
      <c r="P25" s="224"/>
      <c r="Q25" s="67">
        <v>2</v>
      </c>
      <c r="R25" s="68">
        <v>0</v>
      </c>
      <c r="S25" s="68">
        <v>0</v>
      </c>
      <c r="T25" s="68" t="s">
        <v>203</v>
      </c>
      <c r="U25" s="69">
        <v>2</v>
      </c>
      <c r="V25" s="67"/>
      <c r="W25" s="68"/>
      <c r="X25" s="68"/>
      <c r="Y25" s="68"/>
      <c r="Z25" s="69"/>
      <c r="AA25" s="67"/>
      <c r="AB25" s="68"/>
      <c r="AC25" s="68"/>
      <c r="AD25" s="68"/>
      <c r="AE25" s="69"/>
      <c r="AF25" s="67"/>
      <c r="AG25" s="68"/>
      <c r="AH25" s="68"/>
      <c r="AI25" s="68"/>
      <c r="AJ25" s="69"/>
      <c r="AK25" s="67"/>
      <c r="AL25" s="68"/>
      <c r="AM25" s="68"/>
      <c r="AN25" s="68"/>
      <c r="AO25" s="69"/>
      <c r="AP25" s="79"/>
      <c r="AQ25" s="216" t="e">
        <f>SUM(G25,H25,I25,Q25,R25,S25,#REF!,#REF!,#REF!,V25,W25,X25,AA25,AB25,AC25,AF25,AG25,AH25,AK25,AL25,AM25)</f>
        <v>#REF!</v>
      </c>
      <c r="AR25" s="31" t="e">
        <f t="shared" si="7"/>
        <v>#REF!</v>
      </c>
    </row>
    <row r="26" spans="1:44" s="31" customFormat="1" ht="15" customHeight="1">
      <c r="A26" s="310" t="s">
        <v>36</v>
      </c>
      <c r="B26" s="87" t="s">
        <v>250</v>
      </c>
      <c r="C26" s="259" t="s">
        <v>214</v>
      </c>
      <c r="D26" s="60"/>
      <c r="E26" s="214">
        <f t="shared" si="4"/>
        <v>2</v>
      </c>
      <c r="F26" s="225">
        <f t="shared" si="5"/>
        <v>2</v>
      </c>
      <c r="G26" s="67"/>
      <c r="H26" s="68"/>
      <c r="I26" s="68"/>
      <c r="J26" s="68"/>
      <c r="K26" s="69"/>
      <c r="L26" s="67"/>
      <c r="M26" s="68"/>
      <c r="N26" s="68"/>
      <c r="O26" s="68"/>
      <c r="P26" s="69"/>
      <c r="Q26" s="67">
        <v>2</v>
      </c>
      <c r="R26" s="68">
        <v>0</v>
      </c>
      <c r="S26" s="68">
        <v>0</v>
      </c>
      <c r="T26" s="68" t="s">
        <v>15</v>
      </c>
      <c r="U26" s="69">
        <v>2</v>
      </c>
      <c r="V26" s="67"/>
      <c r="W26" s="68"/>
      <c r="X26" s="68"/>
      <c r="Y26" s="68"/>
      <c r="Z26" s="69"/>
      <c r="AA26" s="67"/>
      <c r="AB26" s="68"/>
      <c r="AC26" s="68"/>
      <c r="AD26" s="68"/>
      <c r="AE26" s="69"/>
      <c r="AF26" s="67"/>
      <c r="AG26" s="68"/>
      <c r="AH26" s="68"/>
      <c r="AI26" s="68"/>
      <c r="AJ26" s="69"/>
      <c r="AK26" s="67"/>
      <c r="AL26" s="68"/>
      <c r="AM26" s="68"/>
      <c r="AN26" s="68"/>
      <c r="AO26" s="69"/>
      <c r="AP26" s="79" t="s">
        <v>249</v>
      </c>
      <c r="AQ26" s="216">
        <f t="shared" si="6"/>
        <v>2</v>
      </c>
      <c r="AR26" s="31">
        <f t="shared" si="7"/>
        <v>0</v>
      </c>
    </row>
    <row r="27" spans="1:44" s="31" customFormat="1" ht="15" customHeight="1">
      <c r="A27" s="310" t="s">
        <v>37</v>
      </c>
      <c r="B27" s="87" t="s">
        <v>251</v>
      </c>
      <c r="C27" s="259" t="s">
        <v>215</v>
      </c>
      <c r="D27" s="60"/>
      <c r="E27" s="214">
        <f t="shared" si="4"/>
        <v>2</v>
      </c>
      <c r="F27" s="225">
        <f t="shared" si="5"/>
        <v>2</v>
      </c>
      <c r="G27" s="67"/>
      <c r="H27" s="68"/>
      <c r="I27" s="68"/>
      <c r="J27" s="68"/>
      <c r="K27" s="69"/>
      <c r="L27" s="67"/>
      <c r="M27" s="68"/>
      <c r="N27" s="68"/>
      <c r="O27" s="68"/>
      <c r="P27" s="69"/>
      <c r="Q27" s="67"/>
      <c r="R27" s="68"/>
      <c r="S27" s="68"/>
      <c r="T27" s="68"/>
      <c r="U27" s="69"/>
      <c r="V27" s="67">
        <v>1</v>
      </c>
      <c r="W27" s="68">
        <v>1</v>
      </c>
      <c r="X27" s="68">
        <v>0</v>
      </c>
      <c r="Y27" s="68" t="s">
        <v>203</v>
      </c>
      <c r="Z27" s="69">
        <v>2</v>
      </c>
      <c r="AA27" s="67"/>
      <c r="AB27" s="68"/>
      <c r="AC27" s="68"/>
      <c r="AD27" s="68"/>
      <c r="AE27" s="69"/>
      <c r="AF27" s="67"/>
      <c r="AG27" s="68"/>
      <c r="AH27" s="68"/>
      <c r="AI27" s="68"/>
      <c r="AJ27" s="69"/>
      <c r="AK27" s="67"/>
      <c r="AL27" s="68"/>
      <c r="AM27" s="68"/>
      <c r="AN27" s="68"/>
      <c r="AO27" s="69"/>
      <c r="AP27" s="78" t="s">
        <v>250</v>
      </c>
      <c r="AQ27" s="216">
        <f t="shared" si="6"/>
        <v>2</v>
      </c>
      <c r="AR27" s="31">
        <f t="shared" si="7"/>
        <v>0</v>
      </c>
    </row>
    <row r="28" spans="1:44" s="31" customFormat="1" ht="15" customHeight="1">
      <c r="A28" s="310" t="s">
        <v>38</v>
      </c>
      <c r="B28" s="210" t="s">
        <v>252</v>
      </c>
      <c r="C28" s="259" t="s">
        <v>95</v>
      </c>
      <c r="D28" s="60"/>
      <c r="E28" s="214">
        <f t="shared" si="4"/>
        <v>2</v>
      </c>
      <c r="F28" s="225">
        <f t="shared" si="5"/>
        <v>3</v>
      </c>
      <c r="G28" s="67"/>
      <c r="H28" s="68"/>
      <c r="I28" s="68"/>
      <c r="J28" s="68"/>
      <c r="K28" s="69"/>
      <c r="L28" s="67"/>
      <c r="M28" s="68"/>
      <c r="N28" s="68"/>
      <c r="O28" s="68"/>
      <c r="P28" s="69"/>
      <c r="Q28" s="67"/>
      <c r="R28" s="68"/>
      <c r="S28" s="68"/>
      <c r="T28" s="68"/>
      <c r="U28" s="69"/>
      <c r="V28" s="67"/>
      <c r="W28" s="68"/>
      <c r="X28" s="68"/>
      <c r="Y28" s="68"/>
      <c r="Z28" s="69"/>
      <c r="AA28" s="67">
        <v>2</v>
      </c>
      <c r="AB28" s="68">
        <v>0</v>
      </c>
      <c r="AC28" s="68">
        <v>0</v>
      </c>
      <c r="AD28" s="68" t="s">
        <v>15</v>
      </c>
      <c r="AE28" s="69">
        <v>3</v>
      </c>
      <c r="AF28" s="67"/>
      <c r="AG28" s="68"/>
      <c r="AH28" s="68"/>
      <c r="AI28" s="68"/>
      <c r="AJ28" s="69"/>
      <c r="AK28" s="67"/>
      <c r="AL28" s="68"/>
      <c r="AM28" s="68"/>
      <c r="AN28" s="68"/>
      <c r="AO28" s="69"/>
      <c r="AP28" s="78" t="s">
        <v>251</v>
      </c>
      <c r="AQ28" s="216">
        <f t="shared" si="6"/>
        <v>2</v>
      </c>
      <c r="AR28" s="31">
        <f t="shared" si="7"/>
        <v>0</v>
      </c>
    </row>
    <row r="29" spans="1:44" s="31" customFormat="1" ht="15" customHeight="1">
      <c r="A29" s="310" t="s">
        <v>39</v>
      </c>
      <c r="B29" s="87" t="s">
        <v>368</v>
      </c>
      <c r="C29" s="259" t="s">
        <v>233</v>
      </c>
      <c r="D29" s="60"/>
      <c r="E29" s="214">
        <f t="shared" si="4"/>
        <v>2</v>
      </c>
      <c r="F29" s="225">
        <f t="shared" si="5"/>
        <v>2</v>
      </c>
      <c r="G29" s="67"/>
      <c r="H29" s="68"/>
      <c r="I29" s="68"/>
      <c r="J29" s="68"/>
      <c r="K29" s="69"/>
      <c r="L29" s="67"/>
      <c r="M29" s="68"/>
      <c r="N29" s="68"/>
      <c r="O29" s="68"/>
      <c r="P29" s="69"/>
      <c r="Q29" s="67"/>
      <c r="R29" s="68"/>
      <c r="S29" s="68"/>
      <c r="T29" s="68"/>
      <c r="U29" s="69"/>
      <c r="V29" s="67"/>
      <c r="W29" s="68"/>
      <c r="X29" s="68"/>
      <c r="Y29" s="68"/>
      <c r="Z29" s="69"/>
      <c r="AA29" s="67">
        <v>2</v>
      </c>
      <c r="AB29" s="68">
        <v>0</v>
      </c>
      <c r="AC29" s="68">
        <v>0</v>
      </c>
      <c r="AD29" s="68" t="s">
        <v>15</v>
      </c>
      <c r="AE29" s="69">
        <v>2</v>
      </c>
      <c r="AF29" s="67"/>
      <c r="AG29" s="68"/>
      <c r="AH29" s="68"/>
      <c r="AI29" s="68"/>
      <c r="AJ29" s="69"/>
      <c r="AK29" s="67"/>
      <c r="AL29" s="68"/>
      <c r="AM29" s="68"/>
      <c r="AN29" s="68"/>
      <c r="AO29" s="69"/>
      <c r="AP29" s="79"/>
      <c r="AQ29" s="216">
        <f t="shared" si="6"/>
        <v>2</v>
      </c>
      <c r="AR29" s="31">
        <f t="shared" si="7"/>
        <v>0</v>
      </c>
    </row>
    <row r="30" spans="1:44" s="31" customFormat="1" ht="15.75">
      <c r="A30" s="313" t="s">
        <v>40</v>
      </c>
      <c r="B30" s="86" t="s">
        <v>330</v>
      </c>
      <c r="C30" s="259" t="s">
        <v>96</v>
      </c>
      <c r="D30" s="60"/>
      <c r="E30" s="214">
        <f t="shared" si="4"/>
        <v>2</v>
      </c>
      <c r="F30" s="225">
        <f t="shared" si="5"/>
        <v>3</v>
      </c>
      <c r="G30" s="74"/>
      <c r="H30" s="75"/>
      <c r="I30" s="75"/>
      <c r="J30" s="75"/>
      <c r="K30" s="76"/>
      <c r="L30" s="74"/>
      <c r="M30" s="75"/>
      <c r="N30" s="75"/>
      <c r="O30" s="75"/>
      <c r="P30" s="76"/>
      <c r="Q30" s="74"/>
      <c r="R30" s="75"/>
      <c r="S30" s="75"/>
      <c r="T30" s="75"/>
      <c r="U30" s="76"/>
      <c r="V30" s="74"/>
      <c r="W30" s="75"/>
      <c r="X30" s="75"/>
      <c r="Y30" s="75"/>
      <c r="Z30" s="76"/>
      <c r="AA30" s="67"/>
      <c r="AB30" s="68"/>
      <c r="AC30" s="68"/>
      <c r="AD30" s="68"/>
      <c r="AE30" s="69"/>
      <c r="AF30" s="67">
        <v>2</v>
      </c>
      <c r="AG30" s="68">
        <v>0</v>
      </c>
      <c r="AH30" s="68">
        <v>0</v>
      </c>
      <c r="AI30" s="68" t="s">
        <v>15</v>
      </c>
      <c r="AJ30" s="315">
        <v>3</v>
      </c>
      <c r="AK30" s="67"/>
      <c r="AL30" s="68"/>
      <c r="AM30" s="68"/>
      <c r="AN30" s="68"/>
      <c r="AO30" s="69"/>
      <c r="AP30" s="80"/>
      <c r="AQ30" s="216">
        <f t="shared" si="6"/>
        <v>2</v>
      </c>
      <c r="AR30" s="31">
        <f t="shared" si="7"/>
        <v>0</v>
      </c>
    </row>
    <row r="31" spans="1:42" s="31" customFormat="1" ht="18.75" customHeight="1">
      <c r="A31" s="1038" t="s">
        <v>190</v>
      </c>
      <c r="B31" s="1039"/>
      <c r="C31" s="1039"/>
      <c r="D31" s="265" t="s">
        <v>211</v>
      </c>
      <c r="E31" s="92">
        <f>SUM(E32:E53)</f>
        <v>58</v>
      </c>
      <c r="F31" s="90">
        <f>SUM(F32:F53)</f>
        <v>75</v>
      </c>
      <c r="G31" s="92">
        <f>SUM(G32:G53)</f>
        <v>6</v>
      </c>
      <c r="H31" s="93">
        <f>SUM(H32:H53)</f>
        <v>5</v>
      </c>
      <c r="I31" s="93">
        <f>SUM(I32:I53)</f>
        <v>0</v>
      </c>
      <c r="J31" s="93"/>
      <c r="K31" s="90">
        <f>SUM(K32:K53)</f>
        <v>15</v>
      </c>
      <c r="L31" s="92">
        <f>SUM(L32:L53)</f>
        <v>5</v>
      </c>
      <c r="M31" s="93">
        <f>SUM(M32:M53)</f>
        <v>2</v>
      </c>
      <c r="N31" s="93">
        <f>SUM(N32:N53)</f>
        <v>4</v>
      </c>
      <c r="O31" s="93"/>
      <c r="P31" s="90">
        <f>SUM(P32:P53)</f>
        <v>15</v>
      </c>
      <c r="Q31" s="92">
        <f>SUM(Q32:Q53)</f>
        <v>9</v>
      </c>
      <c r="R31" s="93">
        <f>SUM(R32:R53)</f>
        <v>5</v>
      </c>
      <c r="S31" s="93">
        <f>SUM(S32:S53)</f>
        <v>1</v>
      </c>
      <c r="T31" s="93"/>
      <c r="U31" s="90">
        <f>SUM(U32:U53)</f>
        <v>19</v>
      </c>
      <c r="V31" s="92">
        <f>SUM(V32:V53)</f>
        <v>7</v>
      </c>
      <c r="W31" s="93">
        <f>SUM(W32:W53)</f>
        <v>8</v>
      </c>
      <c r="X31" s="93">
        <f>SUM(X32:X53)</f>
        <v>2</v>
      </c>
      <c r="Y31" s="93"/>
      <c r="Z31" s="90">
        <f>SUM(Z32:Z53)</f>
        <v>21</v>
      </c>
      <c r="AA31" s="92">
        <f>SUM(AA32:AA53)</f>
        <v>3</v>
      </c>
      <c r="AB31" s="93">
        <f>SUM(AB32:AB53)</f>
        <v>1</v>
      </c>
      <c r="AC31" s="93">
        <f>SUM(AC32:AC53)</f>
        <v>0</v>
      </c>
      <c r="AD31" s="93"/>
      <c r="AE31" s="90">
        <f>SUM(AE32:AE53)</f>
        <v>5</v>
      </c>
      <c r="AF31" s="92">
        <f>SUM(AF32:AF53)</f>
        <v>0</v>
      </c>
      <c r="AG31" s="93">
        <f>SUM(AG32:AG53)</f>
        <v>0</v>
      </c>
      <c r="AH31" s="93">
        <f>SUM(AH32:AH53)</f>
        <v>0</v>
      </c>
      <c r="AI31" s="93"/>
      <c r="AJ31" s="90">
        <f>SUM(AJ32:AJ53)</f>
        <v>0</v>
      </c>
      <c r="AK31" s="92">
        <f>SUM(AK32:AK53)</f>
        <v>0</v>
      </c>
      <c r="AL31" s="93">
        <f>SUM(AL32:AL53)</f>
        <v>0</v>
      </c>
      <c r="AM31" s="93">
        <f>SUM(AM32:AM53)</f>
        <v>0</v>
      </c>
      <c r="AN31" s="93"/>
      <c r="AO31" s="90">
        <f>SUM(AO32:AO53)</f>
        <v>0</v>
      </c>
      <c r="AP31" s="389"/>
    </row>
    <row r="32" spans="1:44" s="31" customFormat="1" ht="15" customHeight="1">
      <c r="A32" s="303" t="s">
        <v>41</v>
      </c>
      <c r="B32" s="84" t="s">
        <v>253</v>
      </c>
      <c r="C32" s="259" t="s">
        <v>97</v>
      </c>
      <c r="D32" s="60"/>
      <c r="E32" s="213">
        <f>SUM(G32,H32,I32,L32,M32,N32,Q32,R32,S32,V32,W32,X32,AA32,AB32,AC32,AF32,AG32,AH32,AK32,AL32,AM32)</f>
        <v>2</v>
      </c>
      <c r="F32" s="225">
        <f>SUM(K32,P32,U32,Z32,AE32,AJ32,AO32)</f>
        <v>3</v>
      </c>
      <c r="G32" s="226">
        <v>1</v>
      </c>
      <c r="H32" s="227">
        <v>1</v>
      </c>
      <c r="I32" s="227">
        <v>0</v>
      </c>
      <c r="J32" s="227" t="s">
        <v>15</v>
      </c>
      <c r="K32" s="228">
        <v>3</v>
      </c>
      <c r="L32" s="229"/>
      <c r="M32" s="230"/>
      <c r="N32" s="230"/>
      <c r="O32" s="230"/>
      <c r="P32" s="231"/>
      <c r="Q32" s="229"/>
      <c r="R32" s="230"/>
      <c r="S32" s="230"/>
      <c r="T32" s="230"/>
      <c r="U32" s="231"/>
      <c r="V32" s="226"/>
      <c r="W32" s="227"/>
      <c r="X32" s="227"/>
      <c r="Y32" s="227"/>
      <c r="Z32" s="228"/>
      <c r="AA32" s="229"/>
      <c r="AB32" s="230"/>
      <c r="AC32" s="230"/>
      <c r="AD32" s="230"/>
      <c r="AE32" s="231"/>
      <c r="AF32" s="229"/>
      <c r="AG32" s="230"/>
      <c r="AH32" s="230"/>
      <c r="AI32" s="230"/>
      <c r="AJ32" s="316"/>
      <c r="AK32" s="229"/>
      <c r="AL32" s="230"/>
      <c r="AM32" s="230"/>
      <c r="AN32" s="230"/>
      <c r="AO32" s="231"/>
      <c r="AP32" s="232"/>
      <c r="AQ32" s="216">
        <f>SUM(G32,H32,I32,L32,M32,N32,Q32,R32,S32,V32,W32,X32,AA32,AB32,AC32,AF32,AG32,AH32,AK32,AL32,AM32)</f>
        <v>2</v>
      </c>
      <c r="AR32" s="31">
        <f>IF(E32=AQ32,,1)</f>
        <v>0</v>
      </c>
    </row>
    <row r="33" spans="1:44" s="31" customFormat="1" ht="15" customHeight="1">
      <c r="A33" s="303" t="s">
        <v>42</v>
      </c>
      <c r="B33" s="87" t="s">
        <v>254</v>
      </c>
      <c r="C33" s="259" t="s">
        <v>99</v>
      </c>
      <c r="D33" s="60"/>
      <c r="E33" s="213">
        <f aca="true" t="shared" si="8" ref="E33:E53">SUM(G33,H33,I33,L33,M33,N33,Q33,R33,S33,V33,W33,X33,AA33,AB33,AC33,AF33,AG33,AH33,AK33,AL33,AM33)</f>
        <v>3</v>
      </c>
      <c r="F33" s="225">
        <f aca="true" t="shared" si="9" ref="F33:F53">SUM(K33,P33,U33,Z33,AE33,AJ33,AO33)</f>
        <v>4</v>
      </c>
      <c r="G33" s="222">
        <v>1</v>
      </c>
      <c r="H33" s="223">
        <v>2</v>
      </c>
      <c r="I33" s="223">
        <v>0</v>
      </c>
      <c r="J33" s="223" t="s">
        <v>203</v>
      </c>
      <c r="K33" s="224">
        <v>4</v>
      </c>
      <c r="L33" s="222"/>
      <c r="M33" s="223"/>
      <c r="N33" s="223"/>
      <c r="O33" s="223"/>
      <c r="P33" s="224"/>
      <c r="Q33" s="222"/>
      <c r="R33" s="223"/>
      <c r="S33" s="223"/>
      <c r="T33" s="223"/>
      <c r="U33" s="224"/>
      <c r="V33" s="222"/>
      <c r="W33" s="223"/>
      <c r="X33" s="223"/>
      <c r="Y33" s="223"/>
      <c r="Z33" s="224"/>
      <c r="AA33" s="222"/>
      <c r="AB33" s="223"/>
      <c r="AC33" s="223"/>
      <c r="AD33" s="223"/>
      <c r="AE33" s="224"/>
      <c r="AF33" s="222"/>
      <c r="AG33" s="223"/>
      <c r="AH33" s="223"/>
      <c r="AI33" s="223"/>
      <c r="AJ33" s="233"/>
      <c r="AK33" s="222"/>
      <c r="AL33" s="223"/>
      <c r="AM33" s="223"/>
      <c r="AN33" s="223"/>
      <c r="AO33" s="224"/>
      <c r="AP33" s="234"/>
      <c r="AQ33" s="216">
        <f aca="true" t="shared" si="10" ref="AQ33:AQ53">SUM(G33,H33,I33,L33,M33,N33,Q33,R33,S33,V33,W33,X33,AA33,AB33,AC33,AF33,AG33,AH33,AK33,AL33,AM33)</f>
        <v>3</v>
      </c>
      <c r="AR33" s="31">
        <f aca="true" t="shared" si="11" ref="AR33:AR53">IF(E33=AQ33,,1)</f>
        <v>0</v>
      </c>
    </row>
    <row r="34" spans="1:44" s="31" customFormat="1" ht="15" customHeight="1">
      <c r="A34" s="303" t="s">
        <v>43</v>
      </c>
      <c r="B34" s="87" t="s">
        <v>331</v>
      </c>
      <c r="C34" s="259" t="s">
        <v>100</v>
      </c>
      <c r="D34" s="60"/>
      <c r="E34" s="213">
        <f t="shared" si="8"/>
        <v>4</v>
      </c>
      <c r="F34" s="225">
        <f t="shared" si="9"/>
        <v>5</v>
      </c>
      <c r="G34" s="222">
        <v>2</v>
      </c>
      <c r="H34" s="223">
        <v>2</v>
      </c>
      <c r="I34" s="223">
        <v>0</v>
      </c>
      <c r="J34" s="223" t="s">
        <v>203</v>
      </c>
      <c r="K34" s="224">
        <v>5</v>
      </c>
      <c r="L34" s="222"/>
      <c r="M34" s="223"/>
      <c r="N34" s="223"/>
      <c r="O34" s="223"/>
      <c r="P34" s="224"/>
      <c r="Q34" s="222"/>
      <c r="R34" s="223"/>
      <c r="S34" s="223"/>
      <c r="T34" s="223"/>
      <c r="U34" s="224"/>
      <c r="V34" s="222"/>
      <c r="W34" s="223"/>
      <c r="X34" s="223"/>
      <c r="Y34" s="223"/>
      <c r="Z34" s="224"/>
      <c r="AA34" s="222"/>
      <c r="AB34" s="223"/>
      <c r="AC34" s="223"/>
      <c r="AD34" s="223"/>
      <c r="AE34" s="224"/>
      <c r="AF34" s="222"/>
      <c r="AG34" s="223"/>
      <c r="AH34" s="223"/>
      <c r="AI34" s="223"/>
      <c r="AJ34" s="233"/>
      <c r="AK34" s="222"/>
      <c r="AL34" s="223"/>
      <c r="AM34" s="223"/>
      <c r="AN34" s="223"/>
      <c r="AO34" s="224"/>
      <c r="AP34" s="234"/>
      <c r="AQ34" s="216">
        <f t="shared" si="10"/>
        <v>4</v>
      </c>
      <c r="AR34" s="31">
        <f t="shared" si="11"/>
        <v>0</v>
      </c>
    </row>
    <row r="35" spans="1:44" s="31" customFormat="1" ht="15" customHeight="1">
      <c r="A35" s="303" t="s">
        <v>44</v>
      </c>
      <c r="B35" s="87" t="s">
        <v>332</v>
      </c>
      <c r="C35" s="259" t="s">
        <v>101</v>
      </c>
      <c r="D35" s="60"/>
      <c r="E35" s="213">
        <f t="shared" si="8"/>
        <v>4</v>
      </c>
      <c r="F35" s="225">
        <f t="shared" si="9"/>
        <v>6</v>
      </c>
      <c r="G35" s="222"/>
      <c r="H35" s="223"/>
      <c r="I35" s="223"/>
      <c r="J35" s="223"/>
      <c r="K35" s="224"/>
      <c r="L35" s="222">
        <v>2</v>
      </c>
      <c r="M35" s="223">
        <v>0</v>
      </c>
      <c r="N35" s="223">
        <v>2</v>
      </c>
      <c r="O35" s="223" t="s">
        <v>15</v>
      </c>
      <c r="P35" s="224">
        <v>6</v>
      </c>
      <c r="Q35" s="222"/>
      <c r="R35" s="223"/>
      <c r="S35" s="223"/>
      <c r="T35" s="223"/>
      <c r="U35" s="224"/>
      <c r="V35" s="222"/>
      <c r="W35" s="223"/>
      <c r="X35" s="223"/>
      <c r="Y35" s="223"/>
      <c r="Z35" s="224"/>
      <c r="AA35" s="222"/>
      <c r="AB35" s="223"/>
      <c r="AC35" s="223"/>
      <c r="AD35" s="223"/>
      <c r="AE35" s="224"/>
      <c r="AF35" s="222"/>
      <c r="AG35" s="223"/>
      <c r="AH35" s="223"/>
      <c r="AI35" s="223"/>
      <c r="AJ35" s="233"/>
      <c r="AK35" s="222"/>
      <c r="AL35" s="223"/>
      <c r="AM35" s="223"/>
      <c r="AN35" s="223"/>
      <c r="AO35" s="224"/>
      <c r="AP35" s="234" t="s">
        <v>331</v>
      </c>
      <c r="AQ35" s="216">
        <f t="shared" si="10"/>
        <v>4</v>
      </c>
      <c r="AR35" s="31">
        <f t="shared" si="11"/>
        <v>0</v>
      </c>
    </row>
    <row r="36" spans="1:44" s="31" customFormat="1" ht="15" customHeight="1">
      <c r="A36" s="303" t="s">
        <v>45</v>
      </c>
      <c r="B36" s="87" t="s">
        <v>255</v>
      </c>
      <c r="C36" s="259" t="s">
        <v>114</v>
      </c>
      <c r="D36" s="60"/>
      <c r="E36" s="213">
        <f t="shared" si="8"/>
        <v>3</v>
      </c>
      <c r="F36" s="225">
        <f t="shared" si="9"/>
        <v>4</v>
      </c>
      <c r="G36" s="222"/>
      <c r="H36" s="223"/>
      <c r="I36" s="223"/>
      <c r="J36" s="223"/>
      <c r="K36" s="224"/>
      <c r="L36" s="222">
        <v>1</v>
      </c>
      <c r="M36" s="223">
        <v>2</v>
      </c>
      <c r="N36" s="223">
        <v>0</v>
      </c>
      <c r="O36" s="223" t="s">
        <v>203</v>
      </c>
      <c r="P36" s="224">
        <v>4</v>
      </c>
      <c r="Q36" s="222"/>
      <c r="R36" s="223"/>
      <c r="S36" s="223"/>
      <c r="T36" s="223"/>
      <c r="U36" s="224"/>
      <c r="V36" s="222"/>
      <c r="W36" s="223"/>
      <c r="X36" s="223"/>
      <c r="Y36" s="223"/>
      <c r="Z36" s="224"/>
      <c r="AA36" s="222"/>
      <c r="AB36" s="223"/>
      <c r="AC36" s="223"/>
      <c r="AD36" s="223"/>
      <c r="AE36" s="224"/>
      <c r="AF36" s="222"/>
      <c r="AG36" s="223"/>
      <c r="AH36" s="223"/>
      <c r="AI36" s="223"/>
      <c r="AJ36" s="233"/>
      <c r="AK36" s="222"/>
      <c r="AL36" s="223"/>
      <c r="AM36" s="223"/>
      <c r="AN36" s="223"/>
      <c r="AO36" s="224"/>
      <c r="AP36" s="234" t="s">
        <v>254</v>
      </c>
      <c r="AQ36" s="216">
        <f t="shared" si="10"/>
        <v>3</v>
      </c>
      <c r="AR36" s="31">
        <f t="shared" si="11"/>
        <v>0</v>
      </c>
    </row>
    <row r="37" spans="1:44" s="31" customFormat="1" ht="15" customHeight="1">
      <c r="A37" s="303" t="s">
        <v>46</v>
      </c>
      <c r="B37" s="87" t="s">
        <v>256</v>
      </c>
      <c r="C37" s="259" t="s">
        <v>102</v>
      </c>
      <c r="D37" s="60"/>
      <c r="E37" s="213">
        <f t="shared" si="8"/>
        <v>2</v>
      </c>
      <c r="F37" s="225">
        <f>SUM(K37,P37,U37,Z37,AE37,AJ37,AO37)</f>
        <v>3</v>
      </c>
      <c r="G37" s="222">
        <v>2</v>
      </c>
      <c r="H37" s="223">
        <v>0</v>
      </c>
      <c r="I37" s="223">
        <v>0</v>
      </c>
      <c r="J37" s="223" t="s">
        <v>15</v>
      </c>
      <c r="K37" s="224">
        <v>3</v>
      </c>
      <c r="L37" s="222"/>
      <c r="M37" s="223"/>
      <c r="N37" s="223"/>
      <c r="O37" s="223"/>
      <c r="P37" s="224"/>
      <c r="Q37" s="222"/>
      <c r="R37" s="223"/>
      <c r="S37" s="223"/>
      <c r="T37" s="223"/>
      <c r="U37" s="224"/>
      <c r="V37" s="222"/>
      <c r="W37" s="223"/>
      <c r="X37" s="223"/>
      <c r="Y37" s="223"/>
      <c r="Z37" s="224"/>
      <c r="AA37" s="222"/>
      <c r="AB37" s="223"/>
      <c r="AC37" s="223"/>
      <c r="AD37" s="223"/>
      <c r="AE37" s="224"/>
      <c r="AF37" s="222"/>
      <c r="AG37" s="223"/>
      <c r="AH37" s="223"/>
      <c r="AI37" s="223"/>
      <c r="AJ37" s="233"/>
      <c r="AK37" s="222"/>
      <c r="AL37" s="223"/>
      <c r="AM37" s="223"/>
      <c r="AN37" s="223"/>
      <c r="AO37" s="224"/>
      <c r="AP37" s="234"/>
      <c r="AQ37" s="216" t="e">
        <f>SUM(#REF!,#REF!,#REF!,G37,H37,I37,Q37,R37,S37,V37,W37,X37,AA37,AB37,AC37,AF37,AG37,AH37,AK37,AL37,AM37)</f>
        <v>#REF!</v>
      </c>
      <c r="AR37" s="31" t="e">
        <f t="shared" si="11"/>
        <v>#REF!</v>
      </c>
    </row>
    <row r="38" spans="1:44" s="31" customFormat="1" ht="15" customHeight="1">
      <c r="A38" s="303" t="s">
        <v>47</v>
      </c>
      <c r="B38" s="87" t="s">
        <v>257</v>
      </c>
      <c r="C38" s="259" t="s">
        <v>103</v>
      </c>
      <c r="D38" s="60"/>
      <c r="E38" s="213">
        <f t="shared" si="8"/>
        <v>2</v>
      </c>
      <c r="F38" s="225">
        <f>SUM(K38,P38,U38,Z38,AE38,AJ38,AO38)</f>
        <v>3</v>
      </c>
      <c r="G38" s="222"/>
      <c r="H38" s="223"/>
      <c r="I38" s="223"/>
      <c r="J38" s="223"/>
      <c r="K38" s="224"/>
      <c r="L38" s="222">
        <v>2</v>
      </c>
      <c r="M38" s="223">
        <v>0</v>
      </c>
      <c r="N38" s="223">
        <v>0</v>
      </c>
      <c r="O38" s="223" t="s">
        <v>15</v>
      </c>
      <c r="P38" s="224">
        <v>3</v>
      </c>
      <c r="Q38" s="222"/>
      <c r="R38" s="223"/>
      <c r="S38" s="223"/>
      <c r="T38" s="223"/>
      <c r="U38" s="224"/>
      <c r="V38" s="222"/>
      <c r="W38" s="223"/>
      <c r="X38" s="223"/>
      <c r="Y38" s="223"/>
      <c r="Z38" s="224"/>
      <c r="AA38" s="222"/>
      <c r="AB38" s="223"/>
      <c r="AC38" s="223"/>
      <c r="AD38" s="223"/>
      <c r="AE38" s="224"/>
      <c r="AF38" s="222"/>
      <c r="AG38" s="223"/>
      <c r="AH38" s="223"/>
      <c r="AI38" s="223"/>
      <c r="AJ38" s="233"/>
      <c r="AK38" s="222"/>
      <c r="AL38" s="223"/>
      <c r="AM38" s="223"/>
      <c r="AN38" s="223"/>
      <c r="AO38" s="224"/>
      <c r="AP38" s="234" t="s">
        <v>256</v>
      </c>
      <c r="AQ38" s="216" t="e">
        <f>SUM(G38,H38,I38,#REF!,#REF!,#REF!,L38,M38,N38,V38,W38,X38,AA38,AB38,AC38,AF38,AG38,AH38,AK38,AL38,AM38)</f>
        <v>#REF!</v>
      </c>
      <c r="AR38" s="31" t="e">
        <f t="shared" si="11"/>
        <v>#REF!</v>
      </c>
    </row>
    <row r="39" spans="1:44" s="31" customFormat="1" ht="15" customHeight="1">
      <c r="A39" s="303" t="s">
        <v>48</v>
      </c>
      <c r="B39" s="87" t="s">
        <v>258</v>
      </c>
      <c r="C39" s="259" t="s">
        <v>236</v>
      </c>
      <c r="D39" s="60"/>
      <c r="E39" s="213">
        <f t="shared" si="8"/>
        <v>2</v>
      </c>
      <c r="F39" s="225">
        <f>SUM(K39,P39,U39,Z39,AE39,AJ39,AO39)</f>
        <v>2</v>
      </c>
      <c r="G39" s="222"/>
      <c r="H39" s="223"/>
      <c r="I39" s="223"/>
      <c r="J39" s="223"/>
      <c r="K39" s="224"/>
      <c r="L39" s="222">
        <v>0</v>
      </c>
      <c r="M39" s="223">
        <v>0</v>
      </c>
      <c r="N39" s="223">
        <v>2</v>
      </c>
      <c r="O39" s="223" t="s">
        <v>203</v>
      </c>
      <c r="P39" s="224">
        <v>2</v>
      </c>
      <c r="Q39" s="222"/>
      <c r="R39" s="223"/>
      <c r="S39" s="223"/>
      <c r="T39" s="223"/>
      <c r="U39" s="224"/>
      <c r="V39" s="222"/>
      <c r="W39" s="223"/>
      <c r="X39" s="223"/>
      <c r="Y39" s="223"/>
      <c r="Z39" s="224"/>
      <c r="AA39" s="222"/>
      <c r="AB39" s="223"/>
      <c r="AC39" s="223"/>
      <c r="AD39" s="223"/>
      <c r="AE39" s="224"/>
      <c r="AF39" s="222"/>
      <c r="AG39" s="223"/>
      <c r="AH39" s="223"/>
      <c r="AI39" s="223"/>
      <c r="AJ39" s="233"/>
      <c r="AK39" s="222"/>
      <c r="AL39" s="223"/>
      <c r="AM39" s="223"/>
      <c r="AN39" s="223"/>
      <c r="AO39" s="224"/>
      <c r="AP39" s="317" t="s">
        <v>256</v>
      </c>
      <c r="AQ39" s="216" t="e">
        <f>SUM(G39,H39,I39,#REF!,#REF!,#REF!,L39,M39,N39,V39,W39,X39,AA39,AB39,AC39,AF39,AG39,AH39,AK39,AL39,AM39)</f>
        <v>#REF!</v>
      </c>
      <c r="AR39" s="31" t="e">
        <f t="shared" si="11"/>
        <v>#REF!</v>
      </c>
    </row>
    <row r="40" spans="1:44" s="31" customFormat="1" ht="15" customHeight="1">
      <c r="A40" s="303" t="s">
        <v>49</v>
      </c>
      <c r="B40" s="85" t="s">
        <v>259</v>
      </c>
      <c r="C40" s="261" t="s">
        <v>104</v>
      </c>
      <c r="D40" s="60"/>
      <c r="E40" s="213">
        <f t="shared" si="8"/>
        <v>3</v>
      </c>
      <c r="F40" s="225">
        <f t="shared" si="9"/>
        <v>4</v>
      </c>
      <c r="G40" s="222"/>
      <c r="H40" s="223"/>
      <c r="I40" s="223"/>
      <c r="J40" s="223"/>
      <c r="K40" s="224"/>
      <c r="L40" s="222"/>
      <c r="M40" s="223"/>
      <c r="N40" s="223"/>
      <c r="O40" s="223"/>
      <c r="P40" s="224"/>
      <c r="Q40" s="222">
        <v>2</v>
      </c>
      <c r="R40" s="223">
        <v>0</v>
      </c>
      <c r="S40" s="223">
        <v>1</v>
      </c>
      <c r="T40" s="223" t="s">
        <v>15</v>
      </c>
      <c r="U40" s="224">
        <v>4</v>
      </c>
      <c r="V40" s="222"/>
      <c r="W40" s="223"/>
      <c r="X40" s="223"/>
      <c r="Y40" s="223"/>
      <c r="Z40" s="224"/>
      <c r="AA40" s="222"/>
      <c r="AB40" s="223"/>
      <c r="AC40" s="223"/>
      <c r="AD40" s="223"/>
      <c r="AE40" s="224"/>
      <c r="AF40" s="222"/>
      <c r="AG40" s="223"/>
      <c r="AH40" s="223"/>
      <c r="AI40" s="223"/>
      <c r="AJ40" s="233"/>
      <c r="AK40" s="222"/>
      <c r="AL40" s="223"/>
      <c r="AM40" s="223"/>
      <c r="AN40" s="223"/>
      <c r="AO40" s="224"/>
      <c r="AP40" s="232" t="s">
        <v>241</v>
      </c>
      <c r="AQ40" s="216">
        <f t="shared" si="10"/>
        <v>3</v>
      </c>
      <c r="AR40" s="31">
        <f t="shared" si="11"/>
        <v>0</v>
      </c>
    </row>
    <row r="41" spans="1:44" s="31" customFormat="1" ht="15" customHeight="1">
      <c r="A41" s="303" t="s">
        <v>50</v>
      </c>
      <c r="B41" s="87" t="s">
        <v>333</v>
      </c>
      <c r="C41" s="259" t="s">
        <v>216</v>
      </c>
      <c r="D41" s="60"/>
      <c r="E41" s="213">
        <f>SUM(G41,H41,I41,L41,M41,N41,Q41,R41,S41,V41,W41,X41,AA41,AB41,AC41,AF41,AG41,AH41,AK41,AL41,AM41)</f>
        <v>2</v>
      </c>
      <c r="F41" s="225">
        <f>SUM(K41,P41,U41,Z41,AE41,AJ41,AO41)</f>
        <v>2</v>
      </c>
      <c r="G41" s="222"/>
      <c r="H41" s="223"/>
      <c r="I41" s="223"/>
      <c r="J41" s="223"/>
      <c r="K41" s="224"/>
      <c r="L41" s="222"/>
      <c r="M41" s="223"/>
      <c r="N41" s="223"/>
      <c r="O41" s="223"/>
      <c r="P41" s="224"/>
      <c r="Q41" s="222">
        <v>2</v>
      </c>
      <c r="R41" s="223">
        <v>0</v>
      </c>
      <c r="S41" s="223">
        <v>0</v>
      </c>
      <c r="T41" s="223" t="s">
        <v>15</v>
      </c>
      <c r="U41" s="224">
        <v>2</v>
      </c>
      <c r="V41" s="222"/>
      <c r="W41" s="223"/>
      <c r="X41" s="223"/>
      <c r="Y41" s="223"/>
      <c r="Z41" s="224"/>
      <c r="AA41" s="222"/>
      <c r="AB41" s="223"/>
      <c r="AC41" s="223"/>
      <c r="AD41" s="223"/>
      <c r="AE41" s="224"/>
      <c r="AF41" s="222"/>
      <c r="AG41" s="223"/>
      <c r="AH41" s="223"/>
      <c r="AI41" s="223"/>
      <c r="AJ41" s="233"/>
      <c r="AK41" s="222"/>
      <c r="AL41" s="223"/>
      <c r="AM41" s="223"/>
      <c r="AN41" s="223"/>
      <c r="AO41" s="224"/>
      <c r="AP41" s="234"/>
      <c r="AQ41" s="216">
        <f>SUM(G41,H41,I41,L41,M41,N41,Q41,R41,S41,V41,W41,X41,AA41,AB41,AC41,AF41,AG41,AH41,AK41,AL41,AM41)</f>
        <v>2</v>
      </c>
      <c r="AR41" s="31">
        <f>IF(E41=AQ41,,1)</f>
        <v>0</v>
      </c>
    </row>
    <row r="42" spans="1:44" s="31" customFormat="1" ht="15" customHeight="1">
      <c r="A42" s="303" t="s">
        <v>51</v>
      </c>
      <c r="B42" s="87" t="s">
        <v>334</v>
      </c>
      <c r="C42" s="259" t="s">
        <v>217</v>
      </c>
      <c r="D42" s="60"/>
      <c r="E42" s="213">
        <f>SUM(G42,H42,I42,L42,M42,N42,Q42,R42,S42,V42,W42,X42,AA42,AB42,AC42,AF42,AG42,AH42,AK42,AL42,AM42)</f>
        <v>2</v>
      </c>
      <c r="F42" s="225">
        <f t="shared" si="9"/>
        <v>2</v>
      </c>
      <c r="G42" s="222"/>
      <c r="H42" s="223"/>
      <c r="I42" s="223"/>
      <c r="J42" s="223"/>
      <c r="K42" s="224"/>
      <c r="L42" s="222"/>
      <c r="M42" s="223"/>
      <c r="N42" s="223"/>
      <c r="O42" s="223"/>
      <c r="P42" s="224"/>
      <c r="Q42" s="222"/>
      <c r="R42" s="223"/>
      <c r="S42" s="223"/>
      <c r="T42" s="223"/>
      <c r="U42" s="224"/>
      <c r="V42" s="222">
        <v>2</v>
      </c>
      <c r="W42" s="223">
        <v>0</v>
      </c>
      <c r="X42" s="223">
        <v>0</v>
      </c>
      <c r="Y42" s="223" t="s">
        <v>15</v>
      </c>
      <c r="Z42" s="224">
        <v>2</v>
      </c>
      <c r="AA42" s="222"/>
      <c r="AB42" s="223"/>
      <c r="AC42" s="223"/>
      <c r="AD42" s="223"/>
      <c r="AE42" s="224"/>
      <c r="AF42" s="222"/>
      <c r="AG42" s="223"/>
      <c r="AH42" s="223"/>
      <c r="AI42" s="223"/>
      <c r="AJ42" s="233"/>
      <c r="AK42" s="222"/>
      <c r="AL42" s="223"/>
      <c r="AM42" s="223"/>
      <c r="AN42" s="223"/>
      <c r="AO42" s="224"/>
      <c r="AP42" s="234" t="s">
        <v>333</v>
      </c>
      <c r="AQ42" s="216">
        <f t="shared" si="10"/>
        <v>2</v>
      </c>
      <c r="AR42" s="31">
        <f t="shared" si="11"/>
        <v>0</v>
      </c>
    </row>
    <row r="43" spans="1:44" s="31" customFormat="1" ht="15" customHeight="1">
      <c r="A43" s="303" t="s">
        <v>52</v>
      </c>
      <c r="B43" s="87" t="s">
        <v>366</v>
      </c>
      <c r="C43" s="259" t="s">
        <v>218</v>
      </c>
      <c r="D43" s="60"/>
      <c r="E43" s="213">
        <f t="shared" si="8"/>
        <v>1</v>
      </c>
      <c r="F43" s="225">
        <f t="shared" si="9"/>
        <v>2</v>
      </c>
      <c r="G43" s="222"/>
      <c r="H43" s="223"/>
      <c r="I43" s="223"/>
      <c r="J43" s="223"/>
      <c r="K43" s="224"/>
      <c r="L43" s="222"/>
      <c r="M43" s="223"/>
      <c r="N43" s="223"/>
      <c r="O43" s="223"/>
      <c r="P43" s="224"/>
      <c r="Q43" s="222">
        <v>1</v>
      </c>
      <c r="R43" s="223">
        <v>0</v>
      </c>
      <c r="S43" s="223">
        <v>0</v>
      </c>
      <c r="T43" s="223" t="s">
        <v>203</v>
      </c>
      <c r="U43" s="224">
        <v>2</v>
      </c>
      <c r="V43" s="222"/>
      <c r="W43" s="223"/>
      <c r="X43" s="223"/>
      <c r="Y43" s="223"/>
      <c r="Z43" s="224"/>
      <c r="AA43" s="222"/>
      <c r="AB43" s="223"/>
      <c r="AC43" s="223"/>
      <c r="AD43" s="223"/>
      <c r="AE43" s="224"/>
      <c r="AF43" s="222"/>
      <c r="AG43" s="223"/>
      <c r="AH43" s="223"/>
      <c r="AI43" s="223"/>
      <c r="AJ43" s="233"/>
      <c r="AK43" s="222"/>
      <c r="AL43" s="223"/>
      <c r="AM43" s="223"/>
      <c r="AN43" s="223"/>
      <c r="AO43" s="224"/>
      <c r="AP43" s="234"/>
      <c r="AQ43" s="216">
        <f t="shared" si="10"/>
        <v>1</v>
      </c>
      <c r="AR43" s="31">
        <f t="shared" si="11"/>
        <v>0</v>
      </c>
    </row>
    <row r="44" spans="1:44" s="31" customFormat="1" ht="15" customHeight="1">
      <c r="A44" s="303" t="s">
        <v>53</v>
      </c>
      <c r="B44" s="87" t="s">
        <v>367</v>
      </c>
      <c r="C44" s="259" t="s">
        <v>219</v>
      </c>
      <c r="D44" s="60"/>
      <c r="E44" s="213">
        <f t="shared" si="8"/>
        <v>2</v>
      </c>
      <c r="F44" s="225">
        <f t="shared" si="9"/>
        <v>2</v>
      </c>
      <c r="G44" s="222"/>
      <c r="H44" s="223"/>
      <c r="I44" s="223"/>
      <c r="J44" s="223"/>
      <c r="K44" s="224"/>
      <c r="L44" s="222"/>
      <c r="M44" s="223"/>
      <c r="N44" s="223"/>
      <c r="O44" s="223"/>
      <c r="P44" s="224"/>
      <c r="Q44" s="235"/>
      <c r="R44" s="223"/>
      <c r="S44" s="223"/>
      <c r="T44" s="223"/>
      <c r="U44" s="224"/>
      <c r="V44" s="222">
        <v>0</v>
      </c>
      <c r="W44" s="223">
        <v>2</v>
      </c>
      <c r="X44" s="223">
        <v>0</v>
      </c>
      <c r="Y44" s="223" t="s">
        <v>203</v>
      </c>
      <c r="Z44" s="224">
        <v>2</v>
      </c>
      <c r="AA44" s="222"/>
      <c r="AB44" s="223"/>
      <c r="AC44" s="223"/>
      <c r="AD44" s="223"/>
      <c r="AE44" s="224"/>
      <c r="AF44" s="222"/>
      <c r="AG44" s="223"/>
      <c r="AH44" s="223"/>
      <c r="AI44" s="223"/>
      <c r="AJ44" s="233"/>
      <c r="AK44" s="222"/>
      <c r="AL44" s="223"/>
      <c r="AM44" s="223"/>
      <c r="AN44" s="223"/>
      <c r="AO44" s="224"/>
      <c r="AP44" s="234" t="s">
        <v>335</v>
      </c>
      <c r="AQ44" s="216">
        <f t="shared" si="10"/>
        <v>2</v>
      </c>
      <c r="AR44" s="31">
        <f t="shared" si="11"/>
        <v>0</v>
      </c>
    </row>
    <row r="45" spans="1:44" s="31" customFormat="1" ht="15" customHeight="1">
      <c r="A45" s="303" t="s">
        <v>54</v>
      </c>
      <c r="B45" s="87" t="s">
        <v>336</v>
      </c>
      <c r="C45" s="259" t="s">
        <v>105</v>
      </c>
      <c r="D45" s="60"/>
      <c r="E45" s="213">
        <f t="shared" si="8"/>
        <v>3</v>
      </c>
      <c r="F45" s="225">
        <f t="shared" si="9"/>
        <v>4</v>
      </c>
      <c r="G45" s="222"/>
      <c r="H45" s="223"/>
      <c r="I45" s="223"/>
      <c r="J45" s="223"/>
      <c r="K45" s="224"/>
      <c r="L45" s="222"/>
      <c r="M45" s="223"/>
      <c r="N45" s="223"/>
      <c r="O45" s="223"/>
      <c r="P45" s="224"/>
      <c r="Q45" s="222">
        <v>1</v>
      </c>
      <c r="R45" s="223">
        <v>2</v>
      </c>
      <c r="S45" s="223">
        <v>0</v>
      </c>
      <c r="T45" s="223" t="s">
        <v>203</v>
      </c>
      <c r="U45" s="224">
        <v>4</v>
      </c>
      <c r="V45" s="222"/>
      <c r="W45" s="223"/>
      <c r="X45" s="223"/>
      <c r="Y45" s="223"/>
      <c r="Z45" s="224"/>
      <c r="AA45" s="222"/>
      <c r="AB45" s="223"/>
      <c r="AC45" s="223"/>
      <c r="AD45" s="223"/>
      <c r="AE45" s="224"/>
      <c r="AF45" s="222"/>
      <c r="AG45" s="223"/>
      <c r="AH45" s="223"/>
      <c r="AI45" s="223"/>
      <c r="AJ45" s="233"/>
      <c r="AK45" s="222"/>
      <c r="AL45" s="223"/>
      <c r="AM45" s="223"/>
      <c r="AN45" s="223"/>
      <c r="AO45" s="224"/>
      <c r="AP45" s="84" t="s">
        <v>238</v>
      </c>
      <c r="AQ45" s="216">
        <f t="shared" si="10"/>
        <v>3</v>
      </c>
      <c r="AR45" s="31">
        <f t="shared" si="11"/>
        <v>0</v>
      </c>
    </row>
    <row r="46" spans="1:44" s="31" customFormat="1" ht="15" customHeight="1">
      <c r="A46" s="303" t="s">
        <v>55</v>
      </c>
      <c r="B46" s="87" t="s">
        <v>365</v>
      </c>
      <c r="C46" s="259" t="s">
        <v>106</v>
      </c>
      <c r="D46" s="60"/>
      <c r="E46" s="213">
        <f t="shared" si="8"/>
        <v>3</v>
      </c>
      <c r="F46" s="225">
        <f t="shared" si="9"/>
        <v>4</v>
      </c>
      <c r="G46" s="222"/>
      <c r="H46" s="223"/>
      <c r="I46" s="223"/>
      <c r="J46" s="223"/>
      <c r="K46" s="224"/>
      <c r="L46" s="222"/>
      <c r="M46" s="223"/>
      <c r="N46" s="223"/>
      <c r="O46" s="223"/>
      <c r="P46" s="224"/>
      <c r="Q46" s="222"/>
      <c r="R46" s="223"/>
      <c r="S46" s="223"/>
      <c r="T46" s="223"/>
      <c r="U46" s="224"/>
      <c r="V46" s="222">
        <v>1</v>
      </c>
      <c r="W46" s="223">
        <v>2</v>
      </c>
      <c r="X46" s="223">
        <v>0</v>
      </c>
      <c r="Y46" s="223" t="s">
        <v>15</v>
      </c>
      <c r="Z46" s="224">
        <v>4</v>
      </c>
      <c r="AA46" s="222"/>
      <c r="AB46" s="223"/>
      <c r="AC46" s="223"/>
      <c r="AD46" s="223"/>
      <c r="AE46" s="224"/>
      <c r="AF46" s="222"/>
      <c r="AG46" s="223"/>
      <c r="AH46" s="223"/>
      <c r="AI46" s="223"/>
      <c r="AJ46" s="233"/>
      <c r="AK46" s="222"/>
      <c r="AL46" s="223"/>
      <c r="AM46" s="223"/>
      <c r="AN46" s="223"/>
      <c r="AO46" s="224"/>
      <c r="AP46" s="78" t="s">
        <v>336</v>
      </c>
      <c r="AQ46" s="216">
        <f t="shared" si="10"/>
        <v>3</v>
      </c>
      <c r="AR46" s="31">
        <f t="shared" si="11"/>
        <v>0</v>
      </c>
    </row>
    <row r="47" spans="1:44" s="31" customFormat="1" ht="15" customHeight="1">
      <c r="A47" s="303" t="s">
        <v>56</v>
      </c>
      <c r="B47" s="87" t="s">
        <v>337</v>
      </c>
      <c r="C47" s="259" t="s">
        <v>107</v>
      </c>
      <c r="D47" s="60"/>
      <c r="E47" s="213">
        <f t="shared" si="8"/>
        <v>2</v>
      </c>
      <c r="F47" s="225">
        <f t="shared" si="9"/>
        <v>3</v>
      </c>
      <c r="G47" s="222"/>
      <c r="H47" s="223"/>
      <c r="I47" s="223"/>
      <c r="J47" s="223"/>
      <c r="K47" s="224"/>
      <c r="L47" s="222"/>
      <c r="M47" s="223"/>
      <c r="N47" s="223"/>
      <c r="O47" s="223"/>
      <c r="P47" s="224"/>
      <c r="Q47" s="222">
        <v>1</v>
      </c>
      <c r="R47" s="223">
        <v>1</v>
      </c>
      <c r="S47" s="223">
        <v>0</v>
      </c>
      <c r="T47" s="223" t="s">
        <v>203</v>
      </c>
      <c r="U47" s="224">
        <v>3</v>
      </c>
      <c r="V47" s="222"/>
      <c r="W47" s="223"/>
      <c r="X47" s="223"/>
      <c r="Y47" s="223"/>
      <c r="Z47" s="224"/>
      <c r="AA47" s="222"/>
      <c r="AB47" s="223"/>
      <c r="AC47" s="223"/>
      <c r="AD47" s="223"/>
      <c r="AE47" s="224"/>
      <c r="AF47" s="222"/>
      <c r="AG47" s="223"/>
      <c r="AH47" s="223"/>
      <c r="AI47" s="223"/>
      <c r="AJ47" s="233"/>
      <c r="AK47" s="222"/>
      <c r="AL47" s="223"/>
      <c r="AM47" s="223"/>
      <c r="AN47" s="223"/>
      <c r="AO47" s="224"/>
      <c r="AP47" s="78"/>
      <c r="AQ47" s="216">
        <f t="shared" si="10"/>
        <v>2</v>
      </c>
      <c r="AR47" s="31">
        <f t="shared" si="11"/>
        <v>0</v>
      </c>
    </row>
    <row r="48" spans="1:44" s="31" customFormat="1" ht="15" customHeight="1">
      <c r="A48" s="303" t="s">
        <v>57</v>
      </c>
      <c r="B48" s="87" t="s">
        <v>338</v>
      </c>
      <c r="C48" s="259" t="s">
        <v>108</v>
      </c>
      <c r="D48" s="60"/>
      <c r="E48" s="213">
        <f t="shared" si="8"/>
        <v>3</v>
      </c>
      <c r="F48" s="225">
        <f t="shared" si="9"/>
        <v>5</v>
      </c>
      <c r="G48" s="222"/>
      <c r="H48" s="223"/>
      <c r="I48" s="223"/>
      <c r="J48" s="223"/>
      <c r="K48" s="224"/>
      <c r="L48" s="222"/>
      <c r="M48" s="223"/>
      <c r="N48" s="223"/>
      <c r="O48" s="223"/>
      <c r="P48" s="224"/>
      <c r="Q48" s="222"/>
      <c r="R48" s="223"/>
      <c r="S48" s="223"/>
      <c r="T48" s="223"/>
      <c r="U48" s="224"/>
      <c r="V48" s="222">
        <v>1</v>
      </c>
      <c r="W48" s="223">
        <v>2</v>
      </c>
      <c r="X48" s="223">
        <v>0</v>
      </c>
      <c r="Y48" s="223" t="s">
        <v>15</v>
      </c>
      <c r="Z48" s="224">
        <v>5</v>
      </c>
      <c r="AA48" s="222"/>
      <c r="AB48" s="223"/>
      <c r="AC48" s="223"/>
      <c r="AD48" s="223"/>
      <c r="AE48" s="224"/>
      <c r="AF48" s="222"/>
      <c r="AG48" s="223"/>
      <c r="AH48" s="223"/>
      <c r="AI48" s="223"/>
      <c r="AJ48" s="233"/>
      <c r="AK48" s="222"/>
      <c r="AL48" s="223"/>
      <c r="AM48" s="223"/>
      <c r="AN48" s="223"/>
      <c r="AO48" s="224"/>
      <c r="AP48" s="78" t="s">
        <v>337</v>
      </c>
      <c r="AQ48" s="216">
        <f t="shared" si="10"/>
        <v>3</v>
      </c>
      <c r="AR48" s="31">
        <f t="shared" si="11"/>
        <v>0</v>
      </c>
    </row>
    <row r="49" spans="1:44" s="31" customFormat="1" ht="15" customHeight="1">
      <c r="A49" s="303" t="s">
        <v>58</v>
      </c>
      <c r="B49" s="87" t="s">
        <v>339</v>
      </c>
      <c r="C49" s="259" t="s">
        <v>109</v>
      </c>
      <c r="D49" s="60"/>
      <c r="E49" s="213">
        <f t="shared" si="8"/>
        <v>4</v>
      </c>
      <c r="F49" s="225">
        <f t="shared" si="9"/>
        <v>4</v>
      </c>
      <c r="G49" s="222"/>
      <c r="H49" s="223"/>
      <c r="I49" s="223"/>
      <c r="J49" s="223"/>
      <c r="K49" s="224"/>
      <c r="L49" s="222"/>
      <c r="M49" s="223"/>
      <c r="N49" s="223"/>
      <c r="O49" s="223"/>
      <c r="P49" s="224"/>
      <c r="Q49" s="222">
        <v>2</v>
      </c>
      <c r="R49" s="223">
        <v>2</v>
      </c>
      <c r="S49" s="223">
        <v>0</v>
      </c>
      <c r="T49" s="223" t="s">
        <v>203</v>
      </c>
      <c r="U49" s="224">
        <v>4</v>
      </c>
      <c r="V49" s="222"/>
      <c r="W49" s="223"/>
      <c r="X49" s="223"/>
      <c r="Y49" s="223"/>
      <c r="Z49" s="224"/>
      <c r="AA49" s="222"/>
      <c r="AB49" s="223"/>
      <c r="AC49" s="223"/>
      <c r="AD49" s="223"/>
      <c r="AE49" s="224"/>
      <c r="AF49" s="222"/>
      <c r="AG49" s="223"/>
      <c r="AH49" s="223"/>
      <c r="AI49" s="223"/>
      <c r="AJ49" s="233"/>
      <c r="AK49" s="222"/>
      <c r="AL49" s="223"/>
      <c r="AM49" s="223"/>
      <c r="AN49" s="223"/>
      <c r="AO49" s="224"/>
      <c r="AP49" s="84" t="s">
        <v>238</v>
      </c>
      <c r="AQ49" s="216">
        <f t="shared" si="10"/>
        <v>4</v>
      </c>
      <c r="AR49" s="31">
        <f t="shared" si="11"/>
        <v>0</v>
      </c>
    </row>
    <row r="50" spans="1:44" s="31" customFormat="1" ht="15" customHeight="1">
      <c r="A50" s="303" t="s">
        <v>59</v>
      </c>
      <c r="B50" s="87" t="s">
        <v>340</v>
      </c>
      <c r="C50" s="259" t="s">
        <v>110</v>
      </c>
      <c r="D50" s="60"/>
      <c r="E50" s="213">
        <f t="shared" si="8"/>
        <v>3</v>
      </c>
      <c r="F50" s="225">
        <f t="shared" si="9"/>
        <v>4</v>
      </c>
      <c r="G50" s="222"/>
      <c r="H50" s="223"/>
      <c r="I50" s="223"/>
      <c r="J50" s="223"/>
      <c r="K50" s="224"/>
      <c r="L50" s="222"/>
      <c r="M50" s="223"/>
      <c r="N50" s="223"/>
      <c r="O50" s="223"/>
      <c r="P50" s="224"/>
      <c r="Q50" s="222"/>
      <c r="R50" s="223"/>
      <c r="S50" s="223"/>
      <c r="T50" s="223"/>
      <c r="U50" s="224"/>
      <c r="V50" s="222">
        <v>1</v>
      </c>
      <c r="W50" s="223">
        <v>2</v>
      </c>
      <c r="X50" s="223">
        <v>0</v>
      </c>
      <c r="Y50" s="223" t="s">
        <v>15</v>
      </c>
      <c r="Z50" s="224">
        <v>4</v>
      </c>
      <c r="AA50" s="222"/>
      <c r="AB50" s="223"/>
      <c r="AC50" s="223"/>
      <c r="AD50" s="223"/>
      <c r="AE50" s="224"/>
      <c r="AF50" s="222"/>
      <c r="AG50" s="223"/>
      <c r="AH50" s="223"/>
      <c r="AI50" s="223"/>
      <c r="AJ50" s="233"/>
      <c r="AK50" s="222"/>
      <c r="AL50" s="223"/>
      <c r="AM50" s="223"/>
      <c r="AN50" s="223"/>
      <c r="AO50" s="224"/>
      <c r="AP50" s="234" t="s">
        <v>339</v>
      </c>
      <c r="AQ50" s="216">
        <f t="shared" si="10"/>
        <v>3</v>
      </c>
      <c r="AR50" s="31">
        <f t="shared" si="11"/>
        <v>0</v>
      </c>
    </row>
    <row r="51" spans="1:44" s="31" customFormat="1" ht="15" customHeight="1">
      <c r="A51" s="303" t="s">
        <v>60</v>
      </c>
      <c r="B51" s="87" t="s">
        <v>260</v>
      </c>
      <c r="C51" s="259" t="s">
        <v>111</v>
      </c>
      <c r="D51" s="60"/>
      <c r="E51" s="213">
        <f t="shared" si="8"/>
        <v>4</v>
      </c>
      <c r="F51" s="225">
        <f t="shared" si="9"/>
        <v>4</v>
      </c>
      <c r="G51" s="222"/>
      <c r="H51" s="223"/>
      <c r="I51" s="223"/>
      <c r="J51" s="223"/>
      <c r="K51" s="224"/>
      <c r="L51" s="222"/>
      <c r="M51" s="223"/>
      <c r="N51" s="223"/>
      <c r="O51" s="223"/>
      <c r="P51" s="224"/>
      <c r="Q51" s="222"/>
      <c r="R51" s="223"/>
      <c r="S51" s="223"/>
      <c r="T51" s="223"/>
      <c r="U51" s="224"/>
      <c r="V51" s="222">
        <v>2</v>
      </c>
      <c r="W51" s="223">
        <v>0</v>
      </c>
      <c r="X51" s="223">
        <v>2</v>
      </c>
      <c r="Y51" s="223" t="s">
        <v>203</v>
      </c>
      <c r="Z51" s="224">
        <v>4</v>
      </c>
      <c r="AA51" s="222"/>
      <c r="AB51" s="223"/>
      <c r="AC51" s="223"/>
      <c r="AD51" s="223"/>
      <c r="AE51" s="224"/>
      <c r="AF51" s="222"/>
      <c r="AG51" s="223"/>
      <c r="AH51" s="223"/>
      <c r="AI51" s="223"/>
      <c r="AJ51" s="233"/>
      <c r="AK51" s="222"/>
      <c r="AL51" s="223"/>
      <c r="AM51" s="223"/>
      <c r="AN51" s="223"/>
      <c r="AO51" s="224"/>
      <c r="AP51" s="79" t="s">
        <v>239</v>
      </c>
      <c r="AQ51" s="216">
        <f t="shared" si="10"/>
        <v>4</v>
      </c>
      <c r="AR51" s="31">
        <f t="shared" si="11"/>
        <v>0</v>
      </c>
    </row>
    <row r="52" spans="1:44" s="31" customFormat="1" ht="15" customHeight="1">
      <c r="A52" s="303" t="s">
        <v>61</v>
      </c>
      <c r="B52" s="87" t="s">
        <v>341</v>
      </c>
      <c r="C52" s="261" t="s">
        <v>112</v>
      </c>
      <c r="D52" s="60"/>
      <c r="E52" s="213">
        <f t="shared" si="8"/>
        <v>2</v>
      </c>
      <c r="F52" s="225">
        <f t="shared" si="9"/>
        <v>3</v>
      </c>
      <c r="G52" s="222"/>
      <c r="H52" s="223"/>
      <c r="I52" s="223"/>
      <c r="J52" s="223"/>
      <c r="K52" s="224"/>
      <c r="L52" s="222"/>
      <c r="M52" s="223"/>
      <c r="N52" s="223"/>
      <c r="O52" s="223"/>
      <c r="P52" s="224"/>
      <c r="Q52" s="222"/>
      <c r="R52" s="223"/>
      <c r="S52" s="223"/>
      <c r="T52" s="223"/>
      <c r="U52" s="224"/>
      <c r="V52" s="222"/>
      <c r="W52" s="223"/>
      <c r="X52" s="223"/>
      <c r="Y52" s="223"/>
      <c r="Z52" s="224"/>
      <c r="AA52" s="222">
        <v>1</v>
      </c>
      <c r="AB52" s="223">
        <v>1</v>
      </c>
      <c r="AC52" s="223">
        <v>0</v>
      </c>
      <c r="AD52" s="223" t="s">
        <v>203</v>
      </c>
      <c r="AE52" s="224">
        <v>3</v>
      </c>
      <c r="AF52" s="222"/>
      <c r="AG52" s="223"/>
      <c r="AH52" s="223"/>
      <c r="AI52" s="223"/>
      <c r="AJ52" s="233"/>
      <c r="AK52" s="222"/>
      <c r="AL52" s="223"/>
      <c r="AM52" s="223"/>
      <c r="AN52" s="223"/>
      <c r="AO52" s="224"/>
      <c r="AP52" s="232"/>
      <c r="AQ52" s="216">
        <f t="shared" si="10"/>
        <v>2</v>
      </c>
      <c r="AR52" s="31">
        <f t="shared" si="11"/>
        <v>0</v>
      </c>
    </row>
    <row r="53" spans="1:44" s="31" customFormat="1" ht="15" customHeight="1" thickBot="1">
      <c r="A53" s="304" t="s">
        <v>62</v>
      </c>
      <c r="B53" s="318" t="s">
        <v>318</v>
      </c>
      <c r="C53" s="260" t="s">
        <v>113</v>
      </c>
      <c r="D53" s="81"/>
      <c r="E53" s="408">
        <f t="shared" si="8"/>
        <v>2</v>
      </c>
      <c r="F53" s="409">
        <f t="shared" si="9"/>
        <v>2</v>
      </c>
      <c r="G53" s="410"/>
      <c r="H53" s="411"/>
      <c r="I53" s="411"/>
      <c r="J53" s="411"/>
      <c r="K53" s="412"/>
      <c r="L53" s="410"/>
      <c r="M53" s="411"/>
      <c r="N53" s="411"/>
      <c r="O53" s="411"/>
      <c r="P53" s="412"/>
      <c r="Q53" s="410"/>
      <c r="R53" s="411"/>
      <c r="S53" s="411"/>
      <c r="T53" s="411"/>
      <c r="U53" s="412"/>
      <c r="V53" s="410"/>
      <c r="W53" s="411"/>
      <c r="X53" s="411"/>
      <c r="Y53" s="411"/>
      <c r="Z53" s="412"/>
      <c r="AA53" s="410">
        <v>2</v>
      </c>
      <c r="AB53" s="411">
        <v>0</v>
      </c>
      <c r="AC53" s="411">
        <v>0</v>
      </c>
      <c r="AD53" s="411" t="s">
        <v>203</v>
      </c>
      <c r="AE53" s="412">
        <v>2</v>
      </c>
      <c r="AF53" s="410"/>
      <c r="AG53" s="411"/>
      <c r="AH53" s="411"/>
      <c r="AI53" s="411"/>
      <c r="AJ53" s="413"/>
      <c r="AK53" s="410"/>
      <c r="AL53" s="411"/>
      <c r="AM53" s="411"/>
      <c r="AN53" s="411"/>
      <c r="AO53" s="412"/>
      <c r="AP53" s="319"/>
      <c r="AQ53" s="216">
        <f t="shared" si="10"/>
        <v>2</v>
      </c>
      <c r="AR53" s="31">
        <f t="shared" si="11"/>
        <v>0</v>
      </c>
    </row>
    <row r="54" spans="1:43" s="31" customFormat="1" ht="15" customHeight="1">
      <c r="A54" s="253"/>
      <c r="B54" s="320"/>
      <c r="C54" s="239"/>
      <c r="D54" s="239"/>
      <c r="E54" s="406">
        <f>SUM(E9,E21,E31)</f>
        <v>108</v>
      </c>
      <c r="F54" s="407">
        <f>SUM(F9,F21,F31)</f>
        <v>136</v>
      </c>
      <c r="G54" s="407">
        <f>SUM(G9,G21,G31)</f>
        <v>15</v>
      </c>
      <c r="H54" s="407">
        <f>SUM(H9,H21,H31)</f>
        <v>10</v>
      </c>
      <c r="I54" s="407">
        <f>SUM(I9,I21,I31)</f>
        <v>0</v>
      </c>
      <c r="J54" s="407"/>
      <c r="K54" s="407">
        <f>SUM(K9,K21,K31)</f>
        <v>33</v>
      </c>
      <c r="L54" s="407">
        <f>SUM(L9,L21,L31)</f>
        <v>12</v>
      </c>
      <c r="M54" s="407">
        <f>SUM(M9,M21,M31)</f>
        <v>8</v>
      </c>
      <c r="N54" s="407">
        <f>SUM(N9,N21,N31)</f>
        <v>6</v>
      </c>
      <c r="O54" s="407"/>
      <c r="P54" s="407">
        <f>SUM(P9,P21,P31)</f>
        <v>33</v>
      </c>
      <c r="Q54" s="407">
        <f>SUM(Q9,Q21,Q31)</f>
        <v>16</v>
      </c>
      <c r="R54" s="407">
        <f>SUM(R9,R21,R31)</f>
        <v>6</v>
      </c>
      <c r="S54" s="407">
        <f>SUM(S9,S21,S31)</f>
        <v>1</v>
      </c>
      <c r="T54" s="407"/>
      <c r="U54" s="407">
        <f>SUM(U9,U21,U31)</f>
        <v>28</v>
      </c>
      <c r="V54" s="407">
        <f>SUM(V9,V21,V31)</f>
        <v>11</v>
      </c>
      <c r="W54" s="407">
        <f>SUM(W9,W21,W31)</f>
        <v>10</v>
      </c>
      <c r="X54" s="407">
        <f>SUM(X9,X21,X31)</f>
        <v>3</v>
      </c>
      <c r="Y54" s="407"/>
      <c r="Z54" s="407">
        <f>SUM(Z9,Z21,Z31)</f>
        <v>29</v>
      </c>
      <c r="AA54" s="407">
        <f>SUM(AA9,AA21,AA31)</f>
        <v>7</v>
      </c>
      <c r="AB54" s="407">
        <f>SUM(AB9,AB21,AB31)</f>
        <v>1</v>
      </c>
      <c r="AC54" s="407">
        <f>SUM(AC9,AC21,AC31)</f>
        <v>0</v>
      </c>
      <c r="AD54" s="407"/>
      <c r="AE54" s="407">
        <f>SUM(AE9,AE21,AE31)</f>
        <v>10</v>
      </c>
      <c r="AF54" s="407">
        <f>SUM(AF9,AF21,AF31)</f>
        <v>2</v>
      </c>
      <c r="AG54" s="407">
        <f>SUM(AG9,AG21,AG31)</f>
        <v>0</v>
      </c>
      <c r="AH54" s="407">
        <f>SUM(AH9,AH21,AH31)</f>
        <v>0</v>
      </c>
      <c r="AI54" s="407"/>
      <c r="AJ54" s="407">
        <f>SUM(AJ9,AJ21,AJ31)</f>
        <v>3</v>
      </c>
      <c r="AK54" s="407">
        <f>SUM(AK9,AK21,AK31)</f>
        <v>0</v>
      </c>
      <c r="AL54" s="407">
        <f>SUM(AL9,AL21,AL31)</f>
        <v>0</v>
      </c>
      <c r="AM54" s="407">
        <f>SUM(AM9,AM21,AM31)</f>
        <v>0</v>
      </c>
      <c r="AN54" s="407"/>
      <c r="AO54" s="407">
        <f>SUM(AO9,AO21,AO31)</f>
        <v>0</v>
      </c>
      <c r="AP54" s="321"/>
      <c r="AQ54" s="216"/>
    </row>
    <row r="55" spans="1:43" s="31" customFormat="1" ht="15" customHeight="1">
      <c r="A55" s="253"/>
      <c r="B55" s="320"/>
      <c r="C55" s="376"/>
      <c r="D55" s="239"/>
      <c r="E55" s="401"/>
      <c r="F55" s="402" t="s">
        <v>16</v>
      </c>
      <c r="G55" s="403"/>
      <c r="H55" s="403"/>
      <c r="I55" s="404"/>
      <c r="J55" s="172">
        <f>COUNTIF(J9:J53,"v")</f>
        <v>4</v>
      </c>
      <c r="K55" s="405"/>
      <c r="L55" s="403"/>
      <c r="M55" s="403"/>
      <c r="N55" s="404"/>
      <c r="O55" s="172">
        <f>COUNTIF(O9:O53,"v")</f>
        <v>5</v>
      </c>
      <c r="P55" s="405"/>
      <c r="Q55" s="403"/>
      <c r="R55" s="403"/>
      <c r="S55" s="404"/>
      <c r="T55" s="172">
        <f>COUNTIF(T9:T53,"v")</f>
        <v>5</v>
      </c>
      <c r="U55" s="405"/>
      <c r="V55" s="403"/>
      <c r="W55" s="403"/>
      <c r="X55" s="404"/>
      <c r="Y55" s="172">
        <f>COUNTIF(Y9:Y53,"v")</f>
        <v>4</v>
      </c>
      <c r="Z55" s="405"/>
      <c r="AA55" s="403"/>
      <c r="AB55" s="403"/>
      <c r="AC55" s="404"/>
      <c r="AD55" s="172">
        <f>COUNTIF(AD9:AD53,"v")</f>
        <v>2</v>
      </c>
      <c r="AE55" s="405"/>
      <c r="AF55" s="403"/>
      <c r="AG55" s="403"/>
      <c r="AH55" s="404"/>
      <c r="AI55" s="172">
        <f>COUNTIF(AI9:AI53,"v")</f>
        <v>1</v>
      </c>
      <c r="AJ55" s="405"/>
      <c r="AK55" s="403"/>
      <c r="AL55" s="403"/>
      <c r="AM55" s="404"/>
      <c r="AN55" s="172">
        <f>COUNTIF(AN9:AN53,"v")</f>
        <v>0</v>
      </c>
      <c r="AO55" s="405"/>
      <c r="AP55" s="321"/>
      <c r="AQ55" s="216"/>
    </row>
    <row r="56" spans="1:43" s="31" customFormat="1" ht="15" customHeight="1">
      <c r="A56" s="253"/>
      <c r="B56" s="320"/>
      <c r="C56" s="376"/>
      <c r="D56" s="239"/>
      <c r="E56" s="399"/>
      <c r="F56" s="400" t="s">
        <v>204</v>
      </c>
      <c r="G56" s="399"/>
      <c r="H56" s="399"/>
      <c r="I56" s="10"/>
      <c r="J56" s="172">
        <f>COUNTIF(J9:J53,"é")</f>
        <v>5</v>
      </c>
      <c r="K56" s="399"/>
      <c r="L56" s="399"/>
      <c r="M56" s="399"/>
      <c r="N56" s="10"/>
      <c r="O56" s="172">
        <f>COUNTIF(O9:O53,"é")</f>
        <v>4</v>
      </c>
      <c r="P56" s="399"/>
      <c r="Q56" s="399"/>
      <c r="R56" s="399"/>
      <c r="S56" s="10"/>
      <c r="T56" s="172">
        <f>COUNTIF(T9:T53,"é")</f>
        <v>5</v>
      </c>
      <c r="U56" s="399"/>
      <c r="V56" s="399"/>
      <c r="W56" s="399"/>
      <c r="X56" s="10"/>
      <c r="Y56" s="172">
        <f>COUNTIF(Y9:Y53,"é")</f>
        <v>5</v>
      </c>
      <c r="Z56" s="399"/>
      <c r="AA56" s="399"/>
      <c r="AB56" s="399"/>
      <c r="AC56" s="10"/>
      <c r="AD56" s="172">
        <f>COUNTIF(AD9:AD53,"é")</f>
        <v>2</v>
      </c>
      <c r="AE56" s="399"/>
      <c r="AF56" s="399"/>
      <c r="AG56" s="399"/>
      <c r="AH56" s="10"/>
      <c r="AI56" s="172">
        <f>COUNTIF(AI9:AI53,"é")</f>
        <v>0</v>
      </c>
      <c r="AJ56" s="399"/>
      <c r="AK56" s="399"/>
      <c r="AL56" s="399"/>
      <c r="AM56" s="10"/>
      <c r="AN56" s="172">
        <f>COUNTIF(AN9:AN53,"é")</f>
        <v>0</v>
      </c>
      <c r="AO56" s="399"/>
      <c r="AP56" s="321"/>
      <c r="AQ56" s="216"/>
    </row>
    <row r="57" spans="1:43" s="31" customFormat="1" ht="15" customHeight="1">
      <c r="A57" s="253"/>
      <c r="B57" s="320"/>
      <c r="C57" s="239"/>
      <c r="D57" s="239"/>
      <c r="E57" s="240"/>
      <c r="F57" s="241"/>
      <c r="G57" s="240"/>
      <c r="H57" s="240"/>
      <c r="I57" s="240"/>
      <c r="J57" s="240"/>
      <c r="K57" s="241"/>
      <c r="L57" s="240"/>
      <c r="M57" s="240"/>
      <c r="N57" s="240"/>
      <c r="O57" s="240"/>
      <c r="P57" s="241"/>
      <c r="Q57" s="240"/>
      <c r="R57" s="240"/>
      <c r="S57" s="240"/>
      <c r="T57" s="240"/>
      <c r="U57" s="241"/>
      <c r="V57" s="240"/>
      <c r="W57" s="240"/>
      <c r="X57" s="240"/>
      <c r="Y57" s="240"/>
      <c r="Z57" s="241"/>
      <c r="AA57" s="240"/>
      <c r="AB57" s="240"/>
      <c r="AC57" s="240"/>
      <c r="AD57" s="240"/>
      <c r="AE57" s="241"/>
      <c r="AF57" s="240"/>
      <c r="AG57" s="240"/>
      <c r="AH57" s="240"/>
      <c r="AI57" s="240"/>
      <c r="AJ57" s="241"/>
      <c r="AK57" s="240"/>
      <c r="AL57" s="240"/>
      <c r="AM57" s="240"/>
      <c r="AN57" s="240"/>
      <c r="AO57" s="241"/>
      <c r="AP57" s="321"/>
      <c r="AQ57" s="216"/>
    </row>
    <row r="58" spans="1:43" s="31" customFormat="1" ht="15" customHeight="1">
      <c r="A58" s="253"/>
      <c r="B58" s="320"/>
      <c r="D58" s="239"/>
      <c r="E58" s="240"/>
      <c r="F58" s="241"/>
      <c r="G58" s="240"/>
      <c r="H58" s="240"/>
      <c r="I58" s="240"/>
      <c r="J58" s="240"/>
      <c r="K58" s="241"/>
      <c r="L58" s="240"/>
      <c r="M58" s="240"/>
      <c r="N58" s="240"/>
      <c r="O58" s="240"/>
      <c r="P58" s="241"/>
      <c r="Q58" s="240"/>
      <c r="R58" s="240"/>
      <c r="S58" s="240"/>
      <c r="T58" s="240"/>
      <c r="U58" s="241"/>
      <c r="V58" s="240"/>
      <c r="W58" s="240"/>
      <c r="X58" s="240"/>
      <c r="Y58" s="240"/>
      <c r="Z58" s="241"/>
      <c r="AA58" s="240"/>
      <c r="AB58" s="240"/>
      <c r="AC58" s="240"/>
      <c r="AD58" s="240"/>
      <c r="AE58" s="241"/>
      <c r="AF58" s="240"/>
      <c r="AG58" s="240"/>
      <c r="AH58" s="240"/>
      <c r="AI58" s="240"/>
      <c r="AJ58" s="241"/>
      <c r="AK58" s="240"/>
      <c r="AL58" s="240"/>
      <c r="AM58" s="240"/>
      <c r="AN58" s="240"/>
      <c r="AO58" s="241"/>
      <c r="AP58" s="321"/>
      <c r="AQ58" s="216"/>
    </row>
    <row r="59" spans="1:43" s="31" customFormat="1" ht="15" customHeight="1">
      <c r="A59" s="26"/>
      <c r="B59" s="238"/>
      <c r="C59" s="253" t="s">
        <v>382</v>
      </c>
      <c r="D59" s="239"/>
      <c r="E59" s="240"/>
      <c r="F59" s="241"/>
      <c r="G59" s="240"/>
      <c r="H59" s="240"/>
      <c r="I59" s="240"/>
      <c r="J59" s="240"/>
      <c r="K59" s="241"/>
      <c r="L59" s="240"/>
      <c r="M59" s="240"/>
      <c r="N59" s="240"/>
      <c r="O59" s="240"/>
      <c r="P59" s="241"/>
      <c r="Q59" s="240"/>
      <c r="R59" s="240"/>
      <c r="S59" s="240"/>
      <c r="T59" s="240"/>
      <c r="U59" s="241"/>
      <c r="V59" s="240"/>
      <c r="W59" s="240"/>
      <c r="X59" s="240"/>
      <c r="Y59" s="240"/>
      <c r="Z59" s="241"/>
      <c r="AA59" s="240"/>
      <c r="AB59" s="240"/>
      <c r="AC59" s="240"/>
      <c r="AD59" s="240"/>
      <c r="AE59" s="241"/>
      <c r="AF59" s="242"/>
      <c r="AG59" s="242"/>
      <c r="AH59" s="242"/>
      <c r="AI59" s="242"/>
      <c r="AJ59" s="243"/>
      <c r="AK59" s="240"/>
      <c r="AL59" s="240"/>
      <c r="AM59" s="240"/>
      <c r="AN59" s="240"/>
      <c r="AO59" s="241"/>
      <c r="AP59" s="244"/>
      <c r="AQ59" s="216"/>
    </row>
    <row r="60" spans="1:43" s="31" customFormat="1" ht="15" customHeight="1">
      <c r="A60" s="26"/>
      <c r="C60" s="253" t="s">
        <v>316</v>
      </c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240"/>
      <c r="Y60" s="240"/>
      <c r="Z60" s="241"/>
      <c r="AA60" s="240"/>
      <c r="AB60" s="240"/>
      <c r="AC60" s="240"/>
      <c r="AD60" s="240"/>
      <c r="AE60" s="241"/>
      <c r="AF60" s="242"/>
      <c r="AG60" s="242"/>
      <c r="AH60" s="242"/>
      <c r="AI60" s="242"/>
      <c r="AJ60" s="243"/>
      <c r="AK60" s="240"/>
      <c r="AL60" s="240"/>
      <c r="AM60" s="240"/>
      <c r="AN60" s="240"/>
      <c r="AO60" s="241"/>
      <c r="AP60" s="244"/>
      <c r="AQ60" s="216"/>
    </row>
    <row r="61" spans="1:42" s="10" customFormat="1" ht="15" customHeight="1">
      <c r="A61" s="2"/>
      <c r="B61" s="12"/>
      <c r="C61" s="24"/>
      <c r="D61" s="24"/>
      <c r="AP61" s="25"/>
    </row>
    <row r="62" spans="1:42" s="10" customFormat="1" ht="15" customHeight="1">
      <c r="A62" s="2"/>
      <c r="B62" s="12"/>
      <c r="C62" s="24"/>
      <c r="D62" s="24"/>
      <c r="AP62" s="25"/>
    </row>
    <row r="63" spans="1:42" s="10" customFormat="1" ht="15" customHeight="1">
      <c r="A63" s="2"/>
      <c r="B63" s="12"/>
      <c r="C63" s="24"/>
      <c r="D63" s="24"/>
      <c r="AP63" s="25"/>
    </row>
    <row r="64" spans="1:42" s="10" customFormat="1" ht="15" customHeight="1">
      <c r="A64" s="2"/>
      <c r="B64" s="12"/>
      <c r="C64" s="24"/>
      <c r="D64" s="24"/>
      <c r="E64" s="1"/>
      <c r="F64" s="3"/>
      <c r="G64" s="1"/>
      <c r="H64" s="1"/>
      <c r="I64" s="1"/>
      <c r="J64" s="1"/>
      <c r="K64" s="1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1"/>
      <c r="AN64" s="1"/>
      <c r="AO64" s="14"/>
      <c r="AP64" s="25"/>
    </row>
    <row r="65" spans="1:42" s="10" customFormat="1" ht="15" customHeight="1">
      <c r="A65" s="2"/>
      <c r="B65" s="12"/>
      <c r="C65" s="24"/>
      <c r="D65" s="24"/>
      <c r="E65" s="1"/>
      <c r="F65" s="3"/>
      <c r="G65" s="1"/>
      <c r="H65" s="1"/>
      <c r="I65" s="1"/>
      <c r="J65" s="1"/>
      <c r="K65" s="1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1"/>
      <c r="AN65" s="1"/>
      <c r="AO65" s="14"/>
      <c r="AP65" s="25"/>
    </row>
    <row r="66" spans="1:41" s="10" customFormat="1" ht="12.75">
      <c r="A66" s="2"/>
      <c r="B66" s="12"/>
      <c r="C66" s="24"/>
      <c r="D66" s="24"/>
      <c r="E66" s="1"/>
      <c r="F66" s="3"/>
      <c r="G66" s="1"/>
      <c r="H66" s="1"/>
      <c r="I66" s="1"/>
      <c r="J66" s="1"/>
      <c r="K66" s="1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"/>
      <c r="AN66" s="1"/>
      <c r="AO66" s="14"/>
    </row>
  </sheetData>
  <sheetProtection/>
  <mergeCells count="12">
    <mergeCell ref="A31:C31"/>
    <mergeCell ref="A6:A7"/>
    <mergeCell ref="A9:C9"/>
    <mergeCell ref="A21:C21"/>
    <mergeCell ref="AR6:AR7"/>
    <mergeCell ref="A5:AP5"/>
    <mergeCell ref="AQ6:AQ7"/>
    <mergeCell ref="B6:B7"/>
    <mergeCell ref="C6:C7"/>
    <mergeCell ref="F6:F7"/>
    <mergeCell ref="AP6:AP7"/>
    <mergeCell ref="G6:AJ6"/>
  </mergeCells>
  <printOptions horizontalCentered="1"/>
  <pageMargins left="0.2362204724409449" right="0.2362204724409449" top="0" bottom="0.3937007874015748" header="0.31496062992125984" footer="0.31496062992125984"/>
  <pageSetup firstPageNumber="1" useFirstPageNumber="1" horizontalDpi="300" verticalDpi="300" orientation="landscape" paperSize="9" scale="55" r:id="rId1"/>
  <headerFooter alignWithMargins="0">
    <oddFooter>&amp;L&amp;D&amp;R1/6</oddFooter>
  </headerFooter>
  <ignoredErrors>
    <ignoredError sqref="E31:F31 E21: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62"/>
  <sheetViews>
    <sheetView showGridLines="0" zoomScaleSheetLayoutView="75" zoomScalePageLayoutView="0" workbookViewId="0" topLeftCell="A16">
      <selection activeCell="Q9" sqref="Q9"/>
    </sheetView>
  </sheetViews>
  <sheetFormatPr defaultColWidth="9.00390625" defaultRowHeight="12.75"/>
  <cols>
    <col min="1" max="1" width="5.125" style="18" customWidth="1"/>
    <col min="2" max="2" width="16.00390625" style="6" customWidth="1"/>
    <col min="3" max="3" width="55.125" style="7" customWidth="1"/>
    <col min="4" max="4" width="16.625" style="7" customWidth="1"/>
    <col min="5" max="5" width="7.75390625" style="5" bestFit="1" customWidth="1"/>
    <col min="6" max="6" width="8.00390625" style="5" customWidth="1"/>
    <col min="7" max="7" width="3.625" style="5" customWidth="1"/>
    <col min="8" max="8" width="4.875" style="5" bestFit="1" customWidth="1"/>
    <col min="9" max="10" width="3.625" style="5" customWidth="1"/>
    <col min="11" max="11" width="4.875" style="5" bestFit="1" customWidth="1"/>
    <col min="12" max="12" width="3.625" style="5" customWidth="1"/>
    <col min="13" max="13" width="4.875" style="5" bestFit="1" customWidth="1"/>
    <col min="14" max="14" width="3.75390625" style="5" bestFit="1" customWidth="1"/>
    <col min="15" max="20" width="3.625" style="5" customWidth="1"/>
    <col min="21" max="21" width="4.00390625" style="5" customWidth="1"/>
    <col min="22" max="26" width="3.625" style="5" customWidth="1"/>
    <col min="27" max="27" width="4.375" style="5" bestFit="1" customWidth="1"/>
    <col min="28" max="30" width="3.625" style="5" customWidth="1"/>
    <col min="31" max="31" width="4.75390625" style="5" customWidth="1"/>
    <col min="32" max="35" width="3.625" style="5" customWidth="1"/>
    <col min="36" max="36" width="4.25390625" style="5" customWidth="1"/>
    <col min="37" max="40" width="3.625" style="5" customWidth="1"/>
    <col min="41" max="41" width="4.25390625" style="5" customWidth="1"/>
    <col min="42" max="42" width="33.75390625" style="17" customWidth="1"/>
    <col min="43" max="44" width="9.125" style="5" hidden="1" customWidth="1"/>
    <col min="45" max="16384" width="9.125" style="5" customWidth="1"/>
  </cols>
  <sheetData>
    <row r="1" spans="1:42" s="42" customFormat="1" ht="18">
      <c r="A1" s="53" t="s">
        <v>319</v>
      </c>
      <c r="B1" s="54"/>
      <c r="C1" s="55"/>
      <c r="D1" s="55"/>
      <c r="G1" s="56"/>
      <c r="H1" s="56"/>
      <c r="I1" s="56"/>
      <c r="J1" s="56"/>
      <c r="K1" s="56"/>
      <c r="L1" s="56"/>
      <c r="M1" s="56"/>
      <c r="O1" s="56"/>
      <c r="P1" s="56" t="s">
        <v>226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P1" s="57"/>
    </row>
    <row r="2" spans="1:43" s="42" customFormat="1" ht="18">
      <c r="A2" s="53" t="s">
        <v>202</v>
      </c>
      <c r="B2" s="54"/>
      <c r="C2" s="55"/>
      <c r="D2" s="55"/>
      <c r="G2" s="56"/>
      <c r="H2" s="56"/>
      <c r="I2" s="56"/>
      <c r="J2" s="56"/>
      <c r="K2" s="56"/>
      <c r="L2" s="56"/>
      <c r="M2" s="56"/>
      <c r="O2" s="56"/>
      <c r="P2" s="56" t="s">
        <v>172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  <c r="AD2" s="57"/>
      <c r="AE2" s="57"/>
      <c r="AF2" s="57"/>
      <c r="AG2" s="57"/>
      <c r="AO2" s="57"/>
      <c r="AP2" s="57"/>
      <c r="AQ2" s="57"/>
    </row>
    <row r="3" spans="1:47" s="42" customFormat="1" ht="18">
      <c r="A3" s="53"/>
      <c r="B3" s="54"/>
      <c r="C3" s="55"/>
      <c r="D3" s="55"/>
      <c r="G3" s="56"/>
      <c r="H3" s="56"/>
      <c r="I3" s="56"/>
      <c r="J3" s="56"/>
      <c r="K3" s="56"/>
      <c r="L3" s="56"/>
      <c r="M3" s="56"/>
      <c r="O3" s="56"/>
      <c r="P3" s="56" t="s">
        <v>419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  <c r="AD3" s="57"/>
      <c r="AE3" s="57"/>
      <c r="AF3" s="57"/>
      <c r="AG3" s="57"/>
      <c r="AH3" s="42" t="s">
        <v>420</v>
      </c>
      <c r="AO3" s="5"/>
      <c r="AP3" s="5"/>
      <c r="AQ3" s="5"/>
      <c r="AR3" s="5"/>
      <c r="AS3" s="5"/>
      <c r="AT3" s="5"/>
      <c r="AU3" s="5"/>
    </row>
    <row r="4" spans="7:42" ht="21.75" customHeight="1">
      <c r="G4" s="56"/>
      <c r="H4" s="56"/>
      <c r="I4" s="56"/>
      <c r="J4" s="56"/>
      <c r="K4" s="56"/>
      <c r="L4" s="56"/>
      <c r="M4" s="56"/>
      <c r="O4" s="56"/>
      <c r="P4" s="56" t="s">
        <v>196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H4" s="42"/>
      <c r="AP4" s="57"/>
    </row>
    <row r="5" spans="1:42" ht="25.5" customHeight="1" thickBot="1">
      <c r="A5" s="1025" t="s">
        <v>26</v>
      </c>
      <c r="B5" s="1026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6"/>
      <c r="AL5" s="1026"/>
      <c r="AM5" s="1026"/>
      <c r="AN5" s="1026"/>
      <c r="AO5" s="1026"/>
      <c r="AP5" s="1026"/>
    </row>
    <row r="6" spans="1:44" s="31" customFormat="1" ht="20.25" customHeight="1">
      <c r="A6" s="1040"/>
      <c r="B6" s="1059" t="s">
        <v>23</v>
      </c>
      <c r="C6" s="1030" t="s">
        <v>2</v>
      </c>
      <c r="D6" s="28"/>
      <c r="E6" s="27" t="s">
        <v>0</v>
      </c>
      <c r="F6" s="1032" t="s">
        <v>171</v>
      </c>
      <c r="G6" s="1036" t="s">
        <v>1</v>
      </c>
      <c r="H6" s="1037"/>
      <c r="I6" s="1037"/>
      <c r="J6" s="1037"/>
      <c r="K6" s="1037"/>
      <c r="L6" s="1037"/>
      <c r="M6" s="1037"/>
      <c r="N6" s="1037"/>
      <c r="O6" s="1037"/>
      <c r="P6" s="1037"/>
      <c r="Q6" s="1037"/>
      <c r="R6" s="1037"/>
      <c r="S6" s="1037"/>
      <c r="T6" s="1037"/>
      <c r="U6" s="1037"/>
      <c r="V6" s="1037"/>
      <c r="W6" s="1037"/>
      <c r="X6" s="1037"/>
      <c r="Y6" s="1037"/>
      <c r="Z6" s="1037"/>
      <c r="AA6" s="1037"/>
      <c r="AB6" s="1037"/>
      <c r="AC6" s="1037"/>
      <c r="AD6" s="1037"/>
      <c r="AE6" s="1037"/>
      <c r="AF6" s="1037"/>
      <c r="AG6" s="1037"/>
      <c r="AH6" s="1037"/>
      <c r="AI6" s="1037"/>
      <c r="AJ6" s="1037"/>
      <c r="AK6" s="28"/>
      <c r="AL6" s="28"/>
      <c r="AM6" s="28"/>
      <c r="AN6" s="29"/>
      <c r="AO6" s="30"/>
      <c r="AP6" s="1061" t="s">
        <v>29</v>
      </c>
      <c r="AQ6" s="1052" t="s">
        <v>200</v>
      </c>
      <c r="AR6" s="1024" t="s">
        <v>201</v>
      </c>
    </row>
    <row r="7" spans="1:44" s="31" customFormat="1" ht="20.25" customHeight="1" thickBot="1">
      <c r="A7" s="1058"/>
      <c r="B7" s="1060"/>
      <c r="C7" s="1031"/>
      <c r="D7" s="257"/>
      <c r="E7" s="32" t="s">
        <v>3</v>
      </c>
      <c r="F7" s="1033"/>
      <c r="G7" s="33"/>
      <c r="H7" s="34"/>
      <c r="I7" s="34" t="s">
        <v>4</v>
      </c>
      <c r="J7" s="34"/>
      <c r="K7" s="35"/>
      <c r="L7" s="34"/>
      <c r="M7" s="34"/>
      <c r="N7" s="34" t="s">
        <v>5</v>
      </c>
      <c r="O7" s="34"/>
      <c r="P7" s="35"/>
      <c r="Q7" s="34"/>
      <c r="R7" s="34"/>
      <c r="S7" s="36" t="s">
        <v>6</v>
      </c>
      <c r="T7" s="34"/>
      <c r="U7" s="35"/>
      <c r="V7" s="34"/>
      <c r="W7" s="34"/>
      <c r="X7" s="36" t="s">
        <v>7</v>
      </c>
      <c r="Y7" s="34"/>
      <c r="Z7" s="35"/>
      <c r="AA7" s="34"/>
      <c r="AB7" s="34"/>
      <c r="AC7" s="36" t="s">
        <v>8</v>
      </c>
      <c r="AD7" s="34"/>
      <c r="AE7" s="35"/>
      <c r="AF7" s="33"/>
      <c r="AG7" s="34"/>
      <c r="AH7" s="34" t="s">
        <v>9</v>
      </c>
      <c r="AI7" s="34"/>
      <c r="AJ7" s="37"/>
      <c r="AK7" s="33"/>
      <c r="AL7" s="34"/>
      <c r="AM7" s="34" t="s">
        <v>22</v>
      </c>
      <c r="AN7" s="34"/>
      <c r="AO7" s="35"/>
      <c r="AP7" s="1062"/>
      <c r="AQ7" s="1052"/>
      <c r="AR7" s="1024"/>
    </row>
    <row r="8" spans="1:42" s="13" customFormat="1" ht="18.75" customHeight="1">
      <c r="A8" s="41"/>
      <c r="B8" s="45"/>
      <c r="C8" s="258"/>
      <c r="D8" s="258"/>
      <c r="E8" s="77"/>
      <c r="F8" s="58"/>
      <c r="G8" s="124" t="s">
        <v>10</v>
      </c>
      <c r="H8" s="125" t="s">
        <v>12</v>
      </c>
      <c r="I8" s="125" t="s">
        <v>11</v>
      </c>
      <c r="J8" s="125" t="s">
        <v>13</v>
      </c>
      <c r="K8" s="126" t="s">
        <v>14</v>
      </c>
      <c r="L8" s="124" t="s">
        <v>10</v>
      </c>
      <c r="M8" s="125" t="s">
        <v>12</v>
      </c>
      <c r="N8" s="125" t="s">
        <v>11</v>
      </c>
      <c r="O8" s="125" t="s">
        <v>13</v>
      </c>
      <c r="P8" s="126" t="s">
        <v>14</v>
      </c>
      <c r="Q8" s="124" t="s">
        <v>10</v>
      </c>
      <c r="R8" s="125" t="s">
        <v>12</v>
      </c>
      <c r="S8" s="125" t="s">
        <v>11</v>
      </c>
      <c r="T8" s="125" t="s">
        <v>13</v>
      </c>
      <c r="U8" s="126" t="s">
        <v>14</v>
      </c>
      <c r="V8" s="124" t="s">
        <v>10</v>
      </c>
      <c r="W8" s="125" t="s">
        <v>12</v>
      </c>
      <c r="X8" s="125" t="s">
        <v>11</v>
      </c>
      <c r="Y8" s="125" t="s">
        <v>13</v>
      </c>
      <c r="Z8" s="126" t="s">
        <v>14</v>
      </c>
      <c r="AA8" s="124" t="s">
        <v>10</v>
      </c>
      <c r="AB8" s="125" t="s">
        <v>12</v>
      </c>
      <c r="AC8" s="125" t="s">
        <v>11</v>
      </c>
      <c r="AD8" s="125" t="s">
        <v>13</v>
      </c>
      <c r="AE8" s="126" t="s">
        <v>14</v>
      </c>
      <c r="AF8" s="124" t="s">
        <v>10</v>
      </c>
      <c r="AG8" s="125" t="s">
        <v>12</v>
      </c>
      <c r="AH8" s="125" t="s">
        <v>11</v>
      </c>
      <c r="AI8" s="125" t="s">
        <v>13</v>
      </c>
      <c r="AJ8" s="126" t="s">
        <v>14</v>
      </c>
      <c r="AK8" s="127" t="s">
        <v>10</v>
      </c>
      <c r="AL8" s="26" t="s">
        <v>12</v>
      </c>
      <c r="AM8" s="26" t="s">
        <v>11</v>
      </c>
      <c r="AN8" s="26" t="s">
        <v>13</v>
      </c>
      <c r="AO8" s="126" t="s">
        <v>14</v>
      </c>
      <c r="AP8" s="135" t="s">
        <v>23</v>
      </c>
    </row>
    <row r="9" spans="1:42" ht="15.75" customHeight="1">
      <c r="A9" s="1038" t="s">
        <v>212</v>
      </c>
      <c r="B9" s="1039"/>
      <c r="C9" s="1039"/>
      <c r="D9" s="281" t="s">
        <v>211</v>
      </c>
      <c r="E9" s="97">
        <f>SUM(E10:E18)</f>
        <v>21</v>
      </c>
      <c r="F9" s="98">
        <f>SUM(F10:F18)</f>
        <v>29</v>
      </c>
      <c r="G9" s="97">
        <f>SUM(G10:G18)</f>
        <v>0</v>
      </c>
      <c r="H9" s="99">
        <f>SUM(H10:H18)</f>
        <v>0</v>
      </c>
      <c r="I9" s="99">
        <f>SUM(I10:I18)</f>
        <v>0</v>
      </c>
      <c r="J9" s="99"/>
      <c r="K9" s="98">
        <f>SUM(K10:K18)</f>
        <v>0</v>
      </c>
      <c r="L9" s="97">
        <f aca="true" t="shared" si="0" ref="L9:S9">SUM(L10:L18)</f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8">
        <f>SUM(P10:P18)</f>
        <v>0</v>
      </c>
      <c r="Q9" s="97">
        <f t="shared" si="0"/>
        <v>0</v>
      </c>
      <c r="R9" s="99">
        <f t="shared" si="0"/>
        <v>0</v>
      </c>
      <c r="S9" s="99">
        <f t="shared" si="0"/>
        <v>0</v>
      </c>
      <c r="T9" s="99"/>
      <c r="U9" s="98">
        <f>SUM(U10:U18)</f>
        <v>0</v>
      </c>
      <c r="V9" s="97">
        <f>SUM(V10:V18)</f>
        <v>0</v>
      </c>
      <c r="W9" s="99">
        <f>SUM(W10:W18)</f>
        <v>0</v>
      </c>
      <c r="X9" s="99">
        <f>SUM(X10:X18)</f>
        <v>0</v>
      </c>
      <c r="Y9" s="99"/>
      <c r="Z9" s="98">
        <f>SUM(Z10:Z18)</f>
        <v>0</v>
      </c>
      <c r="AA9" s="97">
        <f>SUM(AA10:AA18)</f>
        <v>8</v>
      </c>
      <c r="AB9" s="99">
        <f>SUM(AB10:AB18)</f>
        <v>0</v>
      </c>
      <c r="AC9" s="99">
        <f>SUM(AC10:AC18)</f>
        <v>3</v>
      </c>
      <c r="AD9" s="99"/>
      <c r="AE9" s="98">
        <f>SUM(AE10:AE18)</f>
        <v>14</v>
      </c>
      <c r="AF9" s="97">
        <f>SUM(AF10:AF18)</f>
        <v>3</v>
      </c>
      <c r="AG9" s="99">
        <f>SUM(AG10:AG18)</f>
        <v>4</v>
      </c>
      <c r="AH9" s="99">
        <f>SUM(AH10:AH18)</f>
        <v>2</v>
      </c>
      <c r="AI9" s="99"/>
      <c r="AJ9" s="98">
        <f>SUM(AJ10:AJ18)</f>
        <v>12</v>
      </c>
      <c r="AK9" s="97">
        <f>SUM(AK10:AK18)</f>
        <v>1</v>
      </c>
      <c r="AL9" s="99">
        <f>SUM(AL10:AL18)</f>
        <v>0</v>
      </c>
      <c r="AM9" s="99">
        <f>SUM(AM10:AM18)</f>
        <v>0</v>
      </c>
      <c r="AN9" s="99"/>
      <c r="AO9" s="98">
        <f>SUM(AO10:AO18)</f>
        <v>3</v>
      </c>
      <c r="AP9" s="122"/>
    </row>
    <row r="10" spans="1:44" ht="18" customHeight="1">
      <c r="A10" s="311" t="s">
        <v>237</v>
      </c>
      <c r="B10" s="290" t="s">
        <v>261</v>
      </c>
      <c r="C10" s="308" t="s">
        <v>222</v>
      </c>
      <c r="D10" s="322"/>
      <c r="E10" s="323">
        <f aca="true" t="shared" si="1" ref="E10:E17">SUM(G10:I10,L10:N10,Q10:S10,V10:X10,AA10:AC10,AF10:AH10,AK10:AM10)</f>
        <v>2</v>
      </c>
      <c r="F10" s="328">
        <f>SUM(K10,P10,U10,Z10,AE10,AJ10,AO10)</f>
        <v>2</v>
      </c>
      <c r="G10" s="291"/>
      <c r="H10" s="292"/>
      <c r="I10" s="292"/>
      <c r="J10" s="292"/>
      <c r="K10" s="293"/>
      <c r="L10" s="291"/>
      <c r="M10" s="292"/>
      <c r="N10" s="292"/>
      <c r="O10" s="292"/>
      <c r="P10" s="325"/>
      <c r="Q10" s="291"/>
      <c r="R10" s="292"/>
      <c r="S10" s="292"/>
      <c r="T10" s="292"/>
      <c r="U10" s="325"/>
      <c r="V10" s="291"/>
      <c r="W10" s="292"/>
      <c r="X10" s="292"/>
      <c r="Y10" s="292"/>
      <c r="Z10" s="325"/>
      <c r="AA10" s="326">
        <v>2</v>
      </c>
      <c r="AB10" s="294">
        <v>0</v>
      </c>
      <c r="AC10" s="294">
        <v>0</v>
      </c>
      <c r="AD10" s="294" t="s">
        <v>15</v>
      </c>
      <c r="AE10" s="295">
        <v>2</v>
      </c>
      <c r="AF10" s="291"/>
      <c r="AG10" s="292"/>
      <c r="AH10" s="292"/>
      <c r="AI10" s="292"/>
      <c r="AJ10" s="296"/>
      <c r="AK10" s="291"/>
      <c r="AL10" s="292"/>
      <c r="AM10" s="292"/>
      <c r="AN10" s="292"/>
      <c r="AO10" s="296"/>
      <c r="AP10" s="204" t="s">
        <v>241</v>
      </c>
      <c r="AQ10" s="31">
        <f>SUM(G10:I10,L10:N10,Q10:S10,V10:X10,AA10:AC10,AF10:AH10,AK10:AM10)</f>
        <v>2</v>
      </c>
      <c r="AR10" s="31">
        <f aca="true" t="shared" si="2" ref="AR10:AR18">IF(E10=AQ10,,1)</f>
        <v>0</v>
      </c>
    </row>
    <row r="11" spans="1:44" ht="18" customHeight="1">
      <c r="A11" s="310" t="s">
        <v>183</v>
      </c>
      <c r="B11" s="290" t="s">
        <v>262</v>
      </c>
      <c r="C11" s="308" t="s">
        <v>223</v>
      </c>
      <c r="D11" s="322"/>
      <c r="E11" s="323">
        <f t="shared" si="1"/>
        <v>3</v>
      </c>
      <c r="F11" s="328">
        <f>SUM(K11,P11,U11,Z11,AE11,AJ11,AO11)</f>
        <v>3</v>
      </c>
      <c r="G11" s="291"/>
      <c r="H11" s="292"/>
      <c r="I11" s="292"/>
      <c r="J11" s="292"/>
      <c r="K11" s="293"/>
      <c r="L11" s="291"/>
      <c r="M11" s="292"/>
      <c r="N11" s="292"/>
      <c r="O11" s="292"/>
      <c r="P11" s="327"/>
      <c r="Q11" s="291"/>
      <c r="R11" s="292"/>
      <c r="S11" s="292"/>
      <c r="T11" s="292"/>
      <c r="U11" s="327"/>
      <c r="V11" s="291"/>
      <c r="W11" s="292"/>
      <c r="X11" s="292"/>
      <c r="Y11" s="292"/>
      <c r="Z11" s="327"/>
      <c r="AA11" s="326">
        <v>0</v>
      </c>
      <c r="AB11" s="294">
        <v>0</v>
      </c>
      <c r="AC11" s="294">
        <v>3</v>
      </c>
      <c r="AD11" s="294" t="s">
        <v>203</v>
      </c>
      <c r="AE11" s="295">
        <v>3</v>
      </c>
      <c r="AF11" s="291"/>
      <c r="AG11" s="292"/>
      <c r="AH11" s="292"/>
      <c r="AI11" s="292"/>
      <c r="AJ11" s="296"/>
      <c r="AK11" s="291"/>
      <c r="AL11" s="292"/>
      <c r="AM11" s="292"/>
      <c r="AN11" s="292"/>
      <c r="AO11" s="296"/>
      <c r="AP11" s="204"/>
      <c r="AQ11" s="31"/>
      <c r="AR11" s="31"/>
    </row>
    <row r="12" spans="1:44" ht="18" customHeight="1">
      <c r="A12" s="310" t="s">
        <v>63</v>
      </c>
      <c r="B12" s="290" t="s">
        <v>263</v>
      </c>
      <c r="C12" s="308" t="s">
        <v>224</v>
      </c>
      <c r="D12" s="322"/>
      <c r="E12" s="323">
        <f t="shared" si="1"/>
        <v>2</v>
      </c>
      <c r="F12" s="328">
        <f>SUM(K12,P12,U12,Z12,AE12,AJ12,AO12)</f>
        <v>3</v>
      </c>
      <c r="G12" s="291"/>
      <c r="H12" s="292"/>
      <c r="I12" s="292"/>
      <c r="J12" s="292"/>
      <c r="K12" s="296"/>
      <c r="L12" s="291"/>
      <c r="M12" s="292"/>
      <c r="N12" s="292"/>
      <c r="O12" s="292"/>
      <c r="P12" s="296"/>
      <c r="Q12" s="291"/>
      <c r="R12" s="292"/>
      <c r="S12" s="292"/>
      <c r="T12" s="292"/>
      <c r="U12" s="296"/>
      <c r="V12" s="291"/>
      <c r="W12" s="292"/>
      <c r="X12" s="292"/>
      <c r="Y12" s="292"/>
      <c r="Z12" s="296"/>
      <c r="AA12" s="326">
        <v>2</v>
      </c>
      <c r="AB12" s="294">
        <v>0</v>
      </c>
      <c r="AC12" s="294">
        <v>0</v>
      </c>
      <c r="AD12" s="294" t="s">
        <v>203</v>
      </c>
      <c r="AE12" s="295">
        <v>3</v>
      </c>
      <c r="AF12" s="291"/>
      <c r="AG12" s="292"/>
      <c r="AH12" s="292"/>
      <c r="AI12" s="292"/>
      <c r="AJ12" s="296"/>
      <c r="AK12" s="291"/>
      <c r="AL12" s="292"/>
      <c r="AM12" s="292"/>
      <c r="AN12" s="292"/>
      <c r="AO12" s="296"/>
      <c r="AP12" s="204"/>
      <c r="AQ12" s="31">
        <f aca="true" t="shared" si="3" ref="AQ12:AQ18">SUM(G12:I12,L12:N12,Q12:S12,V12:X12,AA12:AC12,AF12:AH12,AK12:AM12)</f>
        <v>2</v>
      </c>
      <c r="AR12" s="31">
        <f t="shared" si="2"/>
        <v>0</v>
      </c>
    </row>
    <row r="13" spans="1:44" ht="18" customHeight="1">
      <c r="A13" s="310" t="s">
        <v>64</v>
      </c>
      <c r="B13" s="290" t="s">
        <v>264</v>
      </c>
      <c r="C13" s="308" t="s">
        <v>225</v>
      </c>
      <c r="D13" s="322"/>
      <c r="E13" s="323">
        <f t="shared" si="1"/>
        <v>2</v>
      </c>
      <c r="F13" s="328">
        <f>SUM(K13,P13,U13,Z13,AE13,AJ13,AO13)</f>
        <v>3</v>
      </c>
      <c r="G13" s="291"/>
      <c r="H13" s="292"/>
      <c r="I13" s="292"/>
      <c r="J13" s="292"/>
      <c r="K13" s="296"/>
      <c r="L13" s="291"/>
      <c r="M13" s="292"/>
      <c r="N13" s="292"/>
      <c r="O13" s="292"/>
      <c r="P13" s="296"/>
      <c r="Q13" s="291"/>
      <c r="R13" s="292"/>
      <c r="S13" s="292"/>
      <c r="T13" s="292"/>
      <c r="U13" s="296"/>
      <c r="V13" s="291"/>
      <c r="W13" s="292"/>
      <c r="X13" s="292"/>
      <c r="Y13" s="292"/>
      <c r="Z13" s="296"/>
      <c r="AA13" s="326">
        <v>2</v>
      </c>
      <c r="AB13" s="294">
        <v>0</v>
      </c>
      <c r="AC13" s="294">
        <v>0</v>
      </c>
      <c r="AD13" s="294" t="s">
        <v>15</v>
      </c>
      <c r="AE13" s="295">
        <v>3</v>
      </c>
      <c r="AF13" s="291"/>
      <c r="AG13" s="292"/>
      <c r="AH13" s="292"/>
      <c r="AI13" s="292"/>
      <c r="AJ13" s="296"/>
      <c r="AK13" s="291"/>
      <c r="AL13" s="292"/>
      <c r="AM13" s="292"/>
      <c r="AN13" s="292"/>
      <c r="AO13" s="296"/>
      <c r="AP13" s="204"/>
      <c r="AQ13" s="31"/>
      <c r="AR13" s="31"/>
    </row>
    <row r="14" spans="1:44" ht="18" customHeight="1">
      <c r="A14" s="310" t="s">
        <v>65</v>
      </c>
      <c r="B14" s="290" t="s">
        <v>265</v>
      </c>
      <c r="C14" s="308" t="s">
        <v>232</v>
      </c>
      <c r="D14" s="322"/>
      <c r="E14" s="323">
        <f t="shared" si="1"/>
        <v>2</v>
      </c>
      <c r="F14" s="328">
        <f aca="true" t="shared" si="4" ref="F14:F20">SUM(K14,P14,U14,Z14,AE14,AJ14,AO14)</f>
        <v>3</v>
      </c>
      <c r="G14" s="291"/>
      <c r="H14" s="292"/>
      <c r="I14" s="292"/>
      <c r="J14" s="292"/>
      <c r="K14" s="296"/>
      <c r="L14" s="291"/>
      <c r="M14" s="292"/>
      <c r="N14" s="292"/>
      <c r="O14" s="292"/>
      <c r="P14" s="296"/>
      <c r="Q14" s="291"/>
      <c r="R14" s="292"/>
      <c r="S14" s="292"/>
      <c r="T14" s="292"/>
      <c r="U14" s="296"/>
      <c r="V14" s="291"/>
      <c r="W14" s="292"/>
      <c r="X14" s="292"/>
      <c r="Y14" s="292"/>
      <c r="Z14" s="296"/>
      <c r="AA14" s="326">
        <v>2</v>
      </c>
      <c r="AB14" s="294">
        <v>0</v>
      </c>
      <c r="AC14" s="294">
        <v>0</v>
      </c>
      <c r="AD14" s="294" t="s">
        <v>15</v>
      </c>
      <c r="AE14" s="295">
        <v>3</v>
      </c>
      <c r="AF14" s="291"/>
      <c r="AG14" s="292"/>
      <c r="AH14" s="292"/>
      <c r="AI14" s="292"/>
      <c r="AJ14" s="296"/>
      <c r="AK14" s="291"/>
      <c r="AL14" s="292"/>
      <c r="AM14" s="292"/>
      <c r="AN14" s="292"/>
      <c r="AO14" s="296"/>
      <c r="AP14" s="204"/>
      <c r="AQ14" s="31">
        <f t="shared" si="3"/>
        <v>2</v>
      </c>
      <c r="AR14" s="31">
        <f t="shared" si="2"/>
        <v>0</v>
      </c>
    </row>
    <row r="15" spans="1:44" ht="18" customHeight="1">
      <c r="A15" s="310" t="s">
        <v>66</v>
      </c>
      <c r="B15" s="290" t="s">
        <v>266</v>
      </c>
      <c r="C15" s="308" t="s">
        <v>231</v>
      </c>
      <c r="D15" s="322"/>
      <c r="E15" s="323">
        <f t="shared" si="1"/>
        <v>3</v>
      </c>
      <c r="F15" s="328">
        <f t="shared" si="4"/>
        <v>4</v>
      </c>
      <c r="G15" s="291"/>
      <c r="H15" s="292"/>
      <c r="I15" s="292"/>
      <c r="J15" s="292" t="s">
        <v>25</v>
      </c>
      <c r="K15" s="293"/>
      <c r="L15" s="291"/>
      <c r="M15" s="292"/>
      <c r="N15" s="292"/>
      <c r="O15" s="292"/>
      <c r="P15" s="296"/>
      <c r="Q15" s="291"/>
      <c r="R15" s="292"/>
      <c r="S15" s="292"/>
      <c r="T15" s="292"/>
      <c r="U15" s="296"/>
      <c r="V15" s="291"/>
      <c r="W15" s="292"/>
      <c r="X15" s="292"/>
      <c r="Y15" s="292"/>
      <c r="Z15" s="296"/>
      <c r="AA15" s="291"/>
      <c r="AB15" s="292"/>
      <c r="AC15" s="292"/>
      <c r="AD15" s="292"/>
      <c r="AE15" s="296"/>
      <c r="AF15" s="326">
        <v>1</v>
      </c>
      <c r="AG15" s="294">
        <v>2</v>
      </c>
      <c r="AH15" s="294">
        <v>0</v>
      </c>
      <c r="AI15" s="294" t="s">
        <v>15</v>
      </c>
      <c r="AJ15" s="295">
        <v>4</v>
      </c>
      <c r="AK15" s="291"/>
      <c r="AL15" s="292"/>
      <c r="AM15" s="292"/>
      <c r="AN15" s="292"/>
      <c r="AO15" s="296"/>
      <c r="AP15" s="205" t="s">
        <v>265</v>
      </c>
      <c r="AQ15" s="31">
        <f t="shared" si="3"/>
        <v>3</v>
      </c>
      <c r="AR15" s="31">
        <f t="shared" si="2"/>
        <v>0</v>
      </c>
    </row>
    <row r="16" spans="1:44" ht="18" customHeight="1">
      <c r="A16" s="310" t="s">
        <v>67</v>
      </c>
      <c r="B16" s="290" t="s">
        <v>267</v>
      </c>
      <c r="C16" s="308" t="s">
        <v>115</v>
      </c>
      <c r="D16" s="322"/>
      <c r="E16" s="323">
        <f t="shared" si="1"/>
        <v>3</v>
      </c>
      <c r="F16" s="328">
        <f t="shared" si="4"/>
        <v>4</v>
      </c>
      <c r="G16" s="291"/>
      <c r="H16" s="292"/>
      <c r="I16" s="292"/>
      <c r="J16" s="292"/>
      <c r="K16" s="293"/>
      <c r="L16" s="291"/>
      <c r="M16" s="292"/>
      <c r="N16" s="292"/>
      <c r="O16" s="292"/>
      <c r="P16" s="296"/>
      <c r="Q16" s="291"/>
      <c r="R16" s="292"/>
      <c r="S16" s="292"/>
      <c r="T16" s="292"/>
      <c r="U16" s="296"/>
      <c r="V16" s="291"/>
      <c r="W16" s="292"/>
      <c r="X16" s="292"/>
      <c r="Y16" s="292"/>
      <c r="Z16" s="296"/>
      <c r="AA16" s="291"/>
      <c r="AB16" s="292"/>
      <c r="AC16" s="292"/>
      <c r="AD16" s="292"/>
      <c r="AE16" s="296"/>
      <c r="AF16" s="326">
        <v>1</v>
      </c>
      <c r="AG16" s="294">
        <v>0</v>
      </c>
      <c r="AH16" s="294">
        <v>2</v>
      </c>
      <c r="AI16" s="294" t="s">
        <v>203</v>
      </c>
      <c r="AJ16" s="295">
        <v>4</v>
      </c>
      <c r="AK16" s="291"/>
      <c r="AL16" s="292"/>
      <c r="AM16" s="292"/>
      <c r="AN16" s="292"/>
      <c r="AO16" s="296"/>
      <c r="AP16" s="204"/>
      <c r="AQ16" s="31">
        <f t="shared" si="3"/>
        <v>3</v>
      </c>
      <c r="AR16" s="31">
        <f t="shared" si="2"/>
        <v>0</v>
      </c>
    </row>
    <row r="17" spans="1:44" ht="18" customHeight="1">
      <c r="A17" s="310" t="s">
        <v>68</v>
      </c>
      <c r="B17" s="290" t="s">
        <v>268</v>
      </c>
      <c r="C17" s="308" t="s">
        <v>116</v>
      </c>
      <c r="D17" s="322"/>
      <c r="E17" s="323">
        <f t="shared" si="1"/>
        <v>3</v>
      </c>
      <c r="F17" s="328">
        <f t="shared" si="4"/>
        <v>4</v>
      </c>
      <c r="G17" s="291"/>
      <c r="H17" s="292"/>
      <c r="I17" s="292"/>
      <c r="J17" s="292"/>
      <c r="K17" s="293"/>
      <c r="L17" s="291"/>
      <c r="M17" s="292"/>
      <c r="N17" s="292"/>
      <c r="O17" s="292"/>
      <c r="P17" s="296"/>
      <c r="Q17" s="291"/>
      <c r="R17" s="292"/>
      <c r="S17" s="292"/>
      <c r="T17" s="292"/>
      <c r="U17" s="296"/>
      <c r="V17" s="291"/>
      <c r="W17" s="292"/>
      <c r="X17" s="292"/>
      <c r="Y17" s="292"/>
      <c r="Z17" s="296"/>
      <c r="AA17" s="291"/>
      <c r="AB17" s="292"/>
      <c r="AC17" s="292"/>
      <c r="AD17" s="292"/>
      <c r="AE17" s="296"/>
      <c r="AF17" s="326">
        <v>1</v>
      </c>
      <c r="AG17" s="294">
        <v>2</v>
      </c>
      <c r="AH17" s="294">
        <v>0</v>
      </c>
      <c r="AI17" s="294" t="s">
        <v>203</v>
      </c>
      <c r="AJ17" s="295">
        <v>4</v>
      </c>
      <c r="AK17" s="291"/>
      <c r="AL17" s="292"/>
      <c r="AM17" s="292"/>
      <c r="AN17" s="292"/>
      <c r="AO17" s="296"/>
      <c r="AP17" s="204" t="s">
        <v>246</v>
      </c>
      <c r="AQ17" s="31">
        <f t="shared" si="3"/>
        <v>3</v>
      </c>
      <c r="AR17" s="31">
        <f t="shared" si="2"/>
        <v>0</v>
      </c>
    </row>
    <row r="18" spans="1:44" ht="18" customHeight="1">
      <c r="A18" s="313" t="s">
        <v>69</v>
      </c>
      <c r="B18" s="329" t="s">
        <v>269</v>
      </c>
      <c r="C18" s="330" t="s">
        <v>117</v>
      </c>
      <c r="D18" s="322"/>
      <c r="E18" s="323">
        <f>SUM(G18:I18,L18:N18,Q18:S18,V18:X18,AA18:AC18,AF18:AH18,AK18:AM18)</f>
        <v>1</v>
      </c>
      <c r="F18" s="331">
        <f t="shared" si="4"/>
        <v>3</v>
      </c>
      <c r="G18" s="291"/>
      <c r="H18" s="292"/>
      <c r="I18" s="292"/>
      <c r="J18" s="292"/>
      <c r="K18" s="293"/>
      <c r="L18" s="291"/>
      <c r="M18" s="292"/>
      <c r="N18" s="292"/>
      <c r="O18" s="292"/>
      <c r="P18" s="332"/>
      <c r="Q18" s="291"/>
      <c r="R18" s="292"/>
      <c r="S18" s="292"/>
      <c r="T18" s="292"/>
      <c r="U18" s="332"/>
      <c r="V18" s="291"/>
      <c r="W18" s="292"/>
      <c r="X18" s="292"/>
      <c r="Y18" s="292"/>
      <c r="Z18" s="332"/>
      <c r="AA18" s="291"/>
      <c r="AB18" s="292"/>
      <c r="AC18" s="292"/>
      <c r="AD18" s="292"/>
      <c r="AE18" s="296"/>
      <c r="AF18" s="291"/>
      <c r="AG18" s="292"/>
      <c r="AH18" s="292"/>
      <c r="AI18" s="292"/>
      <c r="AJ18" s="296"/>
      <c r="AK18" s="326">
        <v>1</v>
      </c>
      <c r="AL18" s="294">
        <v>0</v>
      </c>
      <c r="AM18" s="294">
        <v>0</v>
      </c>
      <c r="AN18" s="294" t="s">
        <v>15</v>
      </c>
      <c r="AO18" s="295">
        <v>3</v>
      </c>
      <c r="AP18" s="333" t="s">
        <v>268</v>
      </c>
      <c r="AQ18" s="31">
        <f t="shared" si="3"/>
        <v>1</v>
      </c>
      <c r="AR18" s="31">
        <f t="shared" si="2"/>
        <v>0</v>
      </c>
    </row>
    <row r="19" spans="1:42" ht="31.5" customHeight="1">
      <c r="A19" s="1053" t="s">
        <v>213</v>
      </c>
      <c r="B19" s="1054"/>
      <c r="C19" s="1054"/>
      <c r="D19" s="280" t="s">
        <v>211</v>
      </c>
      <c r="E19" s="97">
        <f>SUM(G19,L19,Q19,V19,AA19,AF19,AK19)</f>
        <v>15</v>
      </c>
      <c r="F19" s="98">
        <f t="shared" si="4"/>
        <v>20</v>
      </c>
      <c r="G19" s="1049"/>
      <c r="H19" s="1050"/>
      <c r="I19" s="1050"/>
      <c r="J19" s="100"/>
      <c r="K19" s="211"/>
      <c r="L19" s="1049"/>
      <c r="M19" s="1050"/>
      <c r="N19" s="1051"/>
      <c r="O19" s="83"/>
      <c r="P19" s="98"/>
      <c r="Q19" s="1049"/>
      <c r="R19" s="1050"/>
      <c r="S19" s="1051"/>
      <c r="T19" s="83"/>
      <c r="U19" s="98"/>
      <c r="V19" s="1049"/>
      <c r="W19" s="1050"/>
      <c r="X19" s="1051"/>
      <c r="Y19" s="83"/>
      <c r="Z19" s="98"/>
      <c r="AA19" s="1049"/>
      <c r="AB19" s="1050"/>
      <c r="AC19" s="1051"/>
      <c r="AD19" s="83"/>
      <c r="AE19" s="98"/>
      <c r="AF19" s="1049">
        <f>SUM(AF38:AH38)</f>
        <v>7</v>
      </c>
      <c r="AG19" s="1050"/>
      <c r="AH19" s="1051"/>
      <c r="AI19" s="83"/>
      <c r="AJ19" s="98">
        <f>AJ38</f>
        <v>10</v>
      </c>
      <c r="AK19" s="1049">
        <f>SUM(AK38:AM38)</f>
        <v>8</v>
      </c>
      <c r="AL19" s="1050"/>
      <c r="AM19" s="1051"/>
      <c r="AN19" s="99"/>
      <c r="AO19" s="98">
        <f>AO38</f>
        <v>10</v>
      </c>
      <c r="AP19" s="123"/>
    </row>
    <row r="20" spans="1:42" ht="18" customHeight="1">
      <c r="A20" s="1038" t="s">
        <v>206</v>
      </c>
      <c r="B20" s="1039"/>
      <c r="C20" s="1039"/>
      <c r="D20" s="281" t="s">
        <v>211</v>
      </c>
      <c r="E20" s="97">
        <f>SUM(G20:I20,L20:N20,Q20:S20,V20:X20,AA20:AC20,AF20:AH20,AK20:AM20)</f>
        <v>10</v>
      </c>
      <c r="F20" s="100">
        <f t="shared" si="4"/>
        <v>10</v>
      </c>
      <c r="G20" s="97"/>
      <c r="H20" s="99"/>
      <c r="I20" s="99"/>
      <c r="J20" s="99"/>
      <c r="K20" s="98"/>
      <c r="L20" s="97"/>
      <c r="M20" s="99"/>
      <c r="N20" s="99"/>
      <c r="O20" s="99"/>
      <c r="P20" s="98"/>
      <c r="Q20" s="97"/>
      <c r="R20" s="99"/>
      <c r="S20" s="99"/>
      <c r="T20" s="99"/>
      <c r="U20" s="98"/>
      <c r="V20" s="97"/>
      <c r="W20" s="99"/>
      <c r="X20" s="99"/>
      <c r="Y20" s="99"/>
      <c r="Z20" s="98"/>
      <c r="AA20" s="97">
        <v>0</v>
      </c>
      <c r="AB20" s="99">
        <v>0</v>
      </c>
      <c r="AC20" s="99">
        <v>5</v>
      </c>
      <c r="AD20" s="99" t="s">
        <v>203</v>
      </c>
      <c r="AE20" s="98">
        <v>5</v>
      </c>
      <c r="AF20" s="97">
        <v>0</v>
      </c>
      <c r="AG20" s="99">
        <v>0</v>
      </c>
      <c r="AH20" s="99">
        <v>5</v>
      </c>
      <c r="AI20" s="99" t="s">
        <v>203</v>
      </c>
      <c r="AJ20" s="98">
        <v>5</v>
      </c>
      <c r="AK20" s="97"/>
      <c r="AL20" s="99"/>
      <c r="AM20" s="99"/>
      <c r="AN20" s="99"/>
      <c r="AO20" s="98"/>
      <c r="AP20" s="123"/>
    </row>
    <row r="21" spans="1:42" s="139" customFormat="1" ht="24" customHeight="1" thickBot="1">
      <c r="A21" s="175"/>
      <c r="B21" s="176"/>
      <c r="C21" s="266" t="s">
        <v>18</v>
      </c>
      <c r="D21" s="266"/>
      <c r="E21" s="177"/>
      <c r="F21" s="282">
        <f>SUM(K21,P21,U21:V21,Z21,AE21,AJ21:AK21,AO21)</f>
        <v>15</v>
      </c>
      <c r="G21" s="150"/>
      <c r="H21" s="178"/>
      <c r="I21" s="179"/>
      <c r="J21" s="178"/>
      <c r="K21" s="180"/>
      <c r="L21" s="150"/>
      <c r="M21" s="178"/>
      <c r="N21" s="179"/>
      <c r="O21" s="178"/>
      <c r="P21" s="180"/>
      <c r="Q21" s="150"/>
      <c r="R21" s="181"/>
      <c r="S21" s="178"/>
      <c r="T21" s="178"/>
      <c r="U21" s="180"/>
      <c r="V21" s="182"/>
      <c r="W21" s="178"/>
      <c r="X21" s="179"/>
      <c r="Y21" s="178"/>
      <c r="Z21" s="180"/>
      <c r="AA21" s="182"/>
      <c r="AB21" s="178"/>
      <c r="AC21" s="179"/>
      <c r="AD21" s="178"/>
      <c r="AE21" s="180"/>
      <c r="AF21" s="182"/>
      <c r="AG21" s="178"/>
      <c r="AH21" s="179"/>
      <c r="AI21" s="178"/>
      <c r="AJ21" s="180"/>
      <c r="AK21" s="150"/>
      <c r="AL21" s="178"/>
      <c r="AM21" s="179"/>
      <c r="AN21" s="178"/>
      <c r="AO21" s="180">
        <v>15</v>
      </c>
      <c r="AP21" s="183"/>
    </row>
    <row r="22" spans="1:42" ht="20.25" customHeight="1" thickBot="1" thickTop="1">
      <c r="A22" s="61"/>
      <c r="B22" s="62"/>
      <c r="C22" s="1067" t="s">
        <v>17</v>
      </c>
      <c r="D22" s="1068"/>
      <c r="E22" s="215">
        <f>'BSc N KIP ALAP'!E9+'BSc N KIP ALAP'!E21+'BSc N KIP ALAP'!E31+'BSc N PCS'!E9+'BSc N PCS'!E19+'BSc N PCS'!E20+'BSc N PCS'!E21</f>
        <v>154</v>
      </c>
      <c r="F22" s="102">
        <f>'BSc N KIP ALAP'!F9+'BSc N KIP ALAP'!F21+'BSc N KIP ALAP'!F31+'BSc N PCS'!F9+'BSc N PCS'!F19+'BSc N PCS'!F20+'BSc N PCS'!F21</f>
        <v>210</v>
      </c>
      <c r="G22" s="112"/>
      <c r="H22" s="113"/>
      <c r="I22" s="113"/>
      <c r="J22" s="114"/>
      <c r="K22" s="116">
        <f>'BSc N KIP ALAP'!K9+'BSc N KIP ALAP'!K21+'BSc N KIP ALAP'!K31+'BSc N PCS'!K9+'BSc N PCS'!K19+'BSc N PCS'!K20+'BSc N PCS'!K21</f>
        <v>33</v>
      </c>
      <c r="L22" s="112"/>
      <c r="M22" s="113"/>
      <c r="N22" s="113"/>
      <c r="O22" s="114"/>
      <c r="P22" s="117">
        <f>'BSc N KIP ALAP'!P9+'BSc N KIP ALAP'!P21+'BSc N KIP ALAP'!P31+'BSc N PCS'!P9+'BSc N PCS'!P19+'BSc N PCS'!P20+'BSc N PCS'!P21</f>
        <v>33</v>
      </c>
      <c r="Q22" s="118"/>
      <c r="R22" s="119"/>
      <c r="S22" s="119"/>
      <c r="T22" s="120"/>
      <c r="U22" s="116">
        <f>'BSc N KIP ALAP'!U9+'BSc N KIP ALAP'!U21+'BSc N KIP ALAP'!U31+'BSc N PCS'!U9+'BSc N PCS'!U19+'BSc N PCS'!U20+'BSc N PCS'!U21</f>
        <v>28</v>
      </c>
      <c r="V22" s="118"/>
      <c r="W22" s="119"/>
      <c r="X22" s="119"/>
      <c r="Y22" s="120"/>
      <c r="Z22" s="115">
        <f>'BSc N KIP ALAP'!Z9+'BSc N KIP ALAP'!Z21+'BSc N KIP ALAP'!Z31+'BSc N PCS'!Z9+'BSc N PCS'!Z19+'BSc N PCS'!Z20+'BSc N PCS'!Z21</f>
        <v>29</v>
      </c>
      <c r="AA22" s="112"/>
      <c r="AB22" s="113"/>
      <c r="AC22" s="113"/>
      <c r="AD22" s="114"/>
      <c r="AE22" s="115">
        <f>'BSc N KIP ALAP'!AE9+'BSc N KIP ALAP'!AE21+'BSc N KIP ALAP'!AE31+'BSc N PCS'!AE9+'BSc N PCS'!AE19+'BSc N PCS'!AE20+'BSc N PCS'!AE21</f>
        <v>29</v>
      </c>
      <c r="AF22" s="118"/>
      <c r="AG22" s="119"/>
      <c r="AH22" s="119"/>
      <c r="AI22" s="120"/>
      <c r="AJ22" s="116">
        <f>'BSc N KIP ALAP'!AJ9+'BSc N KIP ALAP'!AJ21+'BSc N KIP ALAP'!AJ31+'BSc N PCS'!AJ9+'BSc N PCS'!AJ19+'BSc N PCS'!AJ20+'BSc N PCS'!AJ21</f>
        <v>30</v>
      </c>
      <c r="AK22" s="118"/>
      <c r="AL22" s="119"/>
      <c r="AM22" s="119"/>
      <c r="AN22" s="120"/>
      <c r="AO22" s="121">
        <f>'BSc N KIP ALAP'!AO9+'BSc N KIP ALAP'!AO21+'BSc N KIP ALAP'!AO31+'BSc N PCS'!AO9+'BSc N PCS'!AO19+'BSc N PCS'!AO20+'BSc N PCS'!AO21</f>
        <v>28</v>
      </c>
      <c r="AP22" s="21"/>
    </row>
    <row r="23" spans="1:42" s="139" customFormat="1" ht="18" customHeight="1">
      <c r="A23" s="136"/>
      <c r="B23" s="137"/>
      <c r="C23" s="270" t="s">
        <v>24</v>
      </c>
      <c r="D23" s="267"/>
      <c r="E23" s="274"/>
      <c r="F23" s="275"/>
      <c r="G23" s="185"/>
      <c r="H23" s="186">
        <f>SUM(G9:I9,G19,G20:I20)+SUM('BSc N KIP ALAP'!G9:I9,'BSc N KIP ALAP'!G21:I21,'BSc N KIP ALAP'!G31:I31)</f>
        <v>25</v>
      </c>
      <c r="I23" s="187"/>
      <c r="J23" s="188"/>
      <c r="K23" s="189"/>
      <c r="L23" s="185"/>
      <c r="M23" s="194">
        <f>SUM(L9:N9,L19,L20:N20)+SUM('BSc N KIP ALAP'!L9:N9,'BSc N KIP ALAP'!L21:N21,'BSc N KIP ALAP'!L31:N31)</f>
        <v>26</v>
      </c>
      <c r="N23" s="187"/>
      <c r="O23" s="190"/>
      <c r="P23" s="189"/>
      <c r="Q23" s="185"/>
      <c r="R23" s="194">
        <f>SUM(Q9:S9,Q19,Q20:S20)+SUM('BSc N KIP ALAP'!Q9:S9,'BSc N KIP ALAP'!Q21:S21,'BSc N KIP ALAP'!Q31:S31)</f>
        <v>23</v>
      </c>
      <c r="S23" s="187"/>
      <c r="T23" s="190"/>
      <c r="U23" s="189"/>
      <c r="V23" s="185"/>
      <c r="W23" s="194">
        <f>SUM(V9:X9,V19,V20:X20)+SUM('BSc N KIP ALAP'!V9:X9,'BSc N KIP ALAP'!V21:X21,'BSc N KIP ALAP'!V31:X31)</f>
        <v>24</v>
      </c>
      <c r="X23" s="187"/>
      <c r="Y23" s="190"/>
      <c r="Z23" s="191"/>
      <c r="AA23" s="185"/>
      <c r="AB23" s="186">
        <f>SUM(AA9:AC9,AA19,AA20:AC20)+SUM('BSc N KIP ALAP'!AA9:AC9,'BSc N KIP ALAP'!AA21:AC21,'BSc N KIP ALAP'!AA31:AC31)</f>
        <v>24</v>
      </c>
      <c r="AC23" s="187"/>
      <c r="AD23" s="188"/>
      <c r="AE23" s="191"/>
      <c r="AF23" s="185"/>
      <c r="AG23" s="194">
        <f>SUM(AF9:AH9,AF19,AF20:AH20)+SUM('BSc N KIP ALAP'!AF9:AH9,'BSc N KIP ALAP'!AF21:AH21,'BSc N KIP ALAP'!AF31:AH31)</f>
        <v>23</v>
      </c>
      <c r="AH23" s="187"/>
      <c r="AI23" s="190"/>
      <c r="AJ23" s="189"/>
      <c r="AK23" s="185"/>
      <c r="AL23" s="194">
        <f>SUM(AK9:AM9,AK19,AK20:AM20)+SUM('BSc N KIP ALAP'!AK9:AM9,'BSc N KIP ALAP'!AK21:AM21,'BSc N KIP ALAP'!AK31:AM31)</f>
        <v>9</v>
      </c>
      <c r="AM23" s="187"/>
      <c r="AN23" s="190"/>
      <c r="AO23" s="189"/>
      <c r="AP23" s="138"/>
    </row>
    <row r="24" spans="1:42" s="139" customFormat="1" ht="18" customHeight="1">
      <c r="A24" s="140"/>
      <c r="B24" s="141"/>
      <c r="C24" s="271" t="s">
        <v>16</v>
      </c>
      <c r="D24" s="268"/>
      <c r="E24" s="276"/>
      <c r="F24" s="277"/>
      <c r="G24" s="142"/>
      <c r="H24" s="143"/>
      <c r="I24" s="143"/>
      <c r="J24" s="283">
        <f>COUNTIF('BSc N KIP ALAP'!J10:J53,"v")+COUNTIF(J10:J18,"v")</f>
        <v>4</v>
      </c>
      <c r="K24" s="145"/>
      <c r="L24" s="146"/>
      <c r="M24" s="147"/>
      <c r="N24" s="147"/>
      <c r="O24" s="283">
        <f>COUNTIF('BSc N KIP ALAP'!O10:O53,"v")+COUNTIF(O10:O18,"v")</f>
        <v>5</v>
      </c>
      <c r="P24" s="145"/>
      <c r="Q24" s="146"/>
      <c r="R24" s="147"/>
      <c r="S24" s="147"/>
      <c r="T24" s="283">
        <f>COUNTIF('BSc N KIP ALAP'!T10:T53,"v")+COUNTIF(T10:T18,"v")</f>
        <v>5</v>
      </c>
      <c r="U24" s="145"/>
      <c r="V24" s="146"/>
      <c r="W24" s="147"/>
      <c r="X24" s="147"/>
      <c r="Y24" s="283">
        <f>COUNTIF('BSc N KIP ALAP'!Y10:Y53,"v")+COUNTIF(Y10:Y18,"v")</f>
        <v>4</v>
      </c>
      <c r="Z24" s="148"/>
      <c r="AA24" s="142"/>
      <c r="AB24" s="143"/>
      <c r="AC24" s="143"/>
      <c r="AD24" s="283">
        <f>COUNTIF('BSc N KIP ALAP'!AD9:AD53,"v")+COUNTIF(AD10:AD18,"v")</f>
        <v>5</v>
      </c>
      <c r="AE24" s="148"/>
      <c r="AF24" s="146"/>
      <c r="AG24" s="147"/>
      <c r="AH24" s="147"/>
      <c r="AI24" s="283">
        <f>COUNTIF('BSc N KIP ALAP'!AI9:AI53,"v")+COUNTIF(AI10:AI18,"v")+COUNTIF(AI39:AI46,"v")</f>
        <v>6</v>
      </c>
      <c r="AJ24" s="145"/>
      <c r="AK24" s="146"/>
      <c r="AL24" s="147"/>
      <c r="AM24" s="147"/>
      <c r="AN24" s="283">
        <f>COUNTIF('BSc N KIP ALAP'!AN9:AN53,"v")+COUNTIF(AN10:AN18,"v")+COUNTIF(AN39:AN46,"v")</f>
        <v>3</v>
      </c>
      <c r="AO24" s="145"/>
      <c r="AP24" s="149"/>
    </row>
    <row r="25" spans="1:42" s="139" customFormat="1" ht="18" customHeight="1" thickBot="1">
      <c r="A25" s="150"/>
      <c r="B25" s="151"/>
      <c r="C25" s="272" t="s">
        <v>204</v>
      </c>
      <c r="D25" s="152"/>
      <c r="E25" s="278"/>
      <c r="F25" s="279"/>
      <c r="G25" s="142"/>
      <c r="H25" s="143"/>
      <c r="I25" s="143"/>
      <c r="J25" s="283">
        <f>COUNTIF('BSc N KIP ALAP'!J10:J53,"é")+COUNTIF(J10:J18,"é")</f>
        <v>5</v>
      </c>
      <c r="K25" s="145"/>
      <c r="L25" s="146"/>
      <c r="M25" s="147"/>
      <c r="N25" s="147"/>
      <c r="O25" s="283">
        <f>COUNTIF('BSc N KIP ALAP'!O10:O53,"é")+COUNTIF(O10:O18,"é")</f>
        <v>4</v>
      </c>
      <c r="P25" s="145"/>
      <c r="Q25" s="146"/>
      <c r="R25" s="147"/>
      <c r="S25" s="147"/>
      <c r="T25" s="283">
        <f>COUNTIF('BSc N KIP ALAP'!T10:T53,"é")+COUNTIF(T10:T18,"é")</f>
        <v>5</v>
      </c>
      <c r="U25" s="145"/>
      <c r="V25" s="146"/>
      <c r="W25" s="147"/>
      <c r="X25" s="147"/>
      <c r="Y25" s="283">
        <f>COUNTIF('BSc N KIP ALAP'!Y9:Y53,"é")+COUNTIF(Y10:Y18,"é")</f>
        <v>5</v>
      </c>
      <c r="Z25" s="148"/>
      <c r="AA25" s="142"/>
      <c r="AB25" s="143"/>
      <c r="AC25" s="143"/>
      <c r="AD25" s="283">
        <f>COUNTIF('BSc N KIP ALAP'!AD9:AD53,"é")+COUNTIF(AD10:AD18,"é")</f>
        <v>4</v>
      </c>
      <c r="AE25" s="148"/>
      <c r="AF25" s="146"/>
      <c r="AG25" s="147"/>
      <c r="AH25" s="147"/>
      <c r="AI25" s="283">
        <f>COUNTIF('BSc N KIP ALAP'!AI9:AI53,"é")+COUNTIF(AI10:AI18,"é")+COUNTIF(AI39:AI46,"é")</f>
        <v>3</v>
      </c>
      <c r="AJ25" s="145"/>
      <c r="AK25" s="146"/>
      <c r="AL25" s="147"/>
      <c r="AM25" s="147"/>
      <c r="AN25" s="283">
        <f>COUNTIF('BSc N KIP ALAP'!AN9:AN53,"é")+COUNTIF(AN10:AN18,"é")+COUNTIF(AN39:AN46,"é")</f>
        <v>1</v>
      </c>
      <c r="AO25" s="145"/>
      <c r="AP25" s="149"/>
    </row>
    <row r="26" spans="1:42" s="139" customFormat="1" ht="18" customHeight="1" thickTop="1">
      <c r="A26" s="136"/>
      <c r="B26" s="137"/>
      <c r="C26" s="269" t="s">
        <v>19</v>
      </c>
      <c r="D26" s="269"/>
      <c r="E26" s="153">
        <v>2</v>
      </c>
      <c r="F26" s="154">
        <v>0</v>
      </c>
      <c r="G26" s="155"/>
      <c r="H26" s="156"/>
      <c r="I26" s="156"/>
      <c r="J26" s="156"/>
      <c r="K26" s="157"/>
      <c r="L26" s="155">
        <v>0</v>
      </c>
      <c r="M26" s="156">
        <v>2</v>
      </c>
      <c r="N26" s="156">
        <v>0</v>
      </c>
      <c r="O26" s="156" t="s">
        <v>20</v>
      </c>
      <c r="P26" s="157"/>
      <c r="Q26" s="158"/>
      <c r="R26" s="159"/>
      <c r="S26" s="156"/>
      <c r="T26" s="156"/>
      <c r="U26" s="157"/>
      <c r="V26" s="155"/>
      <c r="W26" s="156"/>
      <c r="X26" s="156"/>
      <c r="Y26" s="156"/>
      <c r="Z26" s="160"/>
      <c r="AA26" s="155"/>
      <c r="AB26" s="156"/>
      <c r="AC26" s="156"/>
      <c r="AD26" s="156"/>
      <c r="AE26" s="160"/>
      <c r="AF26" s="155"/>
      <c r="AG26" s="156"/>
      <c r="AH26" s="156"/>
      <c r="AI26" s="156"/>
      <c r="AJ26" s="157"/>
      <c r="AK26" s="155"/>
      <c r="AL26" s="156"/>
      <c r="AM26" s="156"/>
      <c r="AN26" s="156"/>
      <c r="AO26" s="157"/>
      <c r="AP26" s="149"/>
    </row>
    <row r="27" spans="1:42" s="139" customFormat="1" ht="18" customHeight="1">
      <c r="A27" s="136"/>
      <c r="B27" s="137"/>
      <c r="C27" s="273" t="s">
        <v>21</v>
      </c>
      <c r="D27" s="269"/>
      <c r="E27" s="161">
        <v>4</v>
      </c>
      <c r="F27" s="162">
        <v>0</v>
      </c>
      <c r="G27" s="628"/>
      <c r="H27" s="629"/>
      <c r="I27" s="629"/>
      <c r="J27" s="629"/>
      <c r="K27" s="630"/>
      <c r="L27" s="628"/>
      <c r="M27" s="629"/>
      <c r="N27" s="629"/>
      <c r="O27" s="629"/>
      <c r="P27" s="630"/>
      <c r="Q27" s="163">
        <v>0</v>
      </c>
      <c r="R27" s="164">
        <v>2</v>
      </c>
      <c r="S27" s="147">
        <v>0</v>
      </c>
      <c r="T27" s="147" t="s">
        <v>20</v>
      </c>
      <c r="U27" s="145"/>
      <c r="V27" s="146"/>
      <c r="W27" s="629"/>
      <c r="X27" s="629"/>
      <c r="Y27" s="629"/>
      <c r="Z27" s="631"/>
      <c r="AA27" s="628"/>
      <c r="AB27" s="629"/>
      <c r="AC27" s="629"/>
      <c r="AD27" s="629"/>
      <c r="AE27" s="631"/>
      <c r="AF27" s="628"/>
      <c r="AG27" s="629"/>
      <c r="AH27" s="629"/>
      <c r="AI27" s="629"/>
      <c r="AJ27" s="630"/>
      <c r="AK27" s="628"/>
      <c r="AL27" s="629"/>
      <c r="AM27" s="629"/>
      <c r="AN27" s="629"/>
      <c r="AO27" s="630"/>
      <c r="AP27" s="149"/>
    </row>
    <row r="28" spans="1:42" s="139" customFormat="1" ht="18" customHeight="1">
      <c r="A28" s="140"/>
      <c r="B28" s="141"/>
      <c r="C28" s="632" t="s">
        <v>383</v>
      </c>
      <c r="D28" s="269"/>
      <c r="E28" s="633">
        <v>4</v>
      </c>
      <c r="F28" s="634">
        <v>4</v>
      </c>
      <c r="G28" s="146"/>
      <c r="H28" s="147"/>
      <c r="I28" s="147"/>
      <c r="J28" s="147"/>
      <c r="K28" s="145"/>
      <c r="L28" s="146"/>
      <c r="M28" s="147"/>
      <c r="N28" s="147"/>
      <c r="O28" s="147"/>
      <c r="P28" s="145"/>
      <c r="Q28" s="637">
        <v>0</v>
      </c>
      <c r="R28" s="638">
        <v>4</v>
      </c>
      <c r="S28" s="639">
        <v>0</v>
      </c>
      <c r="T28" s="639" t="s">
        <v>203</v>
      </c>
      <c r="U28" s="647">
        <v>4</v>
      </c>
      <c r="V28" s="248" t="s">
        <v>207</v>
      </c>
      <c r="W28" s="147"/>
      <c r="X28" s="147"/>
      <c r="Y28" s="147"/>
      <c r="Z28" s="148"/>
      <c r="AA28" s="146"/>
      <c r="AB28" s="147"/>
      <c r="AC28" s="147"/>
      <c r="AD28" s="147"/>
      <c r="AE28" s="148"/>
      <c r="AF28" s="146"/>
      <c r="AG28" s="147"/>
      <c r="AH28" s="147"/>
      <c r="AI28" s="147"/>
      <c r="AJ28" s="145"/>
      <c r="AK28" s="146"/>
      <c r="AL28" s="147"/>
      <c r="AM28" s="147"/>
      <c r="AN28" s="147"/>
      <c r="AO28" s="145"/>
      <c r="AP28" s="149"/>
    </row>
    <row r="29" spans="1:42" s="139" customFormat="1" ht="18" customHeight="1" thickBot="1">
      <c r="A29" s="165"/>
      <c r="B29" s="166"/>
      <c r="C29" s="644" t="s">
        <v>385</v>
      </c>
      <c r="D29" s="645"/>
      <c r="E29" s="643" t="s">
        <v>386</v>
      </c>
      <c r="F29" s="642">
        <v>0</v>
      </c>
      <c r="G29" s="168"/>
      <c r="H29" s="169"/>
      <c r="I29" s="169"/>
      <c r="J29" s="169"/>
      <c r="K29" s="170"/>
      <c r="L29" s="168"/>
      <c r="M29" s="169"/>
      <c r="N29" s="169"/>
      <c r="O29" s="169"/>
      <c r="P29" s="170"/>
      <c r="Q29" s="635"/>
      <c r="R29" s="641"/>
      <c r="S29" s="641"/>
      <c r="T29" s="641"/>
      <c r="U29" s="636"/>
      <c r="V29" s="635"/>
      <c r="W29" s="169"/>
      <c r="X29" s="169"/>
      <c r="Y29" s="169"/>
      <c r="Z29" s="171"/>
      <c r="AA29" s="168"/>
      <c r="AB29" s="169"/>
      <c r="AC29" s="169"/>
      <c r="AD29" s="169"/>
      <c r="AE29" s="171"/>
      <c r="AF29" s="1064" t="s">
        <v>386</v>
      </c>
      <c r="AG29" s="1065"/>
      <c r="AH29" s="1065"/>
      <c r="AI29" s="1065"/>
      <c r="AJ29" s="1066"/>
      <c r="AK29" s="168"/>
      <c r="AL29" s="169"/>
      <c r="AM29" s="169"/>
      <c r="AN29" s="169"/>
      <c r="AO29" s="170"/>
      <c r="AP29" s="149"/>
    </row>
    <row r="30" spans="2:44" ht="12.75" customHeight="1">
      <c r="B30" s="16"/>
      <c r="C30" s="11"/>
      <c r="D30" s="11"/>
      <c r="E30" s="3"/>
      <c r="F30" s="3"/>
      <c r="G30" s="1"/>
      <c r="H30" s="1"/>
      <c r="I30" s="1"/>
      <c r="J30" s="1"/>
      <c r="K30" s="14"/>
      <c r="L30" s="14"/>
      <c r="M30" s="14"/>
      <c r="N30" s="14"/>
      <c r="O30" s="1"/>
      <c r="P30" s="14"/>
      <c r="Q30" s="14"/>
      <c r="R30" s="14"/>
      <c r="S30" s="14"/>
      <c r="T30" s="1"/>
      <c r="U30" s="14"/>
      <c r="V30" s="14"/>
      <c r="W30" s="14"/>
      <c r="X30" s="14"/>
      <c r="Y30" s="1"/>
      <c r="Z30" s="14"/>
      <c r="AA30" s="14"/>
      <c r="AB30" s="14"/>
      <c r="AC30" s="14"/>
      <c r="AD30" s="1"/>
      <c r="AE30" s="14"/>
      <c r="AF30" s="1"/>
      <c r="AG30" s="1"/>
      <c r="AH30" s="1"/>
      <c r="AI30" s="1"/>
      <c r="AJ30" s="14"/>
      <c r="AK30" s="1"/>
      <c r="AL30" s="1"/>
      <c r="AM30" s="1"/>
      <c r="AN30" s="1"/>
      <c r="AO30" s="14"/>
      <c r="AP30" s="20"/>
      <c r="AR30" s="10"/>
    </row>
    <row r="31" spans="1:44" ht="18" customHeight="1">
      <c r="A31" s="2"/>
      <c r="B31" s="43" t="s">
        <v>179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4"/>
      <c r="N31" s="14"/>
      <c r="O31" s="1072"/>
      <c r="P31" s="1073"/>
      <c r="Q31" s="1073"/>
      <c r="R31" s="14"/>
      <c r="S31" s="14"/>
      <c r="T31" s="1"/>
      <c r="U31" s="14"/>
      <c r="V31" s="14"/>
      <c r="W31" s="14"/>
      <c r="X31" s="14"/>
      <c r="Y31" s="1"/>
      <c r="Z31" s="14"/>
      <c r="AA31" s="14"/>
      <c r="AB31" s="14"/>
      <c r="AC31" s="14"/>
      <c r="AD31" s="1"/>
      <c r="AE31" s="14"/>
      <c r="AF31" s="1"/>
      <c r="AG31" s="1"/>
      <c r="AH31" s="1"/>
      <c r="AI31" s="1"/>
      <c r="AJ31" s="14"/>
      <c r="AK31" s="1"/>
      <c r="AL31" s="1"/>
      <c r="AM31" s="1"/>
      <c r="AN31" s="1"/>
      <c r="AO31" s="14"/>
      <c r="AP31" s="20"/>
      <c r="AR31" s="10"/>
    </row>
    <row r="32" spans="1:44" ht="15" customHeight="1">
      <c r="A32" s="5"/>
      <c r="B32" s="43" t="s">
        <v>181</v>
      </c>
      <c r="C32" s="40"/>
      <c r="D32" s="40"/>
      <c r="E32" s="40"/>
      <c r="F32" s="40"/>
      <c r="G32" s="40"/>
      <c r="H32" s="40"/>
      <c r="I32" s="40"/>
      <c r="J32" s="40"/>
      <c r="K32" s="40"/>
      <c r="L32" s="23"/>
      <c r="M32" s="23"/>
      <c r="N32" s="23"/>
      <c r="O32" s="23"/>
      <c r="P32" s="23"/>
      <c r="Q32" s="23"/>
      <c r="R32" s="14"/>
      <c r="S32" s="14"/>
      <c r="T32" s="1"/>
      <c r="U32" s="14"/>
      <c r="V32" s="14"/>
      <c r="W32" s="14"/>
      <c r="X32" s="14"/>
      <c r="Y32" s="1"/>
      <c r="Z32" s="14"/>
      <c r="AA32" s="14"/>
      <c r="AB32" s="14"/>
      <c r="AC32" s="14"/>
      <c r="AD32" s="1"/>
      <c r="AE32" s="14"/>
      <c r="AF32" s="1"/>
      <c r="AG32" s="1"/>
      <c r="AH32" s="1"/>
      <c r="AI32" s="1"/>
      <c r="AJ32" s="14"/>
      <c r="AK32" s="1"/>
      <c r="AL32" s="1"/>
      <c r="AM32" s="1"/>
      <c r="AN32" s="1"/>
      <c r="AO32" s="14"/>
      <c r="AP32" s="20"/>
      <c r="AR32" s="4"/>
    </row>
    <row r="33" spans="1:44" ht="15" customHeight="1">
      <c r="A33" s="5"/>
      <c r="B33" s="43" t="s">
        <v>180</v>
      </c>
      <c r="C33" s="40"/>
      <c r="D33" s="40"/>
      <c r="E33" s="40"/>
      <c r="F33" s="40"/>
      <c r="G33" s="40"/>
      <c r="H33" s="40"/>
      <c r="I33" s="40"/>
      <c r="J33" s="40"/>
      <c r="K33" s="40"/>
      <c r="L33" s="23"/>
      <c r="M33" s="23"/>
      <c r="N33" s="23"/>
      <c r="O33" s="23"/>
      <c r="P33" s="14"/>
      <c r="Q33" s="14"/>
      <c r="R33" s="14"/>
      <c r="S33" s="14"/>
      <c r="T33" s="14"/>
      <c r="U33" s="14"/>
      <c r="V33" s="14"/>
      <c r="W33" s="14"/>
      <c r="X33" s="14"/>
      <c r="Y33" s="1"/>
      <c r="Z33" s="14"/>
      <c r="AA33" s="14"/>
      <c r="AB33" s="14"/>
      <c r="AC33" s="14"/>
      <c r="AD33" s="1"/>
      <c r="AE33" s="14"/>
      <c r="AF33" s="1"/>
      <c r="AG33" s="1"/>
      <c r="AH33" s="1"/>
      <c r="AI33" s="1"/>
      <c r="AJ33" s="14"/>
      <c r="AK33" s="1"/>
      <c r="AL33" s="1"/>
      <c r="AM33" s="1"/>
      <c r="AN33" s="1"/>
      <c r="AO33" s="14"/>
      <c r="AP33" s="20"/>
      <c r="AR33" s="10"/>
    </row>
    <row r="34" spans="1:42" ht="12.75" customHeight="1" thickBot="1">
      <c r="A34" s="2"/>
      <c r="B34" s="16"/>
      <c r="C34" s="11"/>
      <c r="D34" s="11"/>
      <c r="E34" s="3"/>
      <c r="F34" s="3"/>
      <c r="G34" s="1"/>
      <c r="H34" s="1"/>
      <c r="I34" s="1"/>
      <c r="J34" s="1"/>
      <c r="K34" s="14"/>
      <c r="L34" s="14"/>
      <c r="M34" s="14"/>
      <c r="N34" s="14"/>
      <c r="O34" s="1"/>
      <c r="P34" s="14"/>
      <c r="Q34" s="14"/>
      <c r="R34" s="14"/>
      <c r="S34" s="14"/>
      <c r="T34" s="1"/>
      <c r="U34" s="14"/>
      <c r="V34" s="14"/>
      <c r="W34" s="14"/>
      <c r="X34" s="14"/>
      <c r="Y34" s="1"/>
      <c r="Z34" s="14"/>
      <c r="AA34" s="14"/>
      <c r="AB34" s="14"/>
      <c r="AC34" s="14"/>
      <c r="AD34" s="1"/>
      <c r="AE34" s="14"/>
      <c r="AF34" s="1"/>
      <c r="AG34" s="1"/>
      <c r="AH34" s="1"/>
      <c r="AI34" s="1"/>
      <c r="AJ34" s="14"/>
      <c r="AK34" s="1"/>
      <c r="AL34" s="1"/>
      <c r="AM34" s="1"/>
      <c r="AN34" s="1"/>
      <c r="AO34" s="14"/>
      <c r="AP34" s="20"/>
    </row>
    <row r="35" spans="1:44" s="31" customFormat="1" ht="20.25" customHeight="1">
      <c r="A35" s="1040"/>
      <c r="B35" s="1059" t="s">
        <v>23</v>
      </c>
      <c r="C35" s="1030" t="s">
        <v>2</v>
      </c>
      <c r="D35" s="1069"/>
      <c r="E35" s="27" t="s">
        <v>0</v>
      </c>
      <c r="F35" s="1032" t="s">
        <v>171</v>
      </c>
      <c r="G35" s="1036" t="s">
        <v>1</v>
      </c>
      <c r="H35" s="1037"/>
      <c r="I35" s="1037"/>
      <c r="J35" s="1037"/>
      <c r="K35" s="1037"/>
      <c r="L35" s="1037"/>
      <c r="M35" s="1037"/>
      <c r="N35" s="1037"/>
      <c r="O35" s="1037"/>
      <c r="P35" s="1037"/>
      <c r="Q35" s="1037"/>
      <c r="R35" s="1037"/>
      <c r="S35" s="1037"/>
      <c r="T35" s="1037"/>
      <c r="U35" s="1037"/>
      <c r="V35" s="1037"/>
      <c r="W35" s="1037"/>
      <c r="X35" s="1037"/>
      <c r="Y35" s="1037"/>
      <c r="Z35" s="1037"/>
      <c r="AA35" s="1037"/>
      <c r="AB35" s="1037"/>
      <c r="AC35" s="1037"/>
      <c r="AD35" s="1037"/>
      <c r="AE35" s="1037"/>
      <c r="AF35" s="1037"/>
      <c r="AG35" s="1037"/>
      <c r="AH35" s="1037"/>
      <c r="AI35" s="1037"/>
      <c r="AJ35" s="1037"/>
      <c r="AK35" s="28"/>
      <c r="AL35" s="28"/>
      <c r="AM35" s="28"/>
      <c r="AN35" s="29"/>
      <c r="AO35" s="30"/>
      <c r="AP35" s="1034" t="s">
        <v>29</v>
      </c>
      <c r="AQ35" s="1027" t="s">
        <v>200</v>
      </c>
      <c r="AR35" s="1024" t="s">
        <v>201</v>
      </c>
    </row>
    <row r="36" spans="1:44" s="31" customFormat="1" ht="20.25" customHeight="1" thickBot="1">
      <c r="A36" s="1058"/>
      <c r="B36" s="1060"/>
      <c r="C36" s="1070"/>
      <c r="D36" s="1071"/>
      <c r="E36" s="32" t="s">
        <v>3</v>
      </c>
      <c r="F36" s="1033"/>
      <c r="G36" s="33"/>
      <c r="H36" s="34"/>
      <c r="I36" s="34" t="s">
        <v>4</v>
      </c>
      <c r="J36" s="34"/>
      <c r="K36" s="35"/>
      <c r="L36" s="34"/>
      <c r="M36" s="34"/>
      <c r="N36" s="34" t="s">
        <v>5</v>
      </c>
      <c r="O36" s="34"/>
      <c r="P36" s="35"/>
      <c r="Q36" s="34"/>
      <c r="R36" s="34"/>
      <c r="S36" s="36" t="s">
        <v>6</v>
      </c>
      <c r="T36" s="34"/>
      <c r="U36" s="35"/>
      <c r="V36" s="34"/>
      <c r="W36" s="34"/>
      <c r="X36" s="36" t="s">
        <v>7</v>
      </c>
      <c r="Y36" s="34"/>
      <c r="Z36" s="35"/>
      <c r="AA36" s="34"/>
      <c r="AB36" s="34"/>
      <c r="AC36" s="36" t="s">
        <v>8</v>
      </c>
      <c r="AD36" s="34"/>
      <c r="AE36" s="35"/>
      <c r="AF36" s="33"/>
      <c r="AG36" s="34"/>
      <c r="AH36" s="34" t="s">
        <v>9</v>
      </c>
      <c r="AI36" s="34"/>
      <c r="AJ36" s="37"/>
      <c r="AK36" s="33"/>
      <c r="AL36" s="34"/>
      <c r="AM36" s="34" t="s">
        <v>22</v>
      </c>
      <c r="AN36" s="34"/>
      <c r="AO36" s="35"/>
      <c r="AP36" s="1035"/>
      <c r="AQ36" s="1027"/>
      <c r="AR36" s="1024"/>
    </row>
    <row r="37" spans="1:42" s="13" customFormat="1" ht="24.75" customHeight="1">
      <c r="A37" s="1055" t="s">
        <v>182</v>
      </c>
      <c r="B37" s="1056"/>
      <c r="C37" s="1056"/>
      <c r="D37" s="1056"/>
      <c r="E37" s="1056"/>
      <c r="F37" s="1057"/>
      <c r="G37" s="124" t="s">
        <v>10</v>
      </c>
      <c r="H37" s="125" t="s">
        <v>12</v>
      </c>
      <c r="I37" s="125" t="s">
        <v>11</v>
      </c>
      <c r="J37" s="125" t="s">
        <v>13</v>
      </c>
      <c r="K37" s="126" t="s">
        <v>14</v>
      </c>
      <c r="L37" s="124" t="s">
        <v>10</v>
      </c>
      <c r="M37" s="125" t="s">
        <v>12</v>
      </c>
      <c r="N37" s="125" t="s">
        <v>11</v>
      </c>
      <c r="O37" s="125" t="s">
        <v>13</v>
      </c>
      <c r="P37" s="126" t="s">
        <v>14</v>
      </c>
      <c r="Q37" s="124" t="s">
        <v>10</v>
      </c>
      <c r="R37" s="125" t="s">
        <v>12</v>
      </c>
      <c r="S37" s="125" t="s">
        <v>11</v>
      </c>
      <c r="T37" s="125" t="s">
        <v>13</v>
      </c>
      <c r="U37" s="126" t="s">
        <v>14</v>
      </c>
      <c r="V37" s="124" t="s">
        <v>10</v>
      </c>
      <c r="W37" s="125" t="s">
        <v>12</v>
      </c>
      <c r="X37" s="125" t="s">
        <v>11</v>
      </c>
      <c r="Y37" s="125" t="s">
        <v>13</v>
      </c>
      <c r="Z37" s="126" t="s">
        <v>14</v>
      </c>
      <c r="AA37" s="124" t="s">
        <v>10</v>
      </c>
      <c r="AB37" s="125" t="s">
        <v>12</v>
      </c>
      <c r="AC37" s="125" t="s">
        <v>11</v>
      </c>
      <c r="AD37" s="125" t="s">
        <v>13</v>
      </c>
      <c r="AE37" s="126" t="s">
        <v>14</v>
      </c>
      <c r="AF37" s="124" t="s">
        <v>10</v>
      </c>
      <c r="AG37" s="125" t="s">
        <v>12</v>
      </c>
      <c r="AH37" s="125" t="s">
        <v>11</v>
      </c>
      <c r="AI37" s="125" t="s">
        <v>13</v>
      </c>
      <c r="AJ37" s="126" t="s">
        <v>14</v>
      </c>
      <c r="AK37" s="127" t="s">
        <v>10</v>
      </c>
      <c r="AL37" s="26" t="s">
        <v>12</v>
      </c>
      <c r="AM37" s="26" t="s">
        <v>11</v>
      </c>
      <c r="AN37" s="26" t="s">
        <v>13</v>
      </c>
      <c r="AO37" s="128" t="s">
        <v>14</v>
      </c>
      <c r="AP37" s="391"/>
    </row>
    <row r="38" spans="1:42" ht="19.5" customHeight="1">
      <c r="A38" s="19"/>
      <c r="B38" s="1046" t="s">
        <v>133</v>
      </c>
      <c r="C38" s="1046"/>
      <c r="D38" s="245"/>
      <c r="E38" s="97">
        <f>SUM(E39:E46)</f>
        <v>15</v>
      </c>
      <c r="F38" s="98">
        <f>SUM(F39:F46)</f>
        <v>20</v>
      </c>
      <c r="G38" s="97">
        <f>SUM(G39:G46)</f>
        <v>0</v>
      </c>
      <c r="H38" s="99">
        <f>SUM(H39:H46)</f>
        <v>0</v>
      </c>
      <c r="I38" s="99">
        <f>SUM(I39:I46)</f>
        <v>0</v>
      </c>
      <c r="J38" s="99"/>
      <c r="K38" s="98">
        <f>SUM(K39:K46)</f>
        <v>0</v>
      </c>
      <c r="L38" s="83">
        <f>SUM(L39:L46)</f>
        <v>0</v>
      </c>
      <c r="M38" s="99">
        <f>SUM(M39:M46)</f>
        <v>0</v>
      </c>
      <c r="N38" s="99">
        <f>SUM(N39:N46)</f>
        <v>0</v>
      </c>
      <c r="O38" s="82"/>
      <c r="P38" s="98">
        <f>SUM(P39:P46)</f>
        <v>0</v>
      </c>
      <c r="Q38" s="83">
        <f>SUM(Q39:Q46)</f>
        <v>0</v>
      </c>
      <c r="R38" s="99">
        <f>SUM(R39:R46)</f>
        <v>0</v>
      </c>
      <c r="S38" s="99">
        <f>SUM(S39:S46)</f>
        <v>0</v>
      </c>
      <c r="T38" s="82"/>
      <c r="U38" s="98">
        <f>SUM(U39:U46)</f>
        <v>0</v>
      </c>
      <c r="V38" s="83">
        <f>SUM(V39:V46)</f>
        <v>0</v>
      </c>
      <c r="W38" s="99">
        <f>SUM(W39:W46)</f>
        <v>0</v>
      </c>
      <c r="X38" s="99">
        <f>SUM(X39:X46)</f>
        <v>0</v>
      </c>
      <c r="Y38" s="82"/>
      <c r="Z38" s="98">
        <f>SUM(Z39:Z46)</f>
        <v>0</v>
      </c>
      <c r="AA38" s="97">
        <f>SUM(AA39:AA46)</f>
        <v>0</v>
      </c>
      <c r="AB38" s="99">
        <f>SUM(AB39:AB46)</f>
        <v>0</v>
      </c>
      <c r="AC38" s="99">
        <f>SUM(AC39:AC46)</f>
        <v>0</v>
      </c>
      <c r="AD38" s="82"/>
      <c r="AE38" s="98">
        <f>SUM(AE39:AE46)</f>
        <v>0</v>
      </c>
      <c r="AF38" s="97">
        <f>SUM(AF39:AF46)</f>
        <v>4</v>
      </c>
      <c r="AG38" s="99">
        <f>SUM(AG39:AG46)</f>
        <v>1</v>
      </c>
      <c r="AH38" s="99">
        <f>SUM(AH39:AH46)</f>
        <v>2</v>
      </c>
      <c r="AI38" s="99"/>
      <c r="AJ38" s="98">
        <f>SUM(AJ39:AJ46)</f>
        <v>10</v>
      </c>
      <c r="AK38" s="97">
        <f>SUM(AK39:AK46)</f>
        <v>2</v>
      </c>
      <c r="AL38" s="99">
        <f>SUM(AL39:AL46)</f>
        <v>0</v>
      </c>
      <c r="AM38" s="99">
        <f>SUM(AM39:AM46)</f>
        <v>6</v>
      </c>
      <c r="AN38" s="99"/>
      <c r="AO38" s="98">
        <f>SUM(AO39:AO46)</f>
        <v>10</v>
      </c>
      <c r="AP38" s="123"/>
    </row>
    <row r="39" spans="1:44" ht="15" customHeight="1">
      <c r="A39" s="311" t="s">
        <v>70</v>
      </c>
      <c r="B39" s="334" t="s">
        <v>270</v>
      </c>
      <c r="C39" s="1044" t="s">
        <v>134</v>
      </c>
      <c r="D39" s="1045"/>
      <c r="E39" s="236">
        <f>SUM(G39:I39,L39:N39,Q39:S39,V39:X39,AA39:AC39,AF39:AH39,AK39:AM39)</f>
        <v>3</v>
      </c>
      <c r="F39" s="337">
        <f aca="true" t="shared" si="5" ref="F39:F46">SUM(K39,P39,U39,Z39,AE39,AJ39,AO39)</f>
        <v>4</v>
      </c>
      <c r="G39" s="338"/>
      <c r="H39" s="339"/>
      <c r="I39" s="339"/>
      <c r="J39" s="339"/>
      <c r="K39" s="340"/>
      <c r="L39" s="338"/>
      <c r="M39" s="339"/>
      <c r="N39" s="339"/>
      <c r="O39" s="339"/>
      <c r="P39" s="340"/>
      <c r="Q39" s="338"/>
      <c r="R39" s="339"/>
      <c r="S39" s="339"/>
      <c r="T39" s="339"/>
      <c r="U39" s="340"/>
      <c r="V39" s="338"/>
      <c r="W39" s="339"/>
      <c r="X39" s="339"/>
      <c r="Y39" s="339"/>
      <c r="Z39" s="340"/>
      <c r="AA39" s="326"/>
      <c r="AB39" s="294"/>
      <c r="AC39" s="294"/>
      <c r="AD39" s="294"/>
      <c r="AE39" s="377"/>
      <c r="AF39" s="326">
        <v>1</v>
      </c>
      <c r="AG39" s="294">
        <v>0</v>
      </c>
      <c r="AH39" s="294">
        <v>2</v>
      </c>
      <c r="AI39" s="294" t="s">
        <v>15</v>
      </c>
      <c r="AJ39" s="377">
        <v>4</v>
      </c>
      <c r="AK39" s="326"/>
      <c r="AL39" s="294"/>
      <c r="AM39" s="294"/>
      <c r="AN39" s="294"/>
      <c r="AO39" s="377"/>
      <c r="AP39" s="206" t="s">
        <v>241</v>
      </c>
      <c r="AQ39" s="31">
        <f>SUM(G39:I39,L39:N39,Q39:S39,V39:X39,AA39:AC39,AF39:AH39,AK39:AM39)</f>
        <v>3</v>
      </c>
      <c r="AR39" s="31">
        <f>IF(E39=AQ39,,1)</f>
        <v>0</v>
      </c>
    </row>
    <row r="40" spans="1:44" ht="15.75">
      <c r="A40" s="310" t="s">
        <v>71</v>
      </c>
      <c r="B40" s="342" t="s">
        <v>271</v>
      </c>
      <c r="C40" s="1042" t="s">
        <v>135</v>
      </c>
      <c r="D40" s="1043"/>
      <c r="E40" s="236">
        <f aca="true" t="shared" si="6" ref="E40:E46">SUM(G40:I40,L40:N40,Q40:S40,V40:X40,AA40:AC40,AF40:AH40,AK40:AM40)</f>
        <v>3</v>
      </c>
      <c r="F40" s="337">
        <f t="shared" si="5"/>
        <v>4</v>
      </c>
      <c r="G40" s="338"/>
      <c r="H40" s="339"/>
      <c r="I40" s="339"/>
      <c r="J40" s="339"/>
      <c r="K40" s="340"/>
      <c r="L40" s="338"/>
      <c r="M40" s="339"/>
      <c r="N40" s="339"/>
      <c r="O40" s="339"/>
      <c r="P40" s="340"/>
      <c r="Q40" s="338"/>
      <c r="R40" s="339"/>
      <c r="S40" s="339"/>
      <c r="T40" s="339"/>
      <c r="U40" s="340"/>
      <c r="V40" s="338"/>
      <c r="W40" s="339"/>
      <c r="X40" s="339"/>
      <c r="Y40" s="339"/>
      <c r="Z40" s="340"/>
      <c r="AA40" s="326"/>
      <c r="AB40" s="294"/>
      <c r="AC40" s="294"/>
      <c r="AD40" s="294"/>
      <c r="AE40" s="377"/>
      <c r="AF40" s="326"/>
      <c r="AG40" s="294"/>
      <c r="AH40" s="294"/>
      <c r="AI40" s="294"/>
      <c r="AJ40" s="377"/>
      <c r="AK40" s="326">
        <v>1</v>
      </c>
      <c r="AL40" s="294">
        <v>0</v>
      </c>
      <c r="AM40" s="294">
        <v>2</v>
      </c>
      <c r="AN40" s="294" t="s">
        <v>15</v>
      </c>
      <c r="AO40" s="377">
        <v>4</v>
      </c>
      <c r="AP40" s="392" t="s">
        <v>286</v>
      </c>
      <c r="AQ40" s="31">
        <f aca="true" t="shared" si="7" ref="AQ40:AQ46">SUM(G40:I40,L40:N40,Q40:S40,V40:X40,AA40:AC40,AF40:AH40,AK40:AM40)</f>
        <v>3</v>
      </c>
      <c r="AR40" s="31">
        <f aca="true" t="shared" si="8" ref="AR40:AR46">IF(E40=AQ40,,1)</f>
        <v>0</v>
      </c>
    </row>
    <row r="41" spans="1:44" ht="15.75">
      <c r="A41" s="310" t="s">
        <v>72</v>
      </c>
      <c r="B41" s="342" t="s">
        <v>272</v>
      </c>
      <c r="C41" s="1042" t="s">
        <v>136</v>
      </c>
      <c r="D41" s="1043"/>
      <c r="E41" s="236">
        <f t="shared" si="6"/>
        <v>1</v>
      </c>
      <c r="F41" s="337">
        <f t="shared" si="5"/>
        <v>1</v>
      </c>
      <c r="G41" s="338"/>
      <c r="H41" s="339"/>
      <c r="I41" s="339"/>
      <c r="J41" s="339"/>
      <c r="K41" s="340"/>
      <c r="L41" s="338"/>
      <c r="M41" s="339"/>
      <c r="N41" s="339"/>
      <c r="O41" s="339"/>
      <c r="P41" s="340"/>
      <c r="Q41" s="338"/>
      <c r="R41" s="339"/>
      <c r="S41" s="339"/>
      <c r="T41" s="339"/>
      <c r="U41" s="340"/>
      <c r="V41" s="338"/>
      <c r="W41" s="339"/>
      <c r="X41" s="339"/>
      <c r="Y41" s="339"/>
      <c r="Z41" s="340"/>
      <c r="AA41" s="326"/>
      <c r="AB41" s="294"/>
      <c r="AC41" s="294"/>
      <c r="AD41" s="294"/>
      <c r="AE41" s="377"/>
      <c r="AF41" s="326">
        <v>1</v>
      </c>
      <c r="AG41" s="294">
        <v>0</v>
      </c>
      <c r="AH41" s="294">
        <v>0</v>
      </c>
      <c r="AI41" s="294" t="s">
        <v>15</v>
      </c>
      <c r="AJ41" s="377">
        <v>1</v>
      </c>
      <c r="AK41" s="326"/>
      <c r="AL41" s="294"/>
      <c r="AM41" s="294"/>
      <c r="AN41" s="294"/>
      <c r="AO41" s="377"/>
      <c r="AP41" s="375" t="s">
        <v>261</v>
      </c>
      <c r="AQ41" s="31">
        <f t="shared" si="7"/>
        <v>1</v>
      </c>
      <c r="AR41" s="31">
        <f t="shared" si="8"/>
        <v>0</v>
      </c>
    </row>
    <row r="42" spans="1:44" ht="15.75">
      <c r="A42" s="310" t="s">
        <v>73</v>
      </c>
      <c r="B42" s="342" t="s">
        <v>273</v>
      </c>
      <c r="C42" s="1042" t="s">
        <v>137</v>
      </c>
      <c r="D42" s="1043"/>
      <c r="E42" s="236">
        <f t="shared" si="6"/>
        <v>1</v>
      </c>
      <c r="F42" s="337">
        <f t="shared" si="5"/>
        <v>2</v>
      </c>
      <c r="G42" s="338"/>
      <c r="H42" s="339"/>
      <c r="I42" s="339"/>
      <c r="J42" s="339"/>
      <c r="K42" s="340"/>
      <c r="L42" s="338"/>
      <c r="M42" s="339"/>
      <c r="N42" s="339"/>
      <c r="O42" s="339"/>
      <c r="P42" s="340"/>
      <c r="Q42" s="338"/>
      <c r="R42" s="339"/>
      <c r="S42" s="339"/>
      <c r="T42" s="339"/>
      <c r="U42" s="340"/>
      <c r="V42" s="338"/>
      <c r="W42" s="339"/>
      <c r="X42" s="339"/>
      <c r="Y42" s="339"/>
      <c r="Z42" s="340"/>
      <c r="AA42" s="326"/>
      <c r="AB42" s="294"/>
      <c r="AC42" s="294"/>
      <c r="AD42" s="294"/>
      <c r="AE42" s="377"/>
      <c r="AF42" s="326">
        <v>1</v>
      </c>
      <c r="AG42" s="294">
        <v>0</v>
      </c>
      <c r="AH42" s="294">
        <v>0</v>
      </c>
      <c r="AI42" s="294" t="s">
        <v>15</v>
      </c>
      <c r="AJ42" s="377">
        <v>2</v>
      </c>
      <c r="AK42" s="326"/>
      <c r="AL42" s="294"/>
      <c r="AM42" s="294"/>
      <c r="AN42" s="294"/>
      <c r="AO42" s="377"/>
      <c r="AP42" s="375" t="s">
        <v>263</v>
      </c>
      <c r="AQ42" s="31">
        <f t="shared" si="7"/>
        <v>1</v>
      </c>
      <c r="AR42" s="31">
        <f t="shared" si="8"/>
        <v>0</v>
      </c>
    </row>
    <row r="43" spans="1:44" ht="15.75">
      <c r="A43" s="310" t="s">
        <v>174</v>
      </c>
      <c r="B43" s="342" t="s">
        <v>274</v>
      </c>
      <c r="C43" s="1042" t="s">
        <v>138</v>
      </c>
      <c r="D43" s="1043"/>
      <c r="E43" s="236">
        <f t="shared" si="6"/>
        <v>3</v>
      </c>
      <c r="F43" s="337">
        <f t="shared" si="5"/>
        <v>4</v>
      </c>
      <c r="G43" s="338"/>
      <c r="H43" s="339"/>
      <c r="I43" s="339"/>
      <c r="J43" s="339"/>
      <c r="K43" s="340"/>
      <c r="L43" s="338"/>
      <c r="M43" s="339"/>
      <c r="N43" s="339"/>
      <c r="O43" s="339"/>
      <c r="P43" s="340"/>
      <c r="Q43" s="338"/>
      <c r="R43" s="339"/>
      <c r="S43" s="339"/>
      <c r="T43" s="339"/>
      <c r="U43" s="340"/>
      <c r="V43" s="338"/>
      <c r="W43" s="339"/>
      <c r="X43" s="339"/>
      <c r="Y43" s="339"/>
      <c r="Z43" s="340"/>
      <c r="AA43" s="326"/>
      <c r="AB43" s="294"/>
      <c r="AC43" s="294"/>
      <c r="AD43" s="294"/>
      <c r="AE43" s="377"/>
      <c r="AF43" s="326"/>
      <c r="AG43" s="294"/>
      <c r="AH43" s="294"/>
      <c r="AI43" s="294"/>
      <c r="AJ43" s="377"/>
      <c r="AK43" s="326">
        <v>1</v>
      </c>
      <c r="AL43" s="294">
        <v>0</v>
      </c>
      <c r="AM43" s="294">
        <v>2</v>
      </c>
      <c r="AN43" s="294" t="s">
        <v>15</v>
      </c>
      <c r="AO43" s="377">
        <v>4</v>
      </c>
      <c r="AP43" s="393" t="s">
        <v>287</v>
      </c>
      <c r="AQ43" s="31">
        <f t="shared" si="7"/>
        <v>3</v>
      </c>
      <c r="AR43" s="31">
        <f t="shared" si="8"/>
        <v>0</v>
      </c>
    </row>
    <row r="44" spans="1:44" ht="15.75">
      <c r="A44" s="310" t="s">
        <v>175</v>
      </c>
      <c r="B44" s="342" t="s">
        <v>275</v>
      </c>
      <c r="C44" s="1042" t="s">
        <v>139</v>
      </c>
      <c r="D44" s="1043"/>
      <c r="E44" s="236">
        <f t="shared" si="6"/>
        <v>1</v>
      </c>
      <c r="F44" s="337">
        <f t="shared" si="5"/>
        <v>1</v>
      </c>
      <c r="G44" s="338"/>
      <c r="H44" s="339"/>
      <c r="I44" s="339"/>
      <c r="J44" s="339"/>
      <c r="K44" s="340"/>
      <c r="L44" s="338"/>
      <c r="M44" s="339"/>
      <c r="N44" s="339"/>
      <c r="O44" s="339"/>
      <c r="P44" s="340"/>
      <c r="Q44" s="338"/>
      <c r="R44" s="339"/>
      <c r="S44" s="339"/>
      <c r="T44" s="339"/>
      <c r="U44" s="340"/>
      <c r="V44" s="338"/>
      <c r="W44" s="339"/>
      <c r="X44" s="339"/>
      <c r="Y44" s="339"/>
      <c r="Z44" s="340"/>
      <c r="AA44" s="378"/>
      <c r="AB44" s="379"/>
      <c r="AC44" s="379"/>
      <c r="AD44" s="379"/>
      <c r="AE44" s="380"/>
      <c r="AF44" s="378">
        <v>1</v>
      </c>
      <c r="AG44" s="379">
        <v>0</v>
      </c>
      <c r="AH44" s="379">
        <v>0</v>
      </c>
      <c r="AI44" s="379" t="s">
        <v>15</v>
      </c>
      <c r="AJ44" s="380">
        <v>1</v>
      </c>
      <c r="AK44" s="378"/>
      <c r="AL44" s="379"/>
      <c r="AM44" s="379"/>
      <c r="AN44" s="379"/>
      <c r="AO44" s="380"/>
      <c r="AP44" s="375" t="s">
        <v>265</v>
      </c>
      <c r="AQ44" s="31">
        <f t="shared" si="7"/>
        <v>1</v>
      </c>
      <c r="AR44" s="31">
        <f t="shared" si="8"/>
        <v>0</v>
      </c>
    </row>
    <row r="45" spans="1:44" ht="15.75">
      <c r="A45" s="310" t="s">
        <v>176</v>
      </c>
      <c r="B45" s="342" t="s">
        <v>276</v>
      </c>
      <c r="C45" s="1042" t="s">
        <v>221</v>
      </c>
      <c r="D45" s="1043"/>
      <c r="E45" s="236">
        <f t="shared" si="6"/>
        <v>2</v>
      </c>
      <c r="F45" s="337">
        <f t="shared" si="5"/>
        <v>2</v>
      </c>
      <c r="G45" s="338"/>
      <c r="H45" s="339"/>
      <c r="I45" s="339"/>
      <c r="J45" s="339"/>
      <c r="K45" s="340"/>
      <c r="L45" s="338"/>
      <c r="M45" s="339"/>
      <c r="N45" s="339"/>
      <c r="O45" s="339"/>
      <c r="P45" s="340"/>
      <c r="Q45" s="338"/>
      <c r="R45" s="339"/>
      <c r="S45" s="339"/>
      <c r="T45" s="339"/>
      <c r="U45" s="340"/>
      <c r="V45" s="338"/>
      <c r="W45" s="339"/>
      <c r="X45" s="339"/>
      <c r="Y45" s="339"/>
      <c r="Z45" s="340"/>
      <c r="AA45" s="378"/>
      <c r="AB45" s="379"/>
      <c r="AC45" s="379"/>
      <c r="AD45" s="379"/>
      <c r="AE45" s="380"/>
      <c r="AF45" s="378"/>
      <c r="AG45" s="379"/>
      <c r="AH45" s="379"/>
      <c r="AI45" s="379"/>
      <c r="AJ45" s="380"/>
      <c r="AK45" s="378">
        <v>0</v>
      </c>
      <c r="AL45" s="379">
        <v>0</v>
      </c>
      <c r="AM45" s="379">
        <v>2</v>
      </c>
      <c r="AN45" s="379" t="s">
        <v>203</v>
      </c>
      <c r="AO45" s="380">
        <v>2</v>
      </c>
      <c r="AP45" s="375" t="s">
        <v>288</v>
      </c>
      <c r="AQ45" s="31">
        <f t="shared" si="7"/>
        <v>2</v>
      </c>
      <c r="AR45" s="31">
        <f t="shared" si="8"/>
        <v>0</v>
      </c>
    </row>
    <row r="46" spans="1:44" ht="15.75">
      <c r="A46" s="313" t="s">
        <v>177</v>
      </c>
      <c r="B46" s="345" t="s">
        <v>277</v>
      </c>
      <c r="C46" s="1047" t="s">
        <v>140</v>
      </c>
      <c r="D46" s="1048"/>
      <c r="E46" s="236">
        <f t="shared" si="6"/>
        <v>1</v>
      </c>
      <c r="F46" s="337">
        <f t="shared" si="5"/>
        <v>2</v>
      </c>
      <c r="G46" s="338"/>
      <c r="H46" s="339"/>
      <c r="I46" s="339"/>
      <c r="J46" s="339"/>
      <c r="K46" s="340"/>
      <c r="L46" s="338"/>
      <c r="M46" s="339"/>
      <c r="N46" s="339"/>
      <c r="O46" s="339"/>
      <c r="P46" s="340"/>
      <c r="Q46" s="338"/>
      <c r="R46" s="339"/>
      <c r="S46" s="339"/>
      <c r="T46" s="339"/>
      <c r="U46" s="340"/>
      <c r="V46" s="338"/>
      <c r="W46" s="339"/>
      <c r="X46" s="339"/>
      <c r="Y46" s="339"/>
      <c r="Z46" s="340"/>
      <c r="AA46" s="378"/>
      <c r="AB46" s="379"/>
      <c r="AC46" s="379"/>
      <c r="AD46" s="379"/>
      <c r="AE46" s="380"/>
      <c r="AF46" s="378">
        <v>0</v>
      </c>
      <c r="AG46" s="379">
        <v>1</v>
      </c>
      <c r="AH46" s="379">
        <v>0</v>
      </c>
      <c r="AI46" s="379" t="s">
        <v>203</v>
      </c>
      <c r="AJ46" s="380">
        <v>2</v>
      </c>
      <c r="AK46" s="378"/>
      <c r="AL46" s="379"/>
      <c r="AM46" s="379"/>
      <c r="AN46" s="379"/>
      <c r="AO46" s="380"/>
      <c r="AP46" s="375"/>
      <c r="AQ46" s="31">
        <f t="shared" si="7"/>
        <v>1</v>
      </c>
      <c r="AR46" s="31">
        <f t="shared" si="8"/>
        <v>0</v>
      </c>
    </row>
    <row r="47" spans="1:42" ht="19.5" customHeight="1">
      <c r="A47" s="19"/>
      <c r="B47" s="1046" t="s">
        <v>141</v>
      </c>
      <c r="C47" s="1046"/>
      <c r="D47" s="245"/>
      <c r="E47" s="97">
        <f>SUM(E48:E55)</f>
        <v>15</v>
      </c>
      <c r="F47" s="98">
        <f>SUM(F48:F55)</f>
        <v>20</v>
      </c>
      <c r="G47" s="97">
        <f>SUM(G48:G55)</f>
        <v>0</v>
      </c>
      <c r="H47" s="99">
        <f>SUM(H48:H55)</f>
        <v>0</v>
      </c>
      <c r="I47" s="99">
        <f>SUM(I48:I55)</f>
        <v>0</v>
      </c>
      <c r="J47" s="99"/>
      <c r="K47" s="98">
        <f>SUM(K48:K55)</f>
        <v>0</v>
      </c>
      <c r="L47" s="83">
        <f>SUM(L48:L55)</f>
        <v>0</v>
      </c>
      <c r="M47" s="99">
        <f>SUM(M48:M55)</f>
        <v>0</v>
      </c>
      <c r="N47" s="99">
        <f>SUM(N48:N55)</f>
        <v>0</v>
      </c>
      <c r="O47" s="82"/>
      <c r="P47" s="98">
        <f>SUM(P48:P55)</f>
        <v>0</v>
      </c>
      <c r="Q47" s="83">
        <f>SUM(Q48:Q55)</f>
        <v>0</v>
      </c>
      <c r="R47" s="99">
        <f>SUM(R48:R55)</f>
        <v>0</v>
      </c>
      <c r="S47" s="99">
        <f>SUM(S48:S55)</f>
        <v>0</v>
      </c>
      <c r="T47" s="82"/>
      <c r="U47" s="98">
        <f>SUM(U48:U55)</f>
        <v>0</v>
      </c>
      <c r="V47" s="83">
        <f>SUM(V48:V55)</f>
        <v>0</v>
      </c>
      <c r="W47" s="99">
        <f>SUM(W48:W55)</f>
        <v>0</v>
      </c>
      <c r="X47" s="99">
        <f>SUM(X48:X55)</f>
        <v>0</v>
      </c>
      <c r="Y47" s="82"/>
      <c r="Z47" s="98">
        <f>SUM(Z48:Z55)</f>
        <v>0</v>
      </c>
      <c r="AA47" s="97">
        <f>SUM(AA48:AA55)</f>
        <v>0</v>
      </c>
      <c r="AB47" s="99">
        <f>SUM(AB48:AB55)</f>
        <v>0</v>
      </c>
      <c r="AC47" s="99">
        <f>SUM(AC48:AC55)</f>
        <v>0</v>
      </c>
      <c r="AD47" s="82"/>
      <c r="AE47" s="98">
        <f>SUM(AE48:AE55)</f>
        <v>0</v>
      </c>
      <c r="AF47" s="97">
        <f>SUM(AF48:AF55)</f>
        <v>5</v>
      </c>
      <c r="AG47" s="99">
        <f>SUM(AG48:AG55)</f>
        <v>0</v>
      </c>
      <c r="AH47" s="99">
        <f>SUM(AH48:AH55)</f>
        <v>3</v>
      </c>
      <c r="AI47" s="99"/>
      <c r="AJ47" s="98">
        <f>SUM(AJ48:AJ55)</f>
        <v>10</v>
      </c>
      <c r="AK47" s="97">
        <f>SUM(AK48:AK55)</f>
        <v>2</v>
      </c>
      <c r="AL47" s="99">
        <f>SUM(AL48:AL55)</f>
        <v>0</v>
      </c>
      <c r="AM47" s="99">
        <f>SUM(AM48:AM55)</f>
        <v>5</v>
      </c>
      <c r="AN47" s="99"/>
      <c r="AO47" s="98">
        <f>SUM(AO48:AO55)</f>
        <v>10</v>
      </c>
      <c r="AP47" s="123"/>
    </row>
    <row r="48" spans="1:44" ht="15.75">
      <c r="A48" s="311" t="s">
        <v>178</v>
      </c>
      <c r="B48" s="334" t="s">
        <v>278</v>
      </c>
      <c r="C48" s="1044" t="s">
        <v>143</v>
      </c>
      <c r="D48" s="1045"/>
      <c r="E48" s="236">
        <f aca="true" t="shared" si="9" ref="E48:E55">SUM(G48:I48,L48:N48,Q48:S48,V48:X48,AA48:AC48,AF48:AH48,AK48:AM48)</f>
        <v>3</v>
      </c>
      <c r="F48" s="337">
        <f aca="true" t="shared" si="10" ref="F48:F55">SUM(K48,P48,U48,Z48,AE48,AJ48,AO48)</f>
        <v>4</v>
      </c>
      <c r="G48" s="338"/>
      <c r="H48" s="339"/>
      <c r="I48" s="339"/>
      <c r="J48" s="339"/>
      <c r="K48" s="340"/>
      <c r="L48" s="338"/>
      <c r="M48" s="339"/>
      <c r="N48" s="339"/>
      <c r="O48" s="339"/>
      <c r="P48" s="348"/>
      <c r="Q48" s="338"/>
      <c r="R48" s="339"/>
      <c r="S48" s="339"/>
      <c r="T48" s="339"/>
      <c r="U48" s="348"/>
      <c r="V48" s="349"/>
      <c r="W48" s="339"/>
      <c r="X48" s="339"/>
      <c r="Y48" s="339"/>
      <c r="Z48" s="340"/>
      <c r="AA48" s="338"/>
      <c r="AB48" s="339"/>
      <c r="AC48" s="339"/>
      <c r="AD48" s="339"/>
      <c r="AE48" s="341"/>
      <c r="AF48" s="326">
        <v>1</v>
      </c>
      <c r="AG48" s="294">
        <v>0</v>
      </c>
      <c r="AH48" s="294">
        <v>2</v>
      </c>
      <c r="AI48" s="294" t="s">
        <v>15</v>
      </c>
      <c r="AJ48" s="377">
        <v>4</v>
      </c>
      <c r="AK48" s="350"/>
      <c r="AL48" s="294"/>
      <c r="AM48" s="294"/>
      <c r="AN48" s="294"/>
      <c r="AO48" s="351"/>
      <c r="AP48" s="375" t="s">
        <v>241</v>
      </c>
      <c r="AQ48" s="31">
        <f aca="true" t="shared" si="11" ref="AQ48:AQ55">SUM(G48:I48,L48:N48,Q48:S48,V48:X48,AA48:AC48,AF48:AH48,AK48:AM48)</f>
        <v>3</v>
      </c>
      <c r="AR48" s="31">
        <f aca="true" t="shared" si="12" ref="AR48:AR55">IF(E48=AQ48,,1)</f>
        <v>0</v>
      </c>
    </row>
    <row r="49" spans="1:44" ht="15.75">
      <c r="A49" s="310" t="s">
        <v>74</v>
      </c>
      <c r="B49" s="342" t="s">
        <v>279</v>
      </c>
      <c r="C49" s="1042" t="s">
        <v>142</v>
      </c>
      <c r="D49" s="1043"/>
      <c r="E49" s="236">
        <f t="shared" si="9"/>
        <v>3</v>
      </c>
      <c r="F49" s="337">
        <f t="shared" si="10"/>
        <v>4</v>
      </c>
      <c r="G49" s="338"/>
      <c r="H49" s="339"/>
      <c r="I49" s="339"/>
      <c r="J49" s="339"/>
      <c r="K49" s="340"/>
      <c r="L49" s="338"/>
      <c r="M49" s="339"/>
      <c r="N49" s="339"/>
      <c r="O49" s="339"/>
      <c r="P49" s="348"/>
      <c r="Q49" s="338"/>
      <c r="R49" s="339"/>
      <c r="S49" s="339"/>
      <c r="T49" s="339"/>
      <c r="U49" s="348"/>
      <c r="V49" s="349"/>
      <c r="W49" s="339"/>
      <c r="X49" s="339"/>
      <c r="Y49" s="339"/>
      <c r="Z49" s="340"/>
      <c r="AA49" s="338"/>
      <c r="AB49" s="339"/>
      <c r="AC49" s="339"/>
      <c r="AD49" s="339"/>
      <c r="AE49" s="341"/>
      <c r="AF49" s="326"/>
      <c r="AG49" s="294"/>
      <c r="AH49" s="294"/>
      <c r="AI49" s="294"/>
      <c r="AJ49" s="377"/>
      <c r="AK49" s="350">
        <v>1</v>
      </c>
      <c r="AL49" s="294">
        <v>0</v>
      </c>
      <c r="AM49" s="294">
        <v>2</v>
      </c>
      <c r="AN49" s="294" t="s">
        <v>15</v>
      </c>
      <c r="AO49" s="295">
        <v>4</v>
      </c>
      <c r="AP49" s="392" t="s">
        <v>289</v>
      </c>
      <c r="AQ49" s="31">
        <f t="shared" si="11"/>
        <v>3</v>
      </c>
      <c r="AR49" s="31">
        <f t="shared" si="12"/>
        <v>0</v>
      </c>
    </row>
    <row r="50" spans="1:44" ht="15.75">
      <c r="A50" s="310" t="s">
        <v>75</v>
      </c>
      <c r="B50" s="342" t="s">
        <v>280</v>
      </c>
      <c r="C50" s="1042" t="s">
        <v>144</v>
      </c>
      <c r="D50" s="1043"/>
      <c r="E50" s="236">
        <f t="shared" si="9"/>
        <v>1</v>
      </c>
      <c r="F50" s="337">
        <f t="shared" si="10"/>
        <v>1</v>
      </c>
      <c r="G50" s="338"/>
      <c r="H50" s="339"/>
      <c r="I50" s="339"/>
      <c r="J50" s="339"/>
      <c r="K50" s="340"/>
      <c r="L50" s="338"/>
      <c r="M50" s="339"/>
      <c r="N50" s="339"/>
      <c r="O50" s="339"/>
      <c r="P50" s="348"/>
      <c r="Q50" s="338"/>
      <c r="R50" s="339"/>
      <c r="S50" s="339"/>
      <c r="T50" s="339"/>
      <c r="U50" s="348"/>
      <c r="V50" s="349"/>
      <c r="W50" s="339"/>
      <c r="X50" s="339"/>
      <c r="Y50" s="339"/>
      <c r="Z50" s="340"/>
      <c r="AA50" s="338"/>
      <c r="AB50" s="339"/>
      <c r="AC50" s="339"/>
      <c r="AD50" s="339"/>
      <c r="AE50" s="341"/>
      <c r="AF50" s="326">
        <v>1</v>
      </c>
      <c r="AG50" s="294">
        <v>0</v>
      </c>
      <c r="AH50" s="294">
        <v>0</v>
      </c>
      <c r="AI50" s="294" t="s">
        <v>15</v>
      </c>
      <c r="AJ50" s="377">
        <v>1</v>
      </c>
      <c r="AK50" s="350"/>
      <c r="AL50" s="294"/>
      <c r="AM50" s="294"/>
      <c r="AN50" s="294"/>
      <c r="AO50" s="295"/>
      <c r="AP50" s="375" t="s">
        <v>261</v>
      </c>
      <c r="AQ50" s="31">
        <f t="shared" si="11"/>
        <v>1</v>
      </c>
      <c r="AR50" s="31">
        <f t="shared" si="12"/>
        <v>0</v>
      </c>
    </row>
    <row r="51" spans="1:44" ht="15.75">
      <c r="A51" s="310" t="s">
        <v>76</v>
      </c>
      <c r="B51" s="342" t="s">
        <v>281</v>
      </c>
      <c r="C51" s="1042" t="s">
        <v>145</v>
      </c>
      <c r="D51" s="1043"/>
      <c r="E51" s="236">
        <f t="shared" si="9"/>
        <v>2</v>
      </c>
      <c r="F51" s="337">
        <f t="shared" si="10"/>
        <v>3</v>
      </c>
      <c r="G51" s="338"/>
      <c r="H51" s="339"/>
      <c r="I51" s="339"/>
      <c r="J51" s="339"/>
      <c r="K51" s="340"/>
      <c r="L51" s="338"/>
      <c r="M51" s="339"/>
      <c r="N51" s="339"/>
      <c r="O51" s="339"/>
      <c r="P51" s="348"/>
      <c r="Q51" s="338"/>
      <c r="R51" s="339"/>
      <c r="S51" s="339"/>
      <c r="T51" s="339"/>
      <c r="U51" s="348"/>
      <c r="V51" s="349"/>
      <c r="W51" s="339"/>
      <c r="X51" s="339"/>
      <c r="Y51" s="339"/>
      <c r="Z51" s="340"/>
      <c r="AA51" s="338"/>
      <c r="AB51" s="339"/>
      <c r="AC51" s="339"/>
      <c r="AD51" s="339"/>
      <c r="AE51" s="341"/>
      <c r="AF51" s="326">
        <v>1</v>
      </c>
      <c r="AG51" s="294">
        <v>0</v>
      </c>
      <c r="AH51" s="294">
        <v>1</v>
      </c>
      <c r="AI51" s="294" t="s">
        <v>15</v>
      </c>
      <c r="AJ51" s="377">
        <v>3</v>
      </c>
      <c r="AK51" s="326"/>
      <c r="AL51" s="294"/>
      <c r="AM51" s="294"/>
      <c r="AN51" s="294"/>
      <c r="AO51" s="295"/>
      <c r="AP51" s="375" t="s">
        <v>290</v>
      </c>
      <c r="AQ51" s="31">
        <f t="shared" si="11"/>
        <v>2</v>
      </c>
      <c r="AR51" s="31">
        <f t="shared" si="12"/>
        <v>0</v>
      </c>
    </row>
    <row r="52" spans="1:44" ht="15.75">
      <c r="A52" s="310" t="s">
        <v>77</v>
      </c>
      <c r="B52" s="342" t="s">
        <v>282</v>
      </c>
      <c r="C52" s="1042" t="s">
        <v>146</v>
      </c>
      <c r="D52" s="1043"/>
      <c r="E52" s="236">
        <f t="shared" si="9"/>
        <v>3</v>
      </c>
      <c r="F52" s="337">
        <f t="shared" si="10"/>
        <v>4</v>
      </c>
      <c r="G52" s="338"/>
      <c r="H52" s="339"/>
      <c r="I52" s="339"/>
      <c r="J52" s="339"/>
      <c r="K52" s="340"/>
      <c r="L52" s="338"/>
      <c r="M52" s="339"/>
      <c r="N52" s="339"/>
      <c r="O52" s="339"/>
      <c r="P52" s="348"/>
      <c r="Q52" s="338"/>
      <c r="R52" s="339"/>
      <c r="S52" s="339"/>
      <c r="T52" s="339"/>
      <c r="U52" s="348"/>
      <c r="V52" s="338"/>
      <c r="W52" s="339"/>
      <c r="X52" s="339"/>
      <c r="Y52" s="339"/>
      <c r="Z52" s="348"/>
      <c r="AA52" s="338"/>
      <c r="AB52" s="339"/>
      <c r="AC52" s="339"/>
      <c r="AD52" s="339"/>
      <c r="AE52" s="348"/>
      <c r="AF52" s="326"/>
      <c r="AG52" s="294"/>
      <c r="AH52" s="294"/>
      <c r="AI52" s="294"/>
      <c r="AJ52" s="377"/>
      <c r="AK52" s="129">
        <v>1</v>
      </c>
      <c r="AL52" s="130">
        <v>0</v>
      </c>
      <c r="AM52" s="130">
        <v>2</v>
      </c>
      <c r="AN52" s="130" t="s">
        <v>15</v>
      </c>
      <c r="AO52" s="131">
        <v>4</v>
      </c>
      <c r="AP52" s="393" t="s">
        <v>291</v>
      </c>
      <c r="AQ52" s="31">
        <f t="shared" si="11"/>
        <v>3</v>
      </c>
      <c r="AR52" s="31">
        <f t="shared" si="12"/>
        <v>0</v>
      </c>
    </row>
    <row r="53" spans="1:44" ht="15.75">
      <c r="A53" s="310" t="s">
        <v>78</v>
      </c>
      <c r="B53" s="342" t="s">
        <v>283</v>
      </c>
      <c r="C53" s="1042" t="s">
        <v>147</v>
      </c>
      <c r="D53" s="1043"/>
      <c r="E53" s="236">
        <f t="shared" si="9"/>
        <v>1</v>
      </c>
      <c r="F53" s="337">
        <f t="shared" si="10"/>
        <v>1</v>
      </c>
      <c r="G53" s="338"/>
      <c r="H53" s="339"/>
      <c r="I53" s="339"/>
      <c r="J53" s="339"/>
      <c r="K53" s="340"/>
      <c r="L53" s="338"/>
      <c r="M53" s="339"/>
      <c r="N53" s="339"/>
      <c r="O53" s="339"/>
      <c r="P53" s="348"/>
      <c r="Q53" s="338"/>
      <c r="R53" s="339"/>
      <c r="S53" s="339"/>
      <c r="T53" s="339"/>
      <c r="U53" s="348"/>
      <c r="V53" s="349"/>
      <c r="W53" s="339"/>
      <c r="X53" s="339"/>
      <c r="Y53" s="339"/>
      <c r="Z53" s="340"/>
      <c r="AA53" s="338"/>
      <c r="AB53" s="339"/>
      <c r="AC53" s="339"/>
      <c r="AD53" s="339"/>
      <c r="AE53" s="341"/>
      <c r="AF53" s="378">
        <v>1</v>
      </c>
      <c r="AG53" s="379">
        <v>0</v>
      </c>
      <c r="AH53" s="379">
        <v>0</v>
      </c>
      <c r="AI53" s="379" t="s">
        <v>15</v>
      </c>
      <c r="AJ53" s="380">
        <v>1</v>
      </c>
      <c r="AK53" s="350"/>
      <c r="AL53" s="294"/>
      <c r="AM53" s="294"/>
      <c r="AN53" s="294"/>
      <c r="AO53" s="295"/>
      <c r="AP53" s="375" t="s">
        <v>265</v>
      </c>
      <c r="AQ53" s="31">
        <f t="shared" si="11"/>
        <v>1</v>
      </c>
      <c r="AR53" s="31">
        <f t="shared" si="12"/>
        <v>0</v>
      </c>
    </row>
    <row r="54" spans="1:44" ht="15.75">
      <c r="A54" s="310" t="s">
        <v>79</v>
      </c>
      <c r="B54" s="342" t="s">
        <v>284</v>
      </c>
      <c r="C54" s="1042" t="s">
        <v>148</v>
      </c>
      <c r="D54" s="1043"/>
      <c r="E54" s="236">
        <f t="shared" si="9"/>
        <v>1</v>
      </c>
      <c r="F54" s="337">
        <f t="shared" si="10"/>
        <v>2</v>
      </c>
      <c r="G54" s="338"/>
      <c r="H54" s="339"/>
      <c r="I54" s="339"/>
      <c r="J54" s="339"/>
      <c r="K54" s="340"/>
      <c r="L54" s="338"/>
      <c r="M54" s="339"/>
      <c r="N54" s="339"/>
      <c r="O54" s="339"/>
      <c r="P54" s="348"/>
      <c r="Q54" s="338"/>
      <c r="R54" s="339"/>
      <c r="S54" s="339"/>
      <c r="T54" s="339"/>
      <c r="U54" s="348"/>
      <c r="V54" s="349"/>
      <c r="W54" s="339"/>
      <c r="X54" s="339"/>
      <c r="Y54" s="339"/>
      <c r="Z54" s="340"/>
      <c r="AA54" s="338"/>
      <c r="AB54" s="339"/>
      <c r="AC54" s="339"/>
      <c r="AD54" s="339"/>
      <c r="AE54" s="341"/>
      <c r="AF54" s="378"/>
      <c r="AG54" s="379"/>
      <c r="AH54" s="379"/>
      <c r="AI54" s="379"/>
      <c r="AJ54" s="380"/>
      <c r="AK54" s="350">
        <v>0</v>
      </c>
      <c r="AL54" s="294">
        <v>0</v>
      </c>
      <c r="AM54" s="294">
        <v>1</v>
      </c>
      <c r="AN54" s="294" t="s">
        <v>203</v>
      </c>
      <c r="AO54" s="295">
        <v>2</v>
      </c>
      <c r="AP54" s="375" t="s">
        <v>288</v>
      </c>
      <c r="AQ54" s="31">
        <f t="shared" si="11"/>
        <v>1</v>
      </c>
      <c r="AR54" s="31">
        <f t="shared" si="12"/>
        <v>0</v>
      </c>
    </row>
    <row r="55" spans="1:44" ht="16.5" thickBot="1">
      <c r="A55" s="352" t="s">
        <v>80</v>
      </c>
      <c r="B55" s="353" t="s">
        <v>285</v>
      </c>
      <c r="C55" s="354" t="s">
        <v>149</v>
      </c>
      <c r="D55" s="355"/>
      <c r="E55" s="307">
        <f t="shared" si="9"/>
        <v>1</v>
      </c>
      <c r="F55" s="356">
        <f t="shared" si="10"/>
        <v>1</v>
      </c>
      <c r="G55" s="357"/>
      <c r="H55" s="358"/>
      <c r="I55" s="358"/>
      <c r="J55" s="358"/>
      <c r="K55" s="359"/>
      <c r="L55" s="357"/>
      <c r="M55" s="358"/>
      <c r="N55" s="358"/>
      <c r="O55" s="358"/>
      <c r="P55" s="360"/>
      <c r="Q55" s="357"/>
      <c r="R55" s="358"/>
      <c r="S55" s="358"/>
      <c r="T55" s="358"/>
      <c r="U55" s="360"/>
      <c r="V55" s="361"/>
      <c r="W55" s="358"/>
      <c r="X55" s="358"/>
      <c r="Y55" s="358"/>
      <c r="Z55" s="359"/>
      <c r="AA55" s="357"/>
      <c r="AB55" s="358"/>
      <c r="AC55" s="358"/>
      <c r="AD55" s="358"/>
      <c r="AE55" s="362"/>
      <c r="AF55" s="363">
        <v>1</v>
      </c>
      <c r="AG55" s="305">
        <v>0</v>
      </c>
      <c r="AH55" s="305">
        <v>0</v>
      </c>
      <c r="AI55" s="305" t="s">
        <v>203</v>
      </c>
      <c r="AJ55" s="381">
        <v>1</v>
      </c>
      <c r="AK55" s="363"/>
      <c r="AL55" s="305"/>
      <c r="AM55" s="305"/>
      <c r="AN55" s="305"/>
      <c r="AO55" s="306"/>
      <c r="AP55" s="221" t="s">
        <v>263</v>
      </c>
      <c r="AQ55" s="31">
        <f t="shared" si="11"/>
        <v>1</v>
      </c>
      <c r="AR55" s="31">
        <f t="shared" si="12"/>
        <v>0</v>
      </c>
    </row>
    <row r="56" spans="2:44" ht="12.75" customHeight="1">
      <c r="B56" s="16"/>
      <c r="C56" s="11"/>
      <c r="D56" s="11"/>
      <c r="E56" s="3"/>
      <c r="F56" s="3"/>
      <c r="G56" s="1"/>
      <c r="H56" s="1"/>
      <c r="I56" s="1"/>
      <c r="J56" s="1"/>
      <c r="K56" s="14"/>
      <c r="L56" s="14"/>
      <c r="M56" s="14"/>
      <c r="N56" s="14"/>
      <c r="O56" s="1"/>
      <c r="P56" s="14"/>
      <c r="Q56" s="14"/>
      <c r="R56" s="14"/>
      <c r="S56" s="14"/>
      <c r="T56" s="1"/>
      <c r="U56" s="14"/>
      <c r="V56" s="14"/>
      <c r="W56" s="14"/>
      <c r="X56" s="14"/>
      <c r="Y56" s="1"/>
      <c r="Z56" s="14"/>
      <c r="AA56" s="14"/>
      <c r="AB56" s="14"/>
      <c r="AC56" s="14"/>
      <c r="AD56" s="1"/>
      <c r="AE56" s="14"/>
      <c r="AF56" s="1"/>
      <c r="AG56" s="1"/>
      <c r="AH56" s="1"/>
      <c r="AI56" s="1"/>
      <c r="AJ56" s="14"/>
      <c r="AK56" s="1"/>
      <c r="AL56" s="1"/>
      <c r="AM56" s="1"/>
      <c r="AN56" s="1"/>
      <c r="AO56" s="14"/>
      <c r="AP56" s="20"/>
      <c r="AR56" s="10"/>
    </row>
    <row r="57" spans="2:44" ht="12.75" customHeight="1">
      <c r="B57" s="16"/>
      <c r="C57" s="11"/>
      <c r="D57" s="11"/>
      <c r="E57" s="3"/>
      <c r="F57" s="3"/>
      <c r="G57" s="1"/>
      <c r="H57" s="1"/>
      <c r="I57" s="1"/>
      <c r="J57" s="1"/>
      <c r="K57" s="14"/>
      <c r="L57" s="14"/>
      <c r="M57" s="14"/>
      <c r="N57" s="14"/>
      <c r="O57" s="1"/>
      <c r="P57" s="14"/>
      <c r="Q57" s="14"/>
      <c r="R57" s="14"/>
      <c r="S57" s="14"/>
      <c r="T57" s="1"/>
      <c r="U57" s="14"/>
      <c r="V57" s="14"/>
      <c r="W57" s="14"/>
      <c r="X57" s="14"/>
      <c r="Y57" s="1"/>
      <c r="Z57" s="14"/>
      <c r="AA57" s="14"/>
      <c r="AB57" s="14"/>
      <c r="AC57" s="14"/>
      <c r="AD57" s="1"/>
      <c r="AE57" s="14"/>
      <c r="AF57" s="1"/>
      <c r="AG57" s="1"/>
      <c r="AH57" s="1"/>
      <c r="AI57" s="1"/>
      <c r="AJ57" s="14"/>
      <c r="AK57" s="1"/>
      <c r="AL57" s="1"/>
      <c r="AM57" s="1"/>
      <c r="AN57" s="1"/>
      <c r="AO57" s="14"/>
      <c r="AP57" s="20"/>
      <c r="AR57" s="10"/>
    </row>
    <row r="58" spans="1:44" ht="12.75" customHeight="1">
      <c r="A58" s="1063" t="s">
        <v>384</v>
      </c>
      <c r="B58" s="1026"/>
      <c r="C58" s="1026"/>
      <c r="D58" s="11"/>
      <c r="E58" s="3"/>
      <c r="F58" s="3"/>
      <c r="G58" s="1"/>
      <c r="H58" s="1"/>
      <c r="I58" s="1"/>
      <c r="J58" s="1"/>
      <c r="K58" s="14"/>
      <c r="L58" s="14"/>
      <c r="M58" s="14"/>
      <c r="N58" s="14"/>
      <c r="O58" s="1"/>
      <c r="P58" s="14"/>
      <c r="Q58" s="14"/>
      <c r="R58" s="14"/>
      <c r="S58" s="14"/>
      <c r="T58" s="1"/>
      <c r="U58" s="14"/>
      <c r="V58" s="14"/>
      <c r="W58" s="14"/>
      <c r="X58" s="14"/>
      <c r="Y58" s="1"/>
      <c r="Z58" s="14"/>
      <c r="AA58" s="14"/>
      <c r="AB58" s="14"/>
      <c r="AC58" s="14"/>
      <c r="AD58" s="1"/>
      <c r="AE58" s="14"/>
      <c r="AF58" s="1"/>
      <c r="AG58" s="1"/>
      <c r="AH58" s="1"/>
      <c r="AI58" s="1"/>
      <c r="AJ58" s="14"/>
      <c r="AK58" s="1"/>
      <c r="AL58" s="1"/>
      <c r="AM58" s="1"/>
      <c r="AN58" s="1"/>
      <c r="AO58" s="14"/>
      <c r="AP58" s="20"/>
      <c r="AR58" s="10"/>
    </row>
    <row r="59" spans="2:44" ht="12.75" customHeight="1">
      <c r="B59" s="16"/>
      <c r="C59" s="11"/>
      <c r="D59" s="11"/>
      <c r="E59" s="3"/>
      <c r="F59" s="3"/>
      <c r="G59" s="1"/>
      <c r="H59" s="1"/>
      <c r="I59" s="1"/>
      <c r="J59" s="1"/>
      <c r="K59" s="14"/>
      <c r="L59" s="14"/>
      <c r="M59" s="14"/>
      <c r="N59" s="14"/>
      <c r="O59" s="1"/>
      <c r="P59" s="14"/>
      <c r="Q59" s="14"/>
      <c r="R59" s="14"/>
      <c r="S59" s="14"/>
      <c r="T59" s="1"/>
      <c r="U59" s="14"/>
      <c r="V59" s="14"/>
      <c r="W59" s="14"/>
      <c r="X59" s="14"/>
      <c r="Y59" s="1"/>
      <c r="Z59" s="14"/>
      <c r="AA59" s="14"/>
      <c r="AB59" s="14"/>
      <c r="AC59" s="14"/>
      <c r="AD59" s="1"/>
      <c r="AE59" s="14"/>
      <c r="AF59" s="1"/>
      <c r="AG59" s="1"/>
      <c r="AH59" s="1"/>
      <c r="AI59" s="1"/>
      <c r="AJ59" s="14"/>
      <c r="AK59" s="1"/>
      <c r="AL59" s="1"/>
      <c r="AM59" s="1"/>
      <c r="AN59" s="1"/>
      <c r="AO59" s="14"/>
      <c r="AP59" s="20"/>
      <c r="AR59" s="10"/>
    </row>
    <row r="60" spans="2:44" ht="12.75" customHeight="1">
      <c r="B60" s="16"/>
      <c r="C60" s="11"/>
      <c r="D60" s="395" t="s">
        <v>387</v>
      </c>
      <c r="E60" s="3"/>
      <c r="F60" s="3"/>
      <c r="G60" s="1"/>
      <c r="H60" s="1"/>
      <c r="I60" s="1"/>
      <c r="J60" s="1"/>
      <c r="K60" s="14"/>
      <c r="L60" s="14"/>
      <c r="M60" s="14"/>
      <c r="N60" s="14"/>
      <c r="O60" s="1"/>
      <c r="P60" s="14"/>
      <c r="Q60" s="14"/>
      <c r="R60" s="14"/>
      <c r="S60" s="14"/>
      <c r="T60" s="1"/>
      <c r="U60" s="14"/>
      <c r="V60" s="14"/>
      <c r="W60" s="14"/>
      <c r="X60" s="14"/>
      <c r="Y60" s="1"/>
      <c r="Z60" s="14"/>
      <c r="AA60" s="14"/>
      <c r="AB60" s="14"/>
      <c r="AC60" s="14"/>
      <c r="AD60" s="1"/>
      <c r="AE60" s="14"/>
      <c r="AF60" s="1"/>
      <c r="AG60" s="1"/>
      <c r="AH60" s="1"/>
      <c r="AI60" s="1"/>
      <c r="AJ60" s="14"/>
      <c r="AK60" s="1"/>
      <c r="AL60" s="1"/>
      <c r="AM60" s="1"/>
      <c r="AN60" s="1"/>
      <c r="AO60" s="14"/>
      <c r="AP60" s="20"/>
      <c r="AR60" s="10"/>
    </row>
    <row r="61" spans="2:44" ht="12.75" customHeight="1">
      <c r="B61" s="16"/>
      <c r="D61" s="395" t="s">
        <v>316</v>
      </c>
      <c r="E61" s="3"/>
      <c r="F61" s="3"/>
      <c r="G61" s="1"/>
      <c r="H61" s="1"/>
      <c r="I61" s="1"/>
      <c r="J61" s="1"/>
      <c r="K61" s="14"/>
      <c r="L61" s="14"/>
      <c r="M61" s="14"/>
      <c r="N61" s="14"/>
      <c r="O61" s="1"/>
      <c r="P61" s="14"/>
      <c r="Q61" s="14"/>
      <c r="R61" s="14"/>
      <c r="S61" s="14"/>
      <c r="T61" s="1"/>
      <c r="U61" s="14"/>
      <c r="V61" s="14"/>
      <c r="W61" s="14"/>
      <c r="X61" s="14"/>
      <c r="Y61" s="1"/>
      <c r="Z61" s="14"/>
      <c r="AA61" s="14"/>
      <c r="AB61" s="14"/>
      <c r="AC61" s="14"/>
      <c r="AD61" s="1"/>
      <c r="AE61" s="14"/>
      <c r="AF61" s="1"/>
      <c r="AG61" s="1"/>
      <c r="AH61" s="1"/>
      <c r="AI61" s="1"/>
      <c r="AJ61" s="14"/>
      <c r="AK61" s="1"/>
      <c r="AL61" s="1"/>
      <c r="AM61" s="1"/>
      <c r="AN61" s="1"/>
      <c r="AO61" s="14"/>
      <c r="AP61" s="20"/>
      <c r="AR61" s="10"/>
    </row>
    <row r="62" spans="2:44" ht="12.75" customHeight="1">
      <c r="B62" s="16"/>
      <c r="D62" s="11"/>
      <c r="E62" s="3"/>
      <c r="F62" s="3"/>
      <c r="G62" s="1"/>
      <c r="H62" s="1"/>
      <c r="I62" s="1"/>
      <c r="J62" s="1"/>
      <c r="K62" s="14"/>
      <c r="L62" s="14"/>
      <c r="M62" s="14"/>
      <c r="N62" s="14"/>
      <c r="O62" s="1"/>
      <c r="P62" s="14"/>
      <c r="Q62" s="14"/>
      <c r="R62" s="14"/>
      <c r="S62" s="14"/>
      <c r="T62" s="1"/>
      <c r="U62" s="14"/>
      <c r="V62" s="14"/>
      <c r="W62" s="14"/>
      <c r="X62" s="14"/>
      <c r="Y62" s="1"/>
      <c r="Z62" s="14"/>
      <c r="AA62" s="14"/>
      <c r="AB62" s="14"/>
      <c r="AC62" s="14"/>
      <c r="AD62" s="1"/>
      <c r="AE62" s="14"/>
      <c r="AF62" s="1"/>
      <c r="AG62" s="1"/>
      <c r="AH62" s="1"/>
      <c r="AI62" s="1"/>
      <c r="AJ62" s="14"/>
      <c r="AK62" s="1"/>
      <c r="AL62" s="1"/>
      <c r="AM62" s="1"/>
      <c r="AN62" s="1"/>
      <c r="AO62" s="14"/>
      <c r="AP62" s="20"/>
      <c r="AR62" s="10"/>
    </row>
  </sheetData>
  <sheetProtection/>
  <mergeCells count="49">
    <mergeCell ref="A58:C58"/>
    <mergeCell ref="AF29:AJ29"/>
    <mergeCell ref="A20:C20"/>
    <mergeCell ref="G35:AJ35"/>
    <mergeCell ref="B35:B36"/>
    <mergeCell ref="F35:F36"/>
    <mergeCell ref="C22:D22"/>
    <mergeCell ref="C35:D36"/>
    <mergeCell ref="O31:Q31"/>
    <mergeCell ref="C39:D39"/>
    <mergeCell ref="A5:AP5"/>
    <mergeCell ref="A6:A7"/>
    <mergeCell ref="B6:B7"/>
    <mergeCell ref="G6:AJ6"/>
    <mergeCell ref="C6:C7"/>
    <mergeCell ref="F6:F7"/>
    <mergeCell ref="AP6:AP7"/>
    <mergeCell ref="AQ35:AQ36"/>
    <mergeCell ref="AR35:AR36"/>
    <mergeCell ref="B38:C38"/>
    <mergeCell ref="A19:C19"/>
    <mergeCell ref="A37:F37"/>
    <mergeCell ref="G19:I19"/>
    <mergeCell ref="A35:A36"/>
    <mergeCell ref="AP35:AP36"/>
    <mergeCell ref="V19:X19"/>
    <mergeCell ref="AK19:AM19"/>
    <mergeCell ref="L19:N19"/>
    <mergeCell ref="Q19:S19"/>
    <mergeCell ref="AR6:AR7"/>
    <mergeCell ref="AQ6:AQ7"/>
    <mergeCell ref="AA19:AC19"/>
    <mergeCell ref="AF19:AH19"/>
    <mergeCell ref="B47:C47"/>
    <mergeCell ref="C43:D43"/>
    <mergeCell ref="C44:D44"/>
    <mergeCell ref="C45:D45"/>
    <mergeCell ref="C46:D46"/>
    <mergeCell ref="A9:C9"/>
    <mergeCell ref="C53:D53"/>
    <mergeCell ref="C54:D54"/>
    <mergeCell ref="C48:D48"/>
    <mergeCell ref="C49:D49"/>
    <mergeCell ref="C50:D50"/>
    <mergeCell ref="C40:D40"/>
    <mergeCell ref="C41:D41"/>
    <mergeCell ref="C42:D42"/>
    <mergeCell ref="C51:D51"/>
    <mergeCell ref="C52:D52"/>
  </mergeCells>
  <printOptions horizontalCentered="1"/>
  <pageMargins left="0.15748031496062992" right="0.15748031496062992" top="0" bottom="0.3937007874015748" header="0.7874015748031497" footer="0.31496062992125984"/>
  <pageSetup firstPageNumber="1" useFirstPageNumber="1" horizontalDpi="300" verticalDpi="300" orientation="landscape" paperSize="9" scale="50" r:id="rId1"/>
  <headerFooter alignWithMargins="0">
    <oddFooter>&amp;L&amp;14&amp;D&amp;C&amp;8
&amp;R&amp;14 2/6</oddFooter>
  </headerFooter>
  <ignoredErrors>
    <ignoredError sqref="E10:E17 E20 E39 E41:E42 E44 E46 E48 E50:E51 E53 AL23 AG23 E55" formulaRange="1"/>
    <ignoredError sqref="E19 E47:F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R63"/>
  <sheetViews>
    <sheetView showGridLines="0" view="pageBreakPreview" zoomScale="75" zoomScaleSheetLayoutView="75" zoomScalePageLayoutView="0" workbookViewId="0" topLeftCell="A1">
      <selection activeCell="E34" sqref="E34"/>
    </sheetView>
  </sheetViews>
  <sheetFormatPr defaultColWidth="9.00390625" defaultRowHeight="12.75"/>
  <cols>
    <col min="1" max="1" width="5.375" style="18" customWidth="1"/>
    <col min="2" max="2" width="15.875" style="6" customWidth="1"/>
    <col min="3" max="3" width="53.75390625" style="7" customWidth="1"/>
    <col min="4" max="4" width="14.125" style="7" customWidth="1"/>
    <col min="5" max="5" width="6.00390625" style="5" customWidth="1"/>
    <col min="6" max="6" width="7.25390625" style="5" customWidth="1"/>
    <col min="7" max="10" width="3.625" style="5" customWidth="1"/>
    <col min="11" max="11" width="4.875" style="5" customWidth="1"/>
    <col min="12" max="14" width="3.625" style="5" customWidth="1"/>
    <col min="15" max="15" width="3.75390625" style="5" customWidth="1"/>
    <col min="16" max="16" width="4.875" style="5" customWidth="1"/>
    <col min="17" max="20" width="3.625" style="5" customWidth="1"/>
    <col min="21" max="21" width="4.875" style="5" customWidth="1"/>
    <col min="22" max="25" width="3.625" style="5" customWidth="1"/>
    <col min="26" max="26" width="4.875" style="5" customWidth="1"/>
    <col min="27" max="30" width="3.625" style="5" customWidth="1"/>
    <col min="31" max="31" width="4.875" style="5" customWidth="1"/>
    <col min="32" max="35" width="3.625" style="5" customWidth="1"/>
    <col min="36" max="36" width="4.875" style="5" customWidth="1"/>
    <col min="37" max="40" width="3.625" style="5" customWidth="1"/>
    <col min="41" max="41" width="4.875" style="5" customWidth="1"/>
    <col min="42" max="42" width="34.375" style="5" customWidth="1"/>
    <col min="43" max="44" width="9.125" style="5" hidden="1" customWidth="1"/>
    <col min="45" max="16384" width="9.125" style="5" customWidth="1"/>
  </cols>
  <sheetData>
    <row r="1" spans="1:42" s="42" customFormat="1" ht="18">
      <c r="A1" s="53" t="s">
        <v>319</v>
      </c>
      <c r="B1" s="54"/>
      <c r="C1" s="55"/>
      <c r="D1" s="55"/>
      <c r="H1" s="56"/>
      <c r="I1" s="56"/>
      <c r="J1" s="56"/>
      <c r="K1" s="56"/>
      <c r="L1" s="56"/>
      <c r="M1" s="56"/>
      <c r="N1" s="56"/>
      <c r="O1" s="56"/>
      <c r="P1" s="56" t="s">
        <v>226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P1" s="57"/>
    </row>
    <row r="2" spans="1:44" s="42" customFormat="1" ht="18">
      <c r="A2" s="53" t="s">
        <v>202</v>
      </c>
      <c r="B2" s="54"/>
      <c r="C2" s="55"/>
      <c r="D2" s="55"/>
      <c r="H2" s="56"/>
      <c r="I2" s="56"/>
      <c r="J2" s="56"/>
      <c r="K2" s="56"/>
      <c r="L2" s="56"/>
      <c r="M2" s="56"/>
      <c r="N2" s="56"/>
      <c r="O2" s="56"/>
      <c r="P2" s="56" t="s">
        <v>172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  <c r="AD2" s="57"/>
      <c r="AE2" s="57"/>
      <c r="AF2" s="57"/>
      <c r="AG2" s="57"/>
      <c r="AH2" s="57"/>
      <c r="AI2" s="57"/>
      <c r="AQ2" s="57"/>
      <c r="AR2" s="57"/>
    </row>
    <row r="3" spans="1:44" s="42" customFormat="1" ht="18">
      <c r="A3" s="53"/>
      <c r="B3" s="54"/>
      <c r="C3" s="55"/>
      <c r="D3" s="55"/>
      <c r="H3" s="56"/>
      <c r="I3" s="56"/>
      <c r="J3" s="56"/>
      <c r="K3" s="56"/>
      <c r="L3" s="56"/>
      <c r="M3" s="56"/>
      <c r="N3" s="56"/>
      <c r="O3" s="56"/>
      <c r="P3" s="56" t="s">
        <v>419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  <c r="AD3" s="57"/>
      <c r="AE3" s="57"/>
      <c r="AF3" s="57"/>
      <c r="AG3" s="57"/>
      <c r="AH3" s="57"/>
      <c r="AI3" s="57"/>
      <c r="AJ3" s="42" t="s">
        <v>420</v>
      </c>
      <c r="AQ3" s="5"/>
      <c r="AR3" s="5"/>
    </row>
    <row r="4" spans="8:42" ht="21.75" customHeight="1">
      <c r="H4" s="56"/>
      <c r="I4" s="56"/>
      <c r="J4" s="56"/>
      <c r="K4" s="56"/>
      <c r="L4" s="56"/>
      <c r="M4" s="56"/>
      <c r="N4" s="56"/>
      <c r="O4" s="56"/>
      <c r="P4" s="56" t="s">
        <v>191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J4" s="42"/>
      <c r="AP4" s="57"/>
    </row>
    <row r="5" spans="2:41" ht="33" customHeight="1">
      <c r="B5" s="1076"/>
      <c r="C5" s="107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25.5" customHeight="1" thickBot="1">
      <c r="A6" s="1025" t="s">
        <v>26</v>
      </c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6"/>
      <c r="AC6" s="1026"/>
      <c r="AD6" s="1026"/>
      <c r="AE6" s="1026"/>
      <c r="AF6" s="1026"/>
      <c r="AG6" s="1026"/>
      <c r="AH6" s="1026"/>
      <c r="AI6" s="1026"/>
      <c r="AJ6" s="1026"/>
      <c r="AK6" s="1026"/>
      <c r="AL6" s="1026"/>
      <c r="AM6" s="1026"/>
      <c r="AN6" s="1026"/>
      <c r="AO6" s="1026"/>
    </row>
    <row r="7" spans="1:44" s="31" customFormat="1" ht="20.25" customHeight="1">
      <c r="A7" s="1040"/>
      <c r="B7" s="1059" t="s">
        <v>23</v>
      </c>
      <c r="C7" s="1030" t="s">
        <v>2</v>
      </c>
      <c r="D7" s="262"/>
      <c r="E7" s="27" t="s">
        <v>0</v>
      </c>
      <c r="F7" s="1077" t="s">
        <v>27</v>
      </c>
      <c r="G7" s="1036" t="s">
        <v>1</v>
      </c>
      <c r="H7" s="1037"/>
      <c r="I7" s="1037"/>
      <c r="J7" s="1037"/>
      <c r="K7" s="1037"/>
      <c r="L7" s="1037"/>
      <c r="M7" s="1037"/>
      <c r="N7" s="1037"/>
      <c r="O7" s="1037"/>
      <c r="P7" s="1037"/>
      <c r="Q7" s="1037"/>
      <c r="R7" s="1037"/>
      <c r="S7" s="1037"/>
      <c r="T7" s="1037"/>
      <c r="U7" s="1037"/>
      <c r="V7" s="1037"/>
      <c r="W7" s="1037"/>
      <c r="X7" s="1037"/>
      <c r="Y7" s="1037"/>
      <c r="Z7" s="1037"/>
      <c r="AA7" s="1037"/>
      <c r="AB7" s="1037"/>
      <c r="AC7" s="1037"/>
      <c r="AD7" s="1037"/>
      <c r="AE7" s="1037"/>
      <c r="AF7" s="1037"/>
      <c r="AG7" s="1037"/>
      <c r="AH7" s="1037"/>
      <c r="AI7" s="1037"/>
      <c r="AJ7" s="1037"/>
      <c r="AK7" s="28"/>
      <c r="AL7" s="28"/>
      <c r="AM7" s="28"/>
      <c r="AN7" s="29"/>
      <c r="AO7" s="30"/>
      <c r="AP7" s="1061" t="s">
        <v>29</v>
      </c>
      <c r="AQ7" s="1052" t="s">
        <v>200</v>
      </c>
      <c r="AR7" s="1024" t="s">
        <v>201</v>
      </c>
    </row>
    <row r="8" spans="1:44" s="31" customFormat="1" ht="20.25" customHeight="1" thickBot="1">
      <c r="A8" s="1058"/>
      <c r="B8" s="1060"/>
      <c r="C8" s="1031"/>
      <c r="D8" s="257"/>
      <c r="E8" s="32" t="s">
        <v>3</v>
      </c>
      <c r="F8" s="1078"/>
      <c r="G8" s="33"/>
      <c r="H8" s="34"/>
      <c r="I8" s="34" t="s">
        <v>4</v>
      </c>
      <c r="J8" s="34"/>
      <c r="K8" s="35"/>
      <c r="L8" s="34"/>
      <c r="M8" s="34"/>
      <c r="N8" s="34" t="s">
        <v>5</v>
      </c>
      <c r="O8" s="34"/>
      <c r="P8" s="35"/>
      <c r="Q8" s="34"/>
      <c r="R8" s="34"/>
      <c r="S8" s="36" t="s">
        <v>6</v>
      </c>
      <c r="T8" s="34"/>
      <c r="U8" s="35"/>
      <c r="V8" s="34"/>
      <c r="W8" s="34"/>
      <c r="X8" s="36" t="s">
        <v>7</v>
      </c>
      <c r="Y8" s="34"/>
      <c r="Z8" s="35"/>
      <c r="AA8" s="34"/>
      <c r="AB8" s="34"/>
      <c r="AC8" s="36" t="s">
        <v>8</v>
      </c>
      <c r="AD8" s="34"/>
      <c r="AE8" s="35"/>
      <c r="AF8" s="33"/>
      <c r="AG8" s="34"/>
      <c r="AH8" s="34" t="s">
        <v>9</v>
      </c>
      <c r="AI8" s="34"/>
      <c r="AJ8" s="37"/>
      <c r="AK8" s="33"/>
      <c r="AL8" s="34"/>
      <c r="AM8" s="34" t="s">
        <v>22</v>
      </c>
      <c r="AN8" s="34"/>
      <c r="AO8" s="35"/>
      <c r="AP8" s="1062"/>
      <c r="AQ8" s="1052"/>
      <c r="AR8" s="1024"/>
    </row>
    <row r="9" spans="1:42" s="13" customFormat="1" ht="19.5" customHeight="1">
      <c r="A9" s="41"/>
      <c r="B9" s="45"/>
      <c r="C9" s="258"/>
      <c r="D9" s="258"/>
      <c r="E9" s="77"/>
      <c r="F9" s="58"/>
      <c r="G9" s="124" t="s">
        <v>10</v>
      </c>
      <c r="H9" s="125" t="s">
        <v>12</v>
      </c>
      <c r="I9" s="125" t="s">
        <v>11</v>
      </c>
      <c r="J9" s="125" t="s">
        <v>13</v>
      </c>
      <c r="K9" s="126" t="s">
        <v>14</v>
      </c>
      <c r="L9" s="124" t="s">
        <v>10</v>
      </c>
      <c r="M9" s="125" t="s">
        <v>12</v>
      </c>
      <c r="N9" s="125" t="s">
        <v>11</v>
      </c>
      <c r="O9" s="125" t="s">
        <v>13</v>
      </c>
      <c r="P9" s="126" t="s">
        <v>14</v>
      </c>
      <c r="Q9" s="124" t="s">
        <v>10</v>
      </c>
      <c r="R9" s="125" t="s">
        <v>12</v>
      </c>
      <c r="S9" s="125" t="s">
        <v>11</v>
      </c>
      <c r="T9" s="125" t="s">
        <v>13</v>
      </c>
      <c r="U9" s="126" t="s">
        <v>14</v>
      </c>
      <c r="V9" s="124" t="s">
        <v>10</v>
      </c>
      <c r="W9" s="125" t="s">
        <v>12</v>
      </c>
      <c r="X9" s="125" t="s">
        <v>11</v>
      </c>
      <c r="Y9" s="125" t="s">
        <v>13</v>
      </c>
      <c r="Z9" s="126" t="s">
        <v>14</v>
      </c>
      <c r="AA9" s="124" t="s">
        <v>10</v>
      </c>
      <c r="AB9" s="125" t="s">
        <v>12</v>
      </c>
      <c r="AC9" s="125" t="s">
        <v>11</v>
      </c>
      <c r="AD9" s="125" t="s">
        <v>13</v>
      </c>
      <c r="AE9" s="126" t="s">
        <v>14</v>
      </c>
      <c r="AF9" s="124" t="s">
        <v>10</v>
      </c>
      <c r="AG9" s="125" t="s">
        <v>12</v>
      </c>
      <c r="AH9" s="125" t="s">
        <v>11</v>
      </c>
      <c r="AI9" s="125" t="s">
        <v>13</v>
      </c>
      <c r="AJ9" s="126" t="s">
        <v>14</v>
      </c>
      <c r="AK9" s="127" t="s">
        <v>10</v>
      </c>
      <c r="AL9" s="26" t="s">
        <v>12</v>
      </c>
      <c r="AM9" s="26" t="s">
        <v>11</v>
      </c>
      <c r="AN9" s="26" t="s">
        <v>13</v>
      </c>
      <c r="AO9" s="126" t="s">
        <v>14</v>
      </c>
      <c r="AP9" s="135" t="s">
        <v>23</v>
      </c>
    </row>
    <row r="10" spans="1:42" ht="15.75" customHeight="1">
      <c r="A10" s="1038" t="s">
        <v>212</v>
      </c>
      <c r="B10" s="1039"/>
      <c r="C10" s="1039"/>
      <c r="D10" s="281" t="s">
        <v>211</v>
      </c>
      <c r="E10" s="97">
        <f>SUM(E11:E19)</f>
        <v>21</v>
      </c>
      <c r="F10" s="98">
        <f>SUM(F11:F19)</f>
        <v>29</v>
      </c>
      <c r="G10" s="97">
        <f>SUM(G11:G19)</f>
        <v>0</v>
      </c>
      <c r="H10" s="99">
        <f aca="true" t="shared" si="0" ref="H10:AM10">SUM(H11:H19)</f>
        <v>0</v>
      </c>
      <c r="I10" s="99">
        <f t="shared" si="0"/>
        <v>0</v>
      </c>
      <c r="J10" s="99"/>
      <c r="K10" s="98">
        <f t="shared" si="0"/>
        <v>0</v>
      </c>
      <c r="L10" s="97">
        <f t="shared" si="0"/>
        <v>0</v>
      </c>
      <c r="M10" s="99">
        <f t="shared" si="0"/>
        <v>0</v>
      </c>
      <c r="N10" s="99">
        <f t="shared" si="0"/>
        <v>0</v>
      </c>
      <c r="O10" s="99"/>
      <c r="P10" s="98">
        <f t="shared" si="0"/>
        <v>0</v>
      </c>
      <c r="Q10" s="97">
        <f t="shared" si="0"/>
        <v>0</v>
      </c>
      <c r="R10" s="99">
        <f t="shared" si="0"/>
        <v>0</v>
      </c>
      <c r="S10" s="99">
        <f t="shared" si="0"/>
        <v>0</v>
      </c>
      <c r="T10" s="99"/>
      <c r="U10" s="98">
        <f t="shared" si="0"/>
        <v>0</v>
      </c>
      <c r="V10" s="97">
        <f t="shared" si="0"/>
        <v>0</v>
      </c>
      <c r="W10" s="99">
        <f t="shared" si="0"/>
        <v>0</v>
      </c>
      <c r="X10" s="99">
        <f t="shared" si="0"/>
        <v>0</v>
      </c>
      <c r="Y10" s="99"/>
      <c r="Z10" s="98">
        <f t="shared" si="0"/>
        <v>0</v>
      </c>
      <c r="AA10" s="97">
        <f>SUM(AA11:AA19)</f>
        <v>7</v>
      </c>
      <c r="AB10" s="99">
        <f>SUM(AB11:AB19)</f>
        <v>0</v>
      </c>
      <c r="AC10" s="99">
        <f>SUM(AC11:AC19)</f>
        <v>2</v>
      </c>
      <c r="AD10" s="99"/>
      <c r="AE10" s="98">
        <f>SUM(AE11:AE19)</f>
        <v>12</v>
      </c>
      <c r="AF10" s="97">
        <f>SUM(AF11:AF19)</f>
        <v>5</v>
      </c>
      <c r="AG10" s="99">
        <f>SUM(AG11:AG19)</f>
        <v>0</v>
      </c>
      <c r="AH10" s="99">
        <f>SUM(AH11:AH19)</f>
        <v>5</v>
      </c>
      <c r="AI10" s="99"/>
      <c r="AJ10" s="98">
        <f>SUM(AJ11:AJ19)</f>
        <v>14</v>
      </c>
      <c r="AK10" s="97">
        <f t="shared" si="0"/>
        <v>1</v>
      </c>
      <c r="AL10" s="99">
        <f t="shared" si="0"/>
        <v>0</v>
      </c>
      <c r="AM10" s="99">
        <f t="shared" si="0"/>
        <v>1</v>
      </c>
      <c r="AN10" s="99"/>
      <c r="AO10" s="98">
        <f>SUM(AO11:AO19)</f>
        <v>3</v>
      </c>
      <c r="AP10" s="122"/>
    </row>
    <row r="11" spans="1:44" ht="18" customHeight="1">
      <c r="A11" s="311" t="s">
        <v>237</v>
      </c>
      <c r="B11" s="364" t="s">
        <v>292</v>
      </c>
      <c r="C11" s="308" t="s">
        <v>126</v>
      </c>
      <c r="D11" s="322"/>
      <c r="E11" s="323">
        <f>SUM(G11:I11,L11:N11,Q11:S11,V11:X11,AA11:AC11,AF11:AH11,AK11:AM11)</f>
        <v>2</v>
      </c>
      <c r="F11" s="324">
        <f>SUM(K11,P11,U11,Z11,AE11,AJ11,AO11)</f>
        <v>2</v>
      </c>
      <c r="G11" s="365"/>
      <c r="H11" s="366"/>
      <c r="I11" s="104"/>
      <c r="J11" s="106"/>
      <c r="K11" s="109"/>
      <c r="L11" s="367"/>
      <c r="M11" s="365"/>
      <c r="N11" s="104"/>
      <c r="O11" s="106"/>
      <c r="P11" s="109"/>
      <c r="Q11" s="104"/>
      <c r="R11" s="105"/>
      <c r="S11" s="104"/>
      <c r="T11" s="106"/>
      <c r="U11" s="109"/>
      <c r="V11" s="104"/>
      <c r="W11" s="105"/>
      <c r="X11" s="104"/>
      <c r="Y11" s="106"/>
      <c r="Z11" s="109"/>
      <c r="AA11" s="104">
        <v>2</v>
      </c>
      <c r="AB11" s="105">
        <v>0</v>
      </c>
      <c r="AC11" s="104">
        <v>0</v>
      </c>
      <c r="AD11" s="106" t="s">
        <v>15</v>
      </c>
      <c r="AE11" s="109">
        <v>2</v>
      </c>
      <c r="AF11" s="195"/>
      <c r="AG11" s="196"/>
      <c r="AH11" s="368"/>
      <c r="AI11" s="196"/>
      <c r="AJ11" s="369"/>
      <c r="AK11" s="370"/>
      <c r="AL11" s="105"/>
      <c r="AM11" s="104"/>
      <c r="AN11" s="106"/>
      <c r="AO11" s="109"/>
      <c r="AP11" s="207"/>
      <c r="AQ11" s="31">
        <f>SUM(G11:I11,L11:N11,Q11:S11,V11:X11,AA11:AC11,AF11:AH11,AK11:AM11)</f>
        <v>2</v>
      </c>
      <c r="AR11" s="31">
        <f>IF(E11=AQ11,,1)</f>
        <v>0</v>
      </c>
    </row>
    <row r="12" spans="1:44" ht="18" customHeight="1">
      <c r="A12" s="310" t="s">
        <v>183</v>
      </c>
      <c r="B12" s="290" t="s">
        <v>293</v>
      </c>
      <c r="C12" s="308" t="s">
        <v>127</v>
      </c>
      <c r="D12" s="322"/>
      <c r="E12" s="323">
        <f aca="true" t="shared" si="1" ref="E12:E19">SUM(G12:I12,L12:N12,Q12:S12,V12:X12,AA12:AC12,AF12:AH12,AK12:AM12)</f>
        <v>3</v>
      </c>
      <c r="F12" s="328">
        <f>SUM(K12,P12,U12,Z12,AE12,AJ12,AO12)</f>
        <v>4</v>
      </c>
      <c r="G12" s="371"/>
      <c r="H12" s="105"/>
      <c r="I12" s="107"/>
      <c r="J12" s="108"/>
      <c r="K12" s="110"/>
      <c r="L12" s="371"/>
      <c r="M12" s="105"/>
      <c r="N12" s="107"/>
      <c r="O12" s="108"/>
      <c r="P12" s="110"/>
      <c r="Q12" s="107"/>
      <c r="R12" s="105"/>
      <c r="S12" s="107"/>
      <c r="T12" s="108"/>
      <c r="U12" s="110"/>
      <c r="V12" s="107"/>
      <c r="W12" s="105"/>
      <c r="X12" s="107"/>
      <c r="Y12" s="108"/>
      <c r="Z12" s="110"/>
      <c r="AA12" s="107"/>
      <c r="AB12" s="105"/>
      <c r="AC12" s="107"/>
      <c r="AD12" s="108"/>
      <c r="AE12" s="110"/>
      <c r="AF12" s="195">
        <v>1</v>
      </c>
      <c r="AG12" s="196">
        <v>0</v>
      </c>
      <c r="AH12" s="368">
        <v>2</v>
      </c>
      <c r="AI12" s="196" t="s">
        <v>203</v>
      </c>
      <c r="AJ12" s="369">
        <v>4</v>
      </c>
      <c r="AK12" s="237"/>
      <c r="AL12" s="105"/>
      <c r="AM12" s="107"/>
      <c r="AN12" s="108"/>
      <c r="AO12" s="110"/>
      <c r="AP12" s="208" t="s">
        <v>292</v>
      </c>
      <c r="AQ12" s="31">
        <f aca="true" t="shared" si="2" ref="AQ12:AQ19">SUM(G12:I12,L12:N12,Q12:S12,V12:X12,AA12:AC12,AF12:AH12,AK12:AM12)</f>
        <v>3</v>
      </c>
      <c r="AR12" s="31">
        <f aca="true" t="shared" si="3" ref="AR12:AR19">IF(E12=AQ12,,1)</f>
        <v>0</v>
      </c>
    </row>
    <row r="13" spans="1:44" ht="18" customHeight="1">
      <c r="A13" s="310" t="s">
        <v>63</v>
      </c>
      <c r="B13" s="290" t="s">
        <v>294</v>
      </c>
      <c r="C13" s="308" t="s">
        <v>128</v>
      </c>
      <c r="D13" s="322"/>
      <c r="E13" s="323">
        <f t="shared" si="1"/>
        <v>2</v>
      </c>
      <c r="F13" s="328">
        <f aca="true" t="shared" si="4" ref="F13:F19">SUM(K13,P13,U13,Z13,AE13,AJ13,AO13)</f>
        <v>4</v>
      </c>
      <c r="G13" s="371"/>
      <c r="H13" s="105"/>
      <c r="I13" s="107"/>
      <c r="J13" s="108"/>
      <c r="K13" s="110"/>
      <c r="L13" s="371"/>
      <c r="M13" s="105"/>
      <c r="N13" s="107"/>
      <c r="O13" s="108"/>
      <c r="P13" s="110"/>
      <c r="Q13" s="107"/>
      <c r="R13" s="105"/>
      <c r="S13" s="107"/>
      <c r="T13" s="196"/>
      <c r="U13" s="372"/>
      <c r="V13" s="107"/>
      <c r="W13" s="105"/>
      <c r="X13" s="373"/>
      <c r="Y13" s="107"/>
      <c r="Z13" s="110"/>
      <c r="AA13" s="107">
        <v>2</v>
      </c>
      <c r="AB13" s="105">
        <v>0</v>
      </c>
      <c r="AC13" s="107">
        <v>0</v>
      </c>
      <c r="AD13" s="108" t="s">
        <v>203</v>
      </c>
      <c r="AE13" s="110">
        <v>4</v>
      </c>
      <c r="AF13" s="195"/>
      <c r="AG13" s="196"/>
      <c r="AH13" s="368"/>
      <c r="AI13" s="196"/>
      <c r="AJ13" s="369"/>
      <c r="AK13" s="237"/>
      <c r="AL13" s="105"/>
      <c r="AM13" s="107"/>
      <c r="AN13" s="108"/>
      <c r="AO13" s="110"/>
      <c r="AP13" s="208"/>
      <c r="AQ13" s="31">
        <f t="shared" si="2"/>
        <v>2</v>
      </c>
      <c r="AR13" s="31">
        <f t="shared" si="3"/>
        <v>0</v>
      </c>
    </row>
    <row r="14" spans="1:44" ht="18" customHeight="1">
      <c r="A14" s="310" t="s">
        <v>64</v>
      </c>
      <c r="B14" s="290" t="s">
        <v>295</v>
      </c>
      <c r="C14" s="308" t="s">
        <v>129</v>
      </c>
      <c r="D14" s="322"/>
      <c r="E14" s="323">
        <f t="shared" si="1"/>
        <v>3</v>
      </c>
      <c r="F14" s="328">
        <f t="shared" si="4"/>
        <v>4</v>
      </c>
      <c r="G14" s="371"/>
      <c r="H14" s="105"/>
      <c r="I14" s="107"/>
      <c r="J14" s="108"/>
      <c r="K14" s="110"/>
      <c r="L14" s="374"/>
      <c r="M14" s="371"/>
      <c r="N14" s="107"/>
      <c r="O14" s="108"/>
      <c r="P14" s="110"/>
      <c r="Q14" s="107"/>
      <c r="R14" s="105"/>
      <c r="S14" s="107"/>
      <c r="T14" s="108"/>
      <c r="U14" s="110"/>
      <c r="V14" s="107"/>
      <c r="W14" s="105"/>
      <c r="X14" s="107"/>
      <c r="Y14" s="108"/>
      <c r="Z14" s="110"/>
      <c r="AA14" s="195"/>
      <c r="AB14" s="368"/>
      <c r="AC14" s="368"/>
      <c r="AD14" s="196"/>
      <c r="AE14" s="369"/>
      <c r="AF14" s="38">
        <v>1</v>
      </c>
      <c r="AG14" s="39">
        <v>0</v>
      </c>
      <c r="AH14" s="39">
        <v>2</v>
      </c>
      <c r="AI14" s="39" t="s">
        <v>15</v>
      </c>
      <c r="AJ14" s="111">
        <v>4</v>
      </c>
      <c r="AK14" s="237"/>
      <c r="AL14" s="105"/>
      <c r="AM14" s="107"/>
      <c r="AN14" s="108"/>
      <c r="AO14" s="110"/>
      <c r="AP14" s="209" t="s">
        <v>294</v>
      </c>
      <c r="AQ14" s="31">
        <f t="shared" si="2"/>
        <v>3</v>
      </c>
      <c r="AR14" s="31">
        <f t="shared" si="3"/>
        <v>0</v>
      </c>
    </row>
    <row r="15" spans="1:44" ht="18" customHeight="1">
      <c r="A15" s="310" t="s">
        <v>65</v>
      </c>
      <c r="B15" s="290" t="s">
        <v>296</v>
      </c>
      <c r="C15" s="308" t="s">
        <v>227</v>
      </c>
      <c r="D15" s="322"/>
      <c r="E15" s="323">
        <f t="shared" si="1"/>
        <v>2</v>
      </c>
      <c r="F15" s="328">
        <f t="shared" si="4"/>
        <v>3</v>
      </c>
      <c r="G15" s="371"/>
      <c r="H15" s="105"/>
      <c r="I15" s="107"/>
      <c r="J15" s="108"/>
      <c r="K15" s="110"/>
      <c r="L15" s="374"/>
      <c r="M15" s="371"/>
      <c r="N15" s="107"/>
      <c r="O15" s="108"/>
      <c r="P15" s="110"/>
      <c r="Q15" s="107"/>
      <c r="R15" s="105"/>
      <c r="S15" s="107"/>
      <c r="T15" s="108"/>
      <c r="U15" s="110"/>
      <c r="V15" s="107"/>
      <c r="W15" s="105"/>
      <c r="X15" s="107"/>
      <c r="Y15" s="108"/>
      <c r="Z15" s="110"/>
      <c r="AA15" s="195">
        <v>1</v>
      </c>
      <c r="AB15" s="368">
        <v>0</v>
      </c>
      <c r="AC15" s="368">
        <v>1</v>
      </c>
      <c r="AD15" s="196" t="s">
        <v>203</v>
      </c>
      <c r="AE15" s="369">
        <v>3</v>
      </c>
      <c r="AF15" s="38"/>
      <c r="AG15" s="39"/>
      <c r="AH15" s="39"/>
      <c r="AI15" s="39"/>
      <c r="AJ15" s="111"/>
      <c r="AK15" s="237"/>
      <c r="AL15" s="105"/>
      <c r="AM15" s="107"/>
      <c r="AN15" s="108"/>
      <c r="AO15" s="110"/>
      <c r="AP15" s="208"/>
      <c r="AQ15" s="31">
        <f t="shared" si="2"/>
        <v>2</v>
      </c>
      <c r="AR15" s="31">
        <f t="shared" si="3"/>
        <v>0</v>
      </c>
    </row>
    <row r="16" spans="1:44" ht="18" customHeight="1">
      <c r="A16" s="310" t="s">
        <v>66</v>
      </c>
      <c r="B16" s="290" t="s">
        <v>297</v>
      </c>
      <c r="C16" s="308" t="s">
        <v>228</v>
      </c>
      <c r="D16" s="322"/>
      <c r="E16" s="323">
        <f t="shared" si="1"/>
        <v>2</v>
      </c>
      <c r="F16" s="328">
        <f t="shared" si="4"/>
        <v>3</v>
      </c>
      <c r="G16" s="371"/>
      <c r="H16" s="105"/>
      <c r="I16" s="107"/>
      <c r="J16" s="108"/>
      <c r="K16" s="110"/>
      <c r="L16" s="374"/>
      <c r="M16" s="371"/>
      <c r="N16" s="107"/>
      <c r="O16" s="108"/>
      <c r="P16" s="110"/>
      <c r="Q16" s="107"/>
      <c r="R16" s="105"/>
      <c r="S16" s="107"/>
      <c r="T16" s="108"/>
      <c r="U16" s="110"/>
      <c r="V16" s="107"/>
      <c r="W16" s="105"/>
      <c r="X16" s="107"/>
      <c r="Y16" s="108"/>
      <c r="Z16" s="110"/>
      <c r="AA16" s="195"/>
      <c r="AB16" s="368"/>
      <c r="AC16" s="368"/>
      <c r="AD16" s="196"/>
      <c r="AE16" s="369"/>
      <c r="AF16" s="38">
        <v>1</v>
      </c>
      <c r="AG16" s="39">
        <v>0</v>
      </c>
      <c r="AH16" s="39">
        <v>1</v>
      </c>
      <c r="AI16" s="39" t="s">
        <v>15</v>
      </c>
      <c r="AJ16" s="111">
        <v>3</v>
      </c>
      <c r="AK16" s="237"/>
      <c r="AL16" s="105"/>
      <c r="AM16" s="107"/>
      <c r="AN16" s="108"/>
      <c r="AO16" s="110"/>
      <c r="AP16" s="208" t="s">
        <v>296</v>
      </c>
      <c r="AQ16" s="31">
        <f t="shared" si="2"/>
        <v>2</v>
      </c>
      <c r="AR16" s="31">
        <f t="shared" si="3"/>
        <v>0</v>
      </c>
    </row>
    <row r="17" spans="1:44" ht="18" customHeight="1">
      <c r="A17" s="310" t="s">
        <v>67</v>
      </c>
      <c r="B17" s="290" t="s">
        <v>298</v>
      </c>
      <c r="C17" s="308" t="s">
        <v>130</v>
      </c>
      <c r="D17" s="322"/>
      <c r="E17" s="323">
        <f t="shared" si="1"/>
        <v>3</v>
      </c>
      <c r="F17" s="328">
        <f t="shared" si="4"/>
        <v>3</v>
      </c>
      <c r="G17" s="371"/>
      <c r="H17" s="105"/>
      <c r="I17" s="107"/>
      <c r="J17" s="108"/>
      <c r="K17" s="110"/>
      <c r="L17" s="374"/>
      <c r="M17" s="371"/>
      <c r="N17" s="107"/>
      <c r="O17" s="108"/>
      <c r="P17" s="110"/>
      <c r="Q17" s="107"/>
      <c r="R17" s="105"/>
      <c r="S17" s="107"/>
      <c r="T17" s="108"/>
      <c r="U17" s="110"/>
      <c r="V17" s="107"/>
      <c r="W17" s="105"/>
      <c r="X17" s="107"/>
      <c r="Y17" s="108"/>
      <c r="Z17" s="110"/>
      <c r="AA17" s="195">
        <v>2</v>
      </c>
      <c r="AB17" s="368">
        <v>0</v>
      </c>
      <c r="AC17" s="368">
        <v>1</v>
      </c>
      <c r="AD17" s="196" t="s">
        <v>15</v>
      </c>
      <c r="AE17" s="369">
        <v>3</v>
      </c>
      <c r="AF17" s="38"/>
      <c r="AG17" s="39"/>
      <c r="AH17" s="39"/>
      <c r="AI17" s="39"/>
      <c r="AJ17" s="111"/>
      <c r="AK17" s="237"/>
      <c r="AL17" s="105"/>
      <c r="AM17" s="107"/>
      <c r="AN17" s="108"/>
      <c r="AO17" s="110"/>
      <c r="AP17" s="209"/>
      <c r="AQ17" s="31">
        <f t="shared" si="2"/>
        <v>3</v>
      </c>
      <c r="AR17" s="31">
        <f t="shared" si="3"/>
        <v>0</v>
      </c>
    </row>
    <row r="18" spans="1:44" ht="18" customHeight="1">
      <c r="A18" s="310" t="s">
        <v>68</v>
      </c>
      <c r="B18" s="290" t="s">
        <v>299</v>
      </c>
      <c r="C18" s="308" t="s">
        <v>131</v>
      </c>
      <c r="D18" s="322"/>
      <c r="E18" s="323">
        <f t="shared" si="1"/>
        <v>2</v>
      </c>
      <c r="F18" s="328">
        <f t="shared" si="4"/>
        <v>3</v>
      </c>
      <c r="G18" s="371"/>
      <c r="H18" s="105"/>
      <c r="I18" s="107"/>
      <c r="J18" s="108"/>
      <c r="K18" s="110"/>
      <c r="L18" s="374"/>
      <c r="M18" s="371"/>
      <c r="N18" s="107"/>
      <c r="O18" s="108"/>
      <c r="P18" s="110"/>
      <c r="Q18" s="107"/>
      <c r="R18" s="105"/>
      <c r="S18" s="107"/>
      <c r="T18" s="108"/>
      <c r="U18" s="110"/>
      <c r="V18" s="107"/>
      <c r="W18" s="105"/>
      <c r="X18" s="107"/>
      <c r="Y18" s="108"/>
      <c r="Z18" s="110"/>
      <c r="AA18" s="195"/>
      <c r="AB18" s="368"/>
      <c r="AC18" s="368"/>
      <c r="AD18" s="196"/>
      <c r="AE18" s="369"/>
      <c r="AF18" s="38">
        <v>2</v>
      </c>
      <c r="AG18" s="39">
        <v>0</v>
      </c>
      <c r="AH18" s="39">
        <v>0</v>
      </c>
      <c r="AI18" s="39" t="s">
        <v>203</v>
      </c>
      <c r="AJ18" s="111">
        <v>3</v>
      </c>
      <c r="AK18" s="237"/>
      <c r="AL18" s="105"/>
      <c r="AM18" s="107"/>
      <c r="AN18" s="108"/>
      <c r="AO18" s="110"/>
      <c r="AP18" s="208" t="s">
        <v>298</v>
      </c>
      <c r="AQ18" s="31">
        <f t="shared" si="2"/>
        <v>2</v>
      </c>
      <c r="AR18" s="31">
        <f t="shared" si="3"/>
        <v>0</v>
      </c>
    </row>
    <row r="19" spans="1:44" ht="18" customHeight="1">
      <c r="A19" s="313" t="s">
        <v>69</v>
      </c>
      <c r="B19" s="290" t="s">
        <v>300</v>
      </c>
      <c r="C19" s="308" t="s">
        <v>132</v>
      </c>
      <c r="D19" s="322"/>
      <c r="E19" s="323">
        <f t="shared" si="1"/>
        <v>2</v>
      </c>
      <c r="F19" s="331">
        <f t="shared" si="4"/>
        <v>3</v>
      </c>
      <c r="G19" s="371"/>
      <c r="H19" s="105"/>
      <c r="I19" s="107"/>
      <c r="J19" s="108"/>
      <c r="K19" s="110"/>
      <c r="L19" s="371"/>
      <c r="M19" s="105"/>
      <c r="N19" s="107"/>
      <c r="O19" s="108"/>
      <c r="P19" s="110"/>
      <c r="Q19" s="107"/>
      <c r="R19" s="105"/>
      <c r="S19" s="107"/>
      <c r="T19" s="108"/>
      <c r="U19" s="110"/>
      <c r="V19" s="107"/>
      <c r="W19" s="105"/>
      <c r="X19" s="107"/>
      <c r="Y19" s="108"/>
      <c r="Z19" s="110"/>
      <c r="AA19" s="107"/>
      <c r="AB19" s="105"/>
      <c r="AC19" s="107"/>
      <c r="AD19" s="108"/>
      <c r="AE19" s="110"/>
      <c r="AF19" s="195"/>
      <c r="AG19" s="196"/>
      <c r="AH19" s="368"/>
      <c r="AI19" s="196"/>
      <c r="AJ19" s="369"/>
      <c r="AK19" s="237">
        <v>1</v>
      </c>
      <c r="AL19" s="105">
        <v>0</v>
      </c>
      <c r="AM19" s="107">
        <v>1</v>
      </c>
      <c r="AN19" s="108" t="s">
        <v>15</v>
      </c>
      <c r="AO19" s="110">
        <v>3</v>
      </c>
      <c r="AP19" s="208" t="s">
        <v>299</v>
      </c>
      <c r="AQ19" s="31">
        <f t="shared" si="2"/>
        <v>2</v>
      </c>
      <c r="AR19" s="31">
        <f t="shared" si="3"/>
        <v>0</v>
      </c>
    </row>
    <row r="20" spans="1:42" ht="31.5" customHeight="1">
      <c r="A20" s="1053" t="s">
        <v>213</v>
      </c>
      <c r="B20" s="1054"/>
      <c r="C20" s="1054"/>
      <c r="D20" s="280" t="s">
        <v>211</v>
      </c>
      <c r="E20" s="97">
        <f>SUM(G20:I20,L20:N20,Q20:S20,V20:X20,AA20:AC20,AF20:AH20,AK20:AM20)</f>
        <v>15</v>
      </c>
      <c r="F20" s="98">
        <f>SUM(K20,P20,U20,Z20,AE20,AJ20,AO20)</f>
        <v>20</v>
      </c>
      <c r="G20" s="1049"/>
      <c r="H20" s="1050"/>
      <c r="I20" s="1051"/>
      <c r="J20" s="83"/>
      <c r="K20" s="98"/>
      <c r="L20" s="1049"/>
      <c r="M20" s="1050"/>
      <c r="N20" s="1051"/>
      <c r="O20" s="83"/>
      <c r="P20" s="98"/>
      <c r="Q20" s="1049"/>
      <c r="R20" s="1050"/>
      <c r="S20" s="1051"/>
      <c r="T20" s="83"/>
      <c r="U20" s="98"/>
      <c r="V20" s="1049"/>
      <c r="W20" s="1050"/>
      <c r="X20" s="1051"/>
      <c r="Y20" s="83"/>
      <c r="Z20" s="98"/>
      <c r="AA20" s="1049"/>
      <c r="AB20" s="1050"/>
      <c r="AC20" s="1051"/>
      <c r="AD20" s="83"/>
      <c r="AE20" s="98"/>
      <c r="AF20" s="1049">
        <f>SUM(AF39,AG39,AH39)</f>
        <v>7</v>
      </c>
      <c r="AG20" s="1050"/>
      <c r="AH20" s="1051"/>
      <c r="AI20" s="83"/>
      <c r="AJ20" s="98">
        <v>10</v>
      </c>
      <c r="AK20" s="1049">
        <f>SUM(AK39,AL39,AM39)</f>
        <v>8</v>
      </c>
      <c r="AL20" s="1050"/>
      <c r="AM20" s="1051"/>
      <c r="AN20" s="99"/>
      <c r="AO20" s="98">
        <v>10</v>
      </c>
      <c r="AP20" s="123"/>
    </row>
    <row r="21" spans="1:42" ht="18" customHeight="1">
      <c r="A21" s="1038" t="s">
        <v>206</v>
      </c>
      <c r="B21" s="1039"/>
      <c r="C21" s="1039"/>
      <c r="D21" s="265" t="s">
        <v>211</v>
      </c>
      <c r="E21" s="83">
        <f>SUM(G21:I21,L21:N21,Q21:S21,V21:X21,AA21:AC21,AF21:AH21,AK21:AM21)</f>
        <v>10</v>
      </c>
      <c r="F21" s="100">
        <f>SUM(K21,P21,U21,Z21,AE21,AJ21,AO21)</f>
        <v>10</v>
      </c>
      <c r="G21" s="97"/>
      <c r="H21" s="99"/>
      <c r="I21" s="99"/>
      <c r="J21" s="99"/>
      <c r="K21" s="98"/>
      <c r="L21" s="97"/>
      <c r="M21" s="99"/>
      <c r="N21" s="99"/>
      <c r="O21" s="99"/>
      <c r="P21" s="98"/>
      <c r="Q21" s="97"/>
      <c r="R21" s="99"/>
      <c r="S21" s="99"/>
      <c r="T21" s="99"/>
      <c r="U21" s="98"/>
      <c r="V21" s="97"/>
      <c r="W21" s="99"/>
      <c r="X21" s="99"/>
      <c r="Y21" s="99"/>
      <c r="Z21" s="98"/>
      <c r="AA21" s="97">
        <v>0</v>
      </c>
      <c r="AB21" s="99">
        <v>0</v>
      </c>
      <c r="AC21" s="99">
        <v>5</v>
      </c>
      <c r="AD21" s="99" t="s">
        <v>203</v>
      </c>
      <c r="AE21" s="98">
        <v>5</v>
      </c>
      <c r="AF21" s="97">
        <v>0</v>
      </c>
      <c r="AG21" s="99">
        <v>0</v>
      </c>
      <c r="AH21" s="99">
        <v>5</v>
      </c>
      <c r="AI21" s="99" t="s">
        <v>203</v>
      </c>
      <c r="AJ21" s="98">
        <v>5</v>
      </c>
      <c r="AK21" s="97"/>
      <c r="AL21" s="99"/>
      <c r="AM21" s="99"/>
      <c r="AN21" s="99"/>
      <c r="AO21" s="98"/>
      <c r="AP21" s="123"/>
    </row>
    <row r="22" spans="1:42" s="139" customFormat="1" ht="23.25" customHeight="1" thickBot="1">
      <c r="A22" s="175"/>
      <c r="B22" s="176"/>
      <c r="C22" s="266" t="s">
        <v>18</v>
      </c>
      <c r="D22" s="266"/>
      <c r="E22" s="177"/>
      <c r="F22" s="282">
        <f>SUM(K22,P22,U22,Z22,AE22,AJ22,AO22)</f>
        <v>15</v>
      </c>
      <c r="G22" s="150"/>
      <c r="H22" s="178"/>
      <c r="I22" s="179"/>
      <c r="J22" s="178"/>
      <c r="K22" s="180"/>
      <c r="L22" s="150"/>
      <c r="M22" s="178"/>
      <c r="N22" s="179"/>
      <c r="O22" s="178"/>
      <c r="P22" s="180"/>
      <c r="Q22" s="150"/>
      <c r="R22" s="181"/>
      <c r="S22" s="178"/>
      <c r="T22" s="178"/>
      <c r="U22" s="180"/>
      <c r="V22" s="182"/>
      <c r="W22" s="178"/>
      <c r="X22" s="179"/>
      <c r="Y22" s="178"/>
      <c r="Z22" s="180"/>
      <c r="AA22" s="182"/>
      <c r="AB22" s="178"/>
      <c r="AC22" s="179"/>
      <c r="AD22" s="178"/>
      <c r="AE22" s="180"/>
      <c r="AF22" s="182"/>
      <c r="AG22" s="178"/>
      <c r="AH22" s="179"/>
      <c r="AI22" s="178"/>
      <c r="AJ22" s="180"/>
      <c r="AK22" s="150"/>
      <c r="AL22" s="178"/>
      <c r="AM22" s="179"/>
      <c r="AN22" s="178"/>
      <c r="AO22" s="180">
        <v>15</v>
      </c>
      <c r="AP22" s="183"/>
    </row>
    <row r="23" spans="1:42" ht="20.25" customHeight="1" thickBot="1" thickTop="1">
      <c r="A23" s="61"/>
      <c r="B23" s="62"/>
      <c r="C23" s="1067" t="s">
        <v>17</v>
      </c>
      <c r="D23" s="1068"/>
      <c r="E23" s="101">
        <f>'BSc N KIP ALAP'!E54+E10+E20+E21+E22</f>
        <v>154</v>
      </c>
      <c r="F23" s="120">
        <f>'BSc N KIP ALAP'!F54+F10+F20+F21+F22</f>
        <v>210</v>
      </c>
      <c r="G23" s="112"/>
      <c r="H23" s="113"/>
      <c r="I23" s="113"/>
      <c r="J23" s="114"/>
      <c r="K23" s="173">
        <f>'BSc N KIP ALAP'!K54+K10+K20+K21+K22</f>
        <v>33</v>
      </c>
      <c r="L23" s="112"/>
      <c r="M23" s="113"/>
      <c r="N23" s="113"/>
      <c r="O23" s="114"/>
      <c r="P23" s="173">
        <f>'BSc N KIP ALAP'!P54+P10+P20+P21+P22</f>
        <v>33</v>
      </c>
      <c r="Q23" s="118"/>
      <c r="R23" s="119"/>
      <c r="S23" s="119"/>
      <c r="T23" s="120"/>
      <c r="U23" s="173">
        <f>'BSc N KIP ALAP'!U54+U10+U20+U21+U22</f>
        <v>28</v>
      </c>
      <c r="V23" s="118"/>
      <c r="W23" s="119"/>
      <c r="X23" s="119"/>
      <c r="Y23" s="120"/>
      <c r="Z23" s="173">
        <f>'BSc N KIP ALAP'!Z54+Z10+Z20+Z21+Z22</f>
        <v>29</v>
      </c>
      <c r="AA23" s="112"/>
      <c r="AB23" s="113"/>
      <c r="AC23" s="113"/>
      <c r="AD23" s="114"/>
      <c r="AE23" s="173">
        <f>'BSc N KIP ALAP'!AE54+AE10+AE20+AE21+AE22</f>
        <v>27</v>
      </c>
      <c r="AF23" s="118"/>
      <c r="AG23" s="119"/>
      <c r="AH23" s="119"/>
      <c r="AI23" s="120"/>
      <c r="AJ23" s="173">
        <f>'BSc N KIP ALAP'!AJ54+AJ10+AJ20+AJ21+AJ22</f>
        <v>32</v>
      </c>
      <c r="AK23" s="118"/>
      <c r="AL23" s="119"/>
      <c r="AM23" s="119"/>
      <c r="AN23" s="120"/>
      <c r="AO23" s="173">
        <f>'BSc N KIP ALAP'!AO54+AO10+AO20+AO21+AO22</f>
        <v>28</v>
      </c>
      <c r="AP23" s="21"/>
    </row>
    <row r="24" spans="1:42" s="139" customFormat="1" ht="18" customHeight="1">
      <c r="A24" s="136"/>
      <c r="B24" s="137"/>
      <c r="C24" s="270" t="s">
        <v>24</v>
      </c>
      <c r="D24" s="284"/>
      <c r="E24" s="274"/>
      <c r="F24" s="275"/>
      <c r="G24" s="185"/>
      <c r="H24" s="186">
        <f>SUM(G10:I10,G20,G21:I21)+SUM('BSc N KIP ALAP'!G54:I54)</f>
        <v>25</v>
      </c>
      <c r="I24" s="187"/>
      <c r="J24" s="188"/>
      <c r="K24" s="192"/>
      <c r="L24" s="185"/>
      <c r="M24" s="186">
        <f>SUM(L10:N10,L20,L21:N21)+SUM('BSc N KIP ALAP'!L54:N54)</f>
        <v>26</v>
      </c>
      <c r="N24" s="187"/>
      <c r="O24" s="190"/>
      <c r="P24" s="192"/>
      <c r="Q24" s="185"/>
      <c r="R24" s="186">
        <f>SUM(Q10:S10,Q20,Q21:S21)+SUM('BSc N KIP ALAP'!Q54:S54)</f>
        <v>23</v>
      </c>
      <c r="S24" s="187"/>
      <c r="T24" s="190"/>
      <c r="U24" s="192"/>
      <c r="V24" s="185"/>
      <c r="W24" s="186">
        <f>SUM(V10:X10,V20,V21:X21)+SUM('BSc N KIP ALAP'!V54:X54)</f>
        <v>24</v>
      </c>
      <c r="X24" s="187"/>
      <c r="Y24" s="190"/>
      <c r="Z24" s="193"/>
      <c r="AA24" s="185"/>
      <c r="AB24" s="186">
        <f>SUM(AA10:AC10,AA20,AA21:AC21)+SUM('BSc N KIP ALAP'!AA54:AC54)</f>
        <v>22</v>
      </c>
      <c r="AC24" s="187"/>
      <c r="AD24" s="188"/>
      <c r="AE24" s="193"/>
      <c r="AF24" s="185"/>
      <c r="AG24" s="186">
        <f>SUM(AF10:AH10,AF20,AF21:AH21)+SUM('BSc N KIP ALAP'!AF54:AH54)</f>
        <v>24</v>
      </c>
      <c r="AH24" s="187"/>
      <c r="AI24" s="190"/>
      <c r="AJ24" s="192"/>
      <c r="AK24" s="185"/>
      <c r="AL24" s="186">
        <f>SUM(AK10:AM10,AK20,AK21:AM21)+SUM('BSc N KIP ALAP'!AK54:AM54)</f>
        <v>10</v>
      </c>
      <c r="AM24" s="187"/>
      <c r="AN24" s="190"/>
      <c r="AO24" s="192"/>
      <c r="AP24" s="138"/>
    </row>
    <row r="25" spans="1:42" s="139" customFormat="1" ht="18" customHeight="1">
      <c r="A25" s="140"/>
      <c r="B25" s="141"/>
      <c r="C25" s="271" t="s">
        <v>16</v>
      </c>
      <c r="D25" s="285"/>
      <c r="E25" s="276"/>
      <c r="F25" s="277"/>
      <c r="G25" s="142"/>
      <c r="H25" s="143"/>
      <c r="I25" s="143"/>
      <c r="J25" s="144">
        <f>COUNTIF('BSc N KIP ALAP'!J10:J53,"v")+COUNTIF(J11:J19,"v")</f>
        <v>4</v>
      </c>
      <c r="K25" s="145"/>
      <c r="L25" s="146"/>
      <c r="M25" s="147"/>
      <c r="N25" s="147"/>
      <c r="O25" s="144">
        <v>5</v>
      </c>
      <c r="P25" s="145"/>
      <c r="Q25" s="146"/>
      <c r="R25" s="147"/>
      <c r="S25" s="147"/>
      <c r="T25" s="144">
        <f>COUNTIF('BSc N KIP ALAP'!T11:T54,"v")+COUNTIF(T11:T19,"v")</f>
        <v>5</v>
      </c>
      <c r="U25" s="145"/>
      <c r="V25" s="146"/>
      <c r="W25" s="147"/>
      <c r="X25" s="147"/>
      <c r="Y25" s="144">
        <f>COUNTIF('BSc N KIP ALAP'!Y10:Y53,"v")+COUNTIF(Y11:Y19,"v")</f>
        <v>4</v>
      </c>
      <c r="Z25" s="148"/>
      <c r="AA25" s="142"/>
      <c r="AB25" s="143"/>
      <c r="AC25" s="143"/>
      <c r="AD25" s="144">
        <f>COUNTIF('BSc N KIP ALAP'!AD10:AD53,"v")+COUNTIF(AD11:AD19,"v")</f>
        <v>4</v>
      </c>
      <c r="AE25" s="148"/>
      <c r="AF25" s="146"/>
      <c r="AG25" s="147"/>
      <c r="AH25" s="147"/>
      <c r="AI25" s="144">
        <f>COUNTIF('BSc N KIP ALAP'!AI10:AI53,"v")+COUNTIF(AI11:AI19,"v")+COUNTIF(AI40:AI47,"v")</f>
        <v>5</v>
      </c>
      <c r="AJ25" s="145"/>
      <c r="AK25" s="146"/>
      <c r="AL25" s="147"/>
      <c r="AM25" s="147"/>
      <c r="AN25" s="144">
        <f>COUNTIF('BSc N KIP ALAP'!AN10:AN53,"v")+COUNTIF(AN11:AN19,"v")+COUNTIF(AN40:AN47,"v")</f>
        <v>4</v>
      </c>
      <c r="AO25" s="145"/>
      <c r="AP25" s="149"/>
    </row>
    <row r="26" spans="1:42" s="139" customFormat="1" ht="18" customHeight="1" thickBot="1">
      <c r="A26" s="150"/>
      <c r="B26" s="151"/>
      <c r="C26" s="272" t="s">
        <v>204</v>
      </c>
      <c r="D26" s="152"/>
      <c r="E26" s="278"/>
      <c r="F26" s="279"/>
      <c r="G26" s="142"/>
      <c r="H26" s="143"/>
      <c r="I26" s="143"/>
      <c r="J26" s="144">
        <f>COUNTIF('BSc N KIP ALAP'!J10:J53,"é")+COUNTIF(J11:J19,"é")</f>
        <v>5</v>
      </c>
      <c r="K26" s="145"/>
      <c r="L26" s="146"/>
      <c r="M26" s="147"/>
      <c r="N26" s="147"/>
      <c r="O26" s="144">
        <f>COUNTIF('BSc N KIP ALAP'!O10:O53,"é")+COUNTIF(O11:O19,"é")</f>
        <v>4</v>
      </c>
      <c r="P26" s="145"/>
      <c r="Q26" s="146"/>
      <c r="R26" s="147"/>
      <c r="S26" s="147"/>
      <c r="T26" s="144">
        <f>COUNTIF('BSc N KIP ALAP'!T11:T54,"é")+COUNTIF(T11:T19,"é")</f>
        <v>5</v>
      </c>
      <c r="U26" s="145"/>
      <c r="V26" s="146"/>
      <c r="W26" s="147"/>
      <c r="X26" s="147"/>
      <c r="Y26" s="144">
        <f>COUNTIF('BSc N KIP ALAP'!Y10:Y53,"é")+COUNTIF(Y11:Y19,"é")</f>
        <v>5</v>
      </c>
      <c r="Z26" s="148"/>
      <c r="AA26" s="142"/>
      <c r="AB26" s="143"/>
      <c r="AC26" s="143"/>
      <c r="AD26" s="144">
        <f>COUNTIF('BSc N KIP ALAP'!AD10:AD53,"é")+COUNTIF(AD11:AD19,"é")</f>
        <v>4</v>
      </c>
      <c r="AE26" s="148"/>
      <c r="AF26" s="146"/>
      <c r="AG26" s="147"/>
      <c r="AH26" s="147"/>
      <c r="AI26" s="144">
        <f>COUNTIF('BSc N KIP ALAP'!AI10:AI53,"é")+COUNTIF(AI11:AI19,"é")+COUNTIF(AI40:AI47,"é")</f>
        <v>4</v>
      </c>
      <c r="AJ26" s="145"/>
      <c r="AK26" s="146"/>
      <c r="AL26" s="147"/>
      <c r="AM26" s="147"/>
      <c r="AN26" s="144">
        <f>COUNTIF('BSc N KIP ALAP'!AN10:AN53,"é")+COUNTIF(AN11:AN19,"é")+COUNTIF(AN40:AN47,"é")</f>
        <v>1</v>
      </c>
      <c r="AO26" s="145"/>
      <c r="AP26" s="149"/>
    </row>
    <row r="27" spans="1:42" s="139" customFormat="1" ht="18" customHeight="1" thickTop="1">
      <c r="A27" s="136"/>
      <c r="B27" s="137"/>
      <c r="C27" s="269" t="s">
        <v>19</v>
      </c>
      <c r="D27" s="269"/>
      <c r="E27" s="153">
        <v>2</v>
      </c>
      <c r="F27" s="154">
        <v>0</v>
      </c>
      <c r="G27" s="155"/>
      <c r="H27" s="156"/>
      <c r="I27" s="156"/>
      <c r="J27" s="156"/>
      <c r="K27" s="157"/>
      <c r="L27" s="155">
        <v>0</v>
      </c>
      <c r="M27" s="156">
        <v>2</v>
      </c>
      <c r="N27" s="156">
        <v>0</v>
      </c>
      <c r="O27" s="156" t="s">
        <v>20</v>
      </c>
      <c r="P27" s="157"/>
      <c r="Q27" s="158"/>
      <c r="R27" s="159"/>
      <c r="S27" s="156"/>
      <c r="T27" s="156"/>
      <c r="U27" s="157"/>
      <c r="V27" s="155"/>
      <c r="W27" s="156"/>
      <c r="X27" s="156"/>
      <c r="Y27" s="156"/>
      <c r="Z27" s="160"/>
      <c r="AA27" s="155"/>
      <c r="AB27" s="156"/>
      <c r="AC27" s="156"/>
      <c r="AD27" s="156"/>
      <c r="AE27" s="160"/>
      <c r="AF27" s="155"/>
      <c r="AG27" s="156"/>
      <c r="AH27" s="156"/>
      <c r="AI27" s="156"/>
      <c r="AJ27" s="157"/>
      <c r="AK27" s="155"/>
      <c r="AL27" s="156"/>
      <c r="AM27" s="156"/>
      <c r="AN27" s="156"/>
      <c r="AO27" s="157"/>
      <c r="AP27" s="149"/>
    </row>
    <row r="28" spans="1:42" s="139" customFormat="1" ht="18" customHeight="1">
      <c r="A28" s="140"/>
      <c r="B28" s="141"/>
      <c r="C28" s="273" t="s">
        <v>21</v>
      </c>
      <c r="D28" s="269"/>
      <c r="E28" s="161">
        <v>2</v>
      </c>
      <c r="F28" s="162">
        <v>0</v>
      </c>
      <c r="G28" s="146"/>
      <c r="H28" s="147"/>
      <c r="I28" s="147"/>
      <c r="J28" s="147"/>
      <c r="K28" s="145"/>
      <c r="L28" s="146"/>
      <c r="M28" s="147"/>
      <c r="N28" s="147"/>
      <c r="O28" s="147"/>
      <c r="P28" s="145"/>
      <c r="Q28" s="146">
        <v>0</v>
      </c>
      <c r="R28" s="147">
        <v>2</v>
      </c>
      <c r="S28" s="147">
        <v>0</v>
      </c>
      <c r="T28" s="147" t="s">
        <v>20</v>
      </c>
      <c r="U28" s="145"/>
      <c r="V28" s="146"/>
      <c r="W28" s="147"/>
      <c r="X28" s="147"/>
      <c r="Y28" s="147"/>
      <c r="Z28" s="148"/>
      <c r="AA28" s="146"/>
      <c r="AB28" s="147"/>
      <c r="AC28" s="147"/>
      <c r="AD28" s="147"/>
      <c r="AE28" s="148"/>
      <c r="AF28" s="146"/>
      <c r="AG28" s="147"/>
      <c r="AH28" s="147"/>
      <c r="AI28" s="147"/>
      <c r="AJ28" s="145"/>
      <c r="AK28" s="146"/>
      <c r="AL28" s="147"/>
      <c r="AM28" s="147"/>
      <c r="AN28" s="147"/>
      <c r="AO28" s="145"/>
      <c r="AP28" s="149"/>
    </row>
    <row r="29" spans="1:42" s="139" customFormat="1" ht="18" customHeight="1">
      <c r="A29" s="648"/>
      <c r="B29" s="649"/>
      <c r="C29" s="632" t="s">
        <v>388</v>
      </c>
      <c r="D29" s="650"/>
      <c r="E29" s="633">
        <v>4</v>
      </c>
      <c r="F29" s="634">
        <v>4</v>
      </c>
      <c r="G29" s="646"/>
      <c r="H29" s="639"/>
      <c r="I29" s="639"/>
      <c r="J29" s="639"/>
      <c r="K29" s="640"/>
      <c r="L29" s="646"/>
      <c r="M29" s="639"/>
      <c r="N29" s="639"/>
      <c r="O29" s="639"/>
      <c r="P29" s="640"/>
      <c r="Q29" s="146">
        <v>0</v>
      </c>
      <c r="R29" s="147">
        <v>4</v>
      </c>
      <c r="S29" s="147">
        <v>0</v>
      </c>
      <c r="T29" s="147" t="s">
        <v>203</v>
      </c>
      <c r="U29" s="145">
        <v>4</v>
      </c>
      <c r="V29" s="248" t="s">
        <v>207</v>
      </c>
      <c r="W29" s="639"/>
      <c r="X29" s="639"/>
      <c r="Y29" s="639"/>
      <c r="Z29" s="651"/>
      <c r="AA29" s="646"/>
      <c r="AB29" s="639"/>
      <c r="AC29" s="639"/>
      <c r="AD29" s="639"/>
      <c r="AE29" s="651"/>
      <c r="AF29" s="646"/>
      <c r="AG29" s="639"/>
      <c r="AH29" s="639"/>
      <c r="AI29" s="639"/>
      <c r="AJ29" s="640"/>
      <c r="AK29" s="646"/>
      <c r="AL29" s="639"/>
      <c r="AM29" s="639"/>
      <c r="AN29" s="639"/>
      <c r="AO29" s="640"/>
      <c r="AP29" s="149"/>
    </row>
    <row r="30" spans="1:42" s="139" customFormat="1" ht="18" customHeight="1" thickBot="1">
      <c r="A30" s="165"/>
      <c r="B30" s="166"/>
      <c r="C30" s="644" t="s">
        <v>385</v>
      </c>
      <c r="D30" s="645"/>
      <c r="E30" s="643" t="s">
        <v>386</v>
      </c>
      <c r="F30" s="642">
        <v>0</v>
      </c>
      <c r="G30" s="168"/>
      <c r="H30" s="169"/>
      <c r="I30" s="169"/>
      <c r="J30" s="169"/>
      <c r="K30" s="170"/>
      <c r="L30" s="168"/>
      <c r="M30" s="169"/>
      <c r="N30" s="169"/>
      <c r="O30" s="169"/>
      <c r="P30" s="170"/>
      <c r="Q30" s="635"/>
      <c r="R30" s="641"/>
      <c r="S30" s="641"/>
      <c r="T30" s="641"/>
      <c r="U30" s="636"/>
      <c r="V30" s="168"/>
      <c r="W30" s="169"/>
      <c r="X30" s="169"/>
      <c r="Y30" s="169"/>
      <c r="Z30" s="171"/>
      <c r="AA30" s="168"/>
      <c r="AB30" s="169"/>
      <c r="AC30" s="169"/>
      <c r="AD30" s="169"/>
      <c r="AE30" s="171"/>
      <c r="AF30" s="1064" t="s">
        <v>386</v>
      </c>
      <c r="AG30" s="1065"/>
      <c r="AH30" s="1065"/>
      <c r="AI30" s="1065"/>
      <c r="AJ30" s="1066"/>
      <c r="AK30" s="168"/>
      <c r="AL30" s="169"/>
      <c r="AM30" s="169"/>
      <c r="AN30" s="169"/>
      <c r="AO30" s="170"/>
      <c r="AP30" s="149"/>
    </row>
    <row r="31" spans="1:42" ht="12.75" customHeight="1">
      <c r="A31" s="2"/>
      <c r="B31" s="8"/>
      <c r="C31" s="9"/>
      <c r="D31" s="9"/>
      <c r="E31" s="10"/>
      <c r="F31" s="10"/>
      <c r="G31" s="1"/>
      <c r="H31" s="1"/>
      <c r="I31" s="1"/>
      <c r="J31" s="1"/>
      <c r="K31" s="14"/>
      <c r="L31" s="14"/>
      <c r="M31" s="14"/>
      <c r="N31" s="14"/>
      <c r="O31" s="1"/>
      <c r="P31" s="14"/>
      <c r="Q31" s="14"/>
      <c r="R31" s="14"/>
      <c r="S31" s="14"/>
      <c r="T31" s="1"/>
      <c r="U31" s="14"/>
      <c r="V31" s="14"/>
      <c r="W31" s="14"/>
      <c r="X31" s="14"/>
      <c r="Y31" s="1"/>
      <c r="Z31" s="14"/>
      <c r="AA31" s="184"/>
      <c r="AB31" s="184"/>
      <c r="AC31" s="184"/>
      <c r="AD31" s="184"/>
      <c r="AE31" s="184"/>
      <c r="AF31" s="1"/>
      <c r="AG31" s="1"/>
      <c r="AH31" s="1"/>
      <c r="AI31" s="1"/>
      <c r="AJ31" s="14"/>
      <c r="AK31" s="10"/>
      <c r="AL31" s="10"/>
      <c r="AM31" s="10"/>
      <c r="AN31" s="10"/>
      <c r="AO31" s="10"/>
      <c r="AP31" s="10"/>
    </row>
    <row r="32" spans="1:42" ht="15" customHeight="1">
      <c r="A32" s="2"/>
      <c r="B32" s="43" t="s">
        <v>179</v>
      </c>
      <c r="C32" s="15"/>
      <c r="D32" s="1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"/>
      <c r="W32" s="1"/>
      <c r="X32" s="1"/>
      <c r="Y32" s="2"/>
      <c r="Z32" s="14"/>
      <c r="AA32" s="2"/>
      <c r="AB32" s="2"/>
      <c r="AC32" s="2"/>
      <c r="AD32" s="2"/>
      <c r="AE32" s="14"/>
      <c r="AF32" s="2"/>
      <c r="AG32" s="2"/>
      <c r="AH32" s="2"/>
      <c r="AI32" s="2"/>
      <c r="AJ32" s="14"/>
      <c r="AK32" s="2"/>
      <c r="AL32" s="2"/>
      <c r="AM32" s="2"/>
      <c r="AN32" s="2"/>
      <c r="AO32" s="14"/>
      <c r="AP32" s="10"/>
    </row>
    <row r="33" spans="1:42" ht="15" customHeight="1">
      <c r="A33" s="2"/>
      <c r="B33" s="43" t="s">
        <v>181</v>
      </c>
      <c r="C33" s="15"/>
      <c r="D33" s="1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"/>
      <c r="W33" s="1"/>
      <c r="X33" s="1"/>
      <c r="Y33" s="2"/>
      <c r="Z33" s="14"/>
      <c r="AA33" s="2"/>
      <c r="AB33" s="2"/>
      <c r="AC33" s="2"/>
      <c r="AD33" s="2"/>
      <c r="AE33" s="14"/>
      <c r="AF33" s="2"/>
      <c r="AG33" s="2"/>
      <c r="AH33" s="2"/>
      <c r="AI33" s="2"/>
      <c r="AJ33" s="14"/>
      <c r="AK33" s="2"/>
      <c r="AL33" s="2"/>
      <c r="AM33" s="2"/>
      <c r="AN33" s="2"/>
      <c r="AO33" s="14"/>
      <c r="AP33" s="10"/>
    </row>
    <row r="34" spans="1:42" ht="15" customHeight="1">
      <c r="A34" s="2"/>
      <c r="B34" s="43" t="s">
        <v>192</v>
      </c>
      <c r="V34" s="1"/>
      <c r="W34" s="1"/>
      <c r="X34" s="1"/>
      <c r="Y34" s="2"/>
      <c r="Z34" s="14"/>
      <c r="AA34" s="2"/>
      <c r="AB34" s="2"/>
      <c r="AC34" s="2"/>
      <c r="AD34" s="2"/>
      <c r="AE34" s="14"/>
      <c r="AF34" s="2"/>
      <c r="AG34" s="2"/>
      <c r="AH34" s="2"/>
      <c r="AI34" s="2"/>
      <c r="AJ34" s="14"/>
      <c r="AK34" s="2"/>
      <c r="AL34" s="2"/>
      <c r="AM34" s="2"/>
      <c r="AN34" s="2"/>
      <c r="AO34" s="14"/>
      <c r="AP34" s="10"/>
    </row>
    <row r="35" spans="1:42" ht="15" customHeight="1" thickBot="1">
      <c r="A35" s="2"/>
      <c r="B35" s="43"/>
      <c r="V35" s="1"/>
      <c r="W35" s="1"/>
      <c r="X35" s="1"/>
      <c r="Y35" s="2"/>
      <c r="Z35" s="14"/>
      <c r="AA35" s="2"/>
      <c r="AB35" s="2"/>
      <c r="AC35" s="2"/>
      <c r="AD35" s="2"/>
      <c r="AE35" s="14"/>
      <c r="AF35" s="2"/>
      <c r="AG35" s="2"/>
      <c r="AH35" s="2"/>
      <c r="AI35" s="2"/>
      <c r="AJ35" s="14"/>
      <c r="AK35" s="2"/>
      <c r="AL35" s="2"/>
      <c r="AM35" s="2"/>
      <c r="AN35" s="2"/>
      <c r="AO35" s="14"/>
      <c r="AP35" s="10"/>
    </row>
    <row r="36" spans="1:44" s="31" customFormat="1" ht="20.25" customHeight="1">
      <c r="A36" s="1040"/>
      <c r="B36" s="1059" t="s">
        <v>23</v>
      </c>
      <c r="C36" s="1030" t="s">
        <v>2</v>
      </c>
      <c r="D36" s="1069"/>
      <c r="E36" s="27" t="s">
        <v>0</v>
      </c>
      <c r="F36" s="1077" t="s">
        <v>27</v>
      </c>
      <c r="G36" s="1036" t="s">
        <v>1</v>
      </c>
      <c r="H36" s="1037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  <c r="S36" s="1037"/>
      <c r="T36" s="1037"/>
      <c r="U36" s="1037"/>
      <c r="V36" s="1037"/>
      <c r="W36" s="1037"/>
      <c r="X36" s="1037"/>
      <c r="Y36" s="1037"/>
      <c r="Z36" s="1037"/>
      <c r="AA36" s="1037"/>
      <c r="AB36" s="1037"/>
      <c r="AC36" s="1037"/>
      <c r="AD36" s="1037"/>
      <c r="AE36" s="1037"/>
      <c r="AF36" s="1037"/>
      <c r="AG36" s="1037"/>
      <c r="AH36" s="1037"/>
      <c r="AI36" s="1037"/>
      <c r="AJ36" s="1037"/>
      <c r="AK36" s="28"/>
      <c r="AL36" s="28"/>
      <c r="AM36" s="28"/>
      <c r="AN36" s="29"/>
      <c r="AO36" s="30"/>
      <c r="AP36" s="1074" t="s">
        <v>29</v>
      </c>
      <c r="AQ36" s="1027" t="s">
        <v>200</v>
      </c>
      <c r="AR36" s="1024" t="s">
        <v>201</v>
      </c>
    </row>
    <row r="37" spans="1:44" s="31" customFormat="1" ht="20.25" customHeight="1" thickBot="1">
      <c r="A37" s="1058"/>
      <c r="B37" s="1060"/>
      <c r="C37" s="1070"/>
      <c r="D37" s="1071"/>
      <c r="E37" s="32" t="s">
        <v>3</v>
      </c>
      <c r="F37" s="1078"/>
      <c r="G37" s="33"/>
      <c r="H37" s="34"/>
      <c r="I37" s="34" t="s">
        <v>4</v>
      </c>
      <c r="J37" s="34"/>
      <c r="K37" s="35"/>
      <c r="L37" s="34"/>
      <c r="M37" s="34"/>
      <c r="N37" s="34" t="s">
        <v>5</v>
      </c>
      <c r="O37" s="34"/>
      <c r="P37" s="35"/>
      <c r="Q37" s="34"/>
      <c r="R37" s="34"/>
      <c r="S37" s="36" t="s">
        <v>6</v>
      </c>
      <c r="T37" s="34"/>
      <c r="U37" s="35"/>
      <c r="V37" s="34"/>
      <c r="W37" s="34"/>
      <c r="X37" s="36" t="s">
        <v>7</v>
      </c>
      <c r="Y37" s="34"/>
      <c r="Z37" s="35"/>
      <c r="AA37" s="34"/>
      <c r="AB37" s="34"/>
      <c r="AC37" s="36" t="s">
        <v>8</v>
      </c>
      <c r="AD37" s="34"/>
      <c r="AE37" s="35"/>
      <c r="AF37" s="33"/>
      <c r="AG37" s="34"/>
      <c r="AH37" s="34" t="s">
        <v>9</v>
      </c>
      <c r="AI37" s="34"/>
      <c r="AJ37" s="37"/>
      <c r="AK37" s="33"/>
      <c r="AL37" s="34"/>
      <c r="AM37" s="34" t="s">
        <v>22</v>
      </c>
      <c r="AN37" s="34"/>
      <c r="AO37" s="35"/>
      <c r="AP37" s="1075"/>
      <c r="AQ37" s="1027"/>
      <c r="AR37" s="1024"/>
    </row>
    <row r="38" spans="1:42" s="13" customFormat="1" ht="19.5" customHeight="1">
      <c r="A38" s="1055" t="s">
        <v>182</v>
      </c>
      <c r="B38" s="1056"/>
      <c r="C38" s="1056"/>
      <c r="D38" s="1056"/>
      <c r="E38" s="1056"/>
      <c r="F38" s="1057"/>
      <c r="G38" s="124" t="s">
        <v>10</v>
      </c>
      <c r="H38" s="125" t="s">
        <v>12</v>
      </c>
      <c r="I38" s="125" t="s">
        <v>11</v>
      </c>
      <c r="J38" s="125" t="s">
        <v>13</v>
      </c>
      <c r="K38" s="126" t="s">
        <v>14</v>
      </c>
      <c r="L38" s="124" t="s">
        <v>10</v>
      </c>
      <c r="M38" s="125" t="s">
        <v>12</v>
      </c>
      <c r="N38" s="125" t="s">
        <v>11</v>
      </c>
      <c r="O38" s="125" t="s">
        <v>13</v>
      </c>
      <c r="P38" s="126" t="s">
        <v>14</v>
      </c>
      <c r="Q38" s="124" t="s">
        <v>10</v>
      </c>
      <c r="R38" s="125" t="s">
        <v>12</v>
      </c>
      <c r="S38" s="125" t="s">
        <v>11</v>
      </c>
      <c r="T38" s="125" t="s">
        <v>13</v>
      </c>
      <c r="U38" s="126" t="s">
        <v>14</v>
      </c>
      <c r="V38" s="124" t="s">
        <v>10</v>
      </c>
      <c r="W38" s="125" t="s">
        <v>12</v>
      </c>
      <c r="X38" s="125" t="s">
        <v>11</v>
      </c>
      <c r="Y38" s="125" t="s">
        <v>13</v>
      </c>
      <c r="Z38" s="126" t="s">
        <v>14</v>
      </c>
      <c r="AA38" s="124" t="s">
        <v>10</v>
      </c>
      <c r="AB38" s="125" t="s">
        <v>12</v>
      </c>
      <c r="AC38" s="125" t="s">
        <v>11</v>
      </c>
      <c r="AD38" s="125" t="s">
        <v>13</v>
      </c>
      <c r="AE38" s="126" t="s">
        <v>14</v>
      </c>
      <c r="AF38" s="124" t="s">
        <v>10</v>
      </c>
      <c r="AG38" s="125" t="s">
        <v>12</v>
      </c>
      <c r="AH38" s="125" t="s">
        <v>11</v>
      </c>
      <c r="AI38" s="125" t="s">
        <v>13</v>
      </c>
      <c r="AJ38" s="126" t="s">
        <v>14</v>
      </c>
      <c r="AK38" s="127" t="s">
        <v>10</v>
      </c>
      <c r="AL38" s="26" t="s">
        <v>12</v>
      </c>
      <c r="AM38" s="26" t="s">
        <v>11</v>
      </c>
      <c r="AN38" s="26" t="s">
        <v>13</v>
      </c>
      <c r="AO38" s="126" t="s">
        <v>14</v>
      </c>
      <c r="AP38" s="202" t="s">
        <v>23</v>
      </c>
    </row>
    <row r="39" spans="1:42" ht="20.25" customHeight="1">
      <c r="A39" s="19"/>
      <c r="B39" s="1046" t="s">
        <v>150</v>
      </c>
      <c r="C39" s="1046"/>
      <c r="D39" s="245"/>
      <c r="E39" s="97">
        <f>SUM(E40:E47)</f>
        <v>15</v>
      </c>
      <c r="F39" s="98">
        <f>SUM(F40:F47)</f>
        <v>20</v>
      </c>
      <c r="G39" s="97">
        <f aca="true" t="shared" si="5" ref="G39:AO39">SUM(G40:G47)</f>
        <v>0</v>
      </c>
      <c r="H39" s="99">
        <f t="shared" si="5"/>
        <v>0</v>
      </c>
      <c r="I39" s="99">
        <f t="shared" si="5"/>
        <v>0</v>
      </c>
      <c r="J39" s="99"/>
      <c r="K39" s="98">
        <f t="shared" si="5"/>
        <v>0</v>
      </c>
      <c r="L39" s="97">
        <f t="shared" si="5"/>
        <v>0</v>
      </c>
      <c r="M39" s="99">
        <f t="shared" si="5"/>
        <v>0</v>
      </c>
      <c r="N39" s="99">
        <f t="shared" si="5"/>
        <v>0</v>
      </c>
      <c r="O39" s="99"/>
      <c r="P39" s="98">
        <f t="shared" si="5"/>
        <v>0</v>
      </c>
      <c r="Q39" s="97">
        <f t="shared" si="5"/>
        <v>0</v>
      </c>
      <c r="R39" s="99">
        <f t="shared" si="5"/>
        <v>0</v>
      </c>
      <c r="S39" s="99">
        <f t="shared" si="5"/>
        <v>0</v>
      </c>
      <c r="T39" s="99"/>
      <c r="U39" s="98">
        <f t="shared" si="5"/>
        <v>0</v>
      </c>
      <c r="V39" s="97">
        <f t="shared" si="5"/>
        <v>0</v>
      </c>
      <c r="W39" s="99">
        <f t="shared" si="5"/>
        <v>0</v>
      </c>
      <c r="X39" s="99">
        <f t="shared" si="5"/>
        <v>0</v>
      </c>
      <c r="Y39" s="99"/>
      <c r="Z39" s="98">
        <f t="shared" si="5"/>
        <v>0</v>
      </c>
      <c r="AA39" s="97">
        <f t="shared" si="5"/>
        <v>0</v>
      </c>
      <c r="AB39" s="99">
        <f t="shared" si="5"/>
        <v>0</v>
      </c>
      <c r="AC39" s="99">
        <f t="shared" si="5"/>
        <v>0</v>
      </c>
      <c r="AD39" s="99"/>
      <c r="AE39" s="98">
        <f t="shared" si="5"/>
        <v>0</v>
      </c>
      <c r="AF39" s="97">
        <f t="shared" si="5"/>
        <v>6</v>
      </c>
      <c r="AG39" s="99">
        <f t="shared" si="5"/>
        <v>0</v>
      </c>
      <c r="AH39" s="99">
        <f t="shared" si="5"/>
        <v>1</v>
      </c>
      <c r="AI39" s="99"/>
      <c r="AJ39" s="98">
        <f t="shared" si="5"/>
        <v>10</v>
      </c>
      <c r="AK39" s="97">
        <f t="shared" si="5"/>
        <v>5</v>
      </c>
      <c r="AL39" s="99">
        <f t="shared" si="5"/>
        <v>0</v>
      </c>
      <c r="AM39" s="99">
        <f t="shared" si="5"/>
        <v>3</v>
      </c>
      <c r="AN39" s="99"/>
      <c r="AO39" s="98">
        <f t="shared" si="5"/>
        <v>10</v>
      </c>
      <c r="AP39" s="203"/>
    </row>
    <row r="40" spans="1:44" ht="15" customHeight="1">
      <c r="A40" s="311" t="s">
        <v>70</v>
      </c>
      <c r="B40" s="198" t="s">
        <v>301</v>
      </c>
      <c r="C40" s="335" t="s">
        <v>151</v>
      </c>
      <c r="D40" s="336"/>
      <c r="E40" s="236">
        <f>SUM(G40,H40,I40,L40,M40,N40,Q40,R40,S40,V40,W40,X40,AA40,AB40,AC40,AF40,AG40,AH40,AK40,AL40,AM40)</f>
        <v>1</v>
      </c>
      <c r="F40" s="337">
        <f>SUM(K40,P40,U40,Z40,AE40,AJ40,AO40)</f>
        <v>2</v>
      </c>
      <c r="G40" s="382"/>
      <c r="H40" s="383"/>
      <c r="I40" s="383"/>
      <c r="J40" s="383"/>
      <c r="K40" s="384"/>
      <c r="L40" s="382"/>
      <c r="M40" s="383"/>
      <c r="N40" s="383"/>
      <c r="O40" s="383"/>
      <c r="P40" s="384"/>
      <c r="Q40" s="382"/>
      <c r="R40" s="383"/>
      <c r="S40" s="383"/>
      <c r="T40" s="383"/>
      <c r="U40" s="384"/>
      <c r="V40" s="382"/>
      <c r="W40" s="383"/>
      <c r="X40" s="383"/>
      <c r="Y40" s="383"/>
      <c r="Z40" s="384"/>
      <c r="AA40" s="326"/>
      <c r="AB40" s="294"/>
      <c r="AC40" s="294"/>
      <c r="AD40" s="294"/>
      <c r="AE40" s="377"/>
      <c r="AF40" s="326">
        <v>1</v>
      </c>
      <c r="AG40" s="294">
        <v>0</v>
      </c>
      <c r="AH40" s="294">
        <v>0</v>
      </c>
      <c r="AI40" s="294" t="s">
        <v>15</v>
      </c>
      <c r="AJ40" s="377">
        <v>2</v>
      </c>
      <c r="AK40" s="326"/>
      <c r="AL40" s="294"/>
      <c r="AM40" s="294"/>
      <c r="AN40" s="294"/>
      <c r="AO40" s="377"/>
      <c r="AP40" s="204" t="s">
        <v>317</v>
      </c>
      <c r="AQ40" s="31">
        <f>SUM(G40:I40,L40:N40,Q40:S40,V40:X40,AA40:AC40,AF40:AH40,AK40:AM40)</f>
        <v>1</v>
      </c>
      <c r="AR40" s="31">
        <f>IF(E40=AQ40,,1)</f>
        <v>0</v>
      </c>
    </row>
    <row r="41" spans="1:44" ht="15.75">
      <c r="A41" s="310" t="s">
        <v>71</v>
      </c>
      <c r="B41" s="199" t="s">
        <v>302</v>
      </c>
      <c r="C41" s="343" t="s">
        <v>152</v>
      </c>
      <c r="D41" s="344"/>
      <c r="E41" s="236">
        <f aca="true" t="shared" si="6" ref="E41:E47">SUM(G41,H41,I41,L41,M41,N41,Q41,R41,S41,V41,W41,X41,AA41,AB41,AC41,AF41,AG41,AH41,AK41,AL41,AM41)</f>
        <v>2</v>
      </c>
      <c r="F41" s="337">
        <f aca="true" t="shared" si="7" ref="F41:F47">SUM(K41,P41,U41,Z41,AE41,AJ41,AO41)</f>
        <v>2</v>
      </c>
      <c r="G41" s="326"/>
      <c r="H41" s="294"/>
      <c r="I41" s="294"/>
      <c r="J41" s="294"/>
      <c r="K41" s="377"/>
      <c r="L41" s="326"/>
      <c r="M41" s="294"/>
      <c r="N41" s="294"/>
      <c r="O41" s="294"/>
      <c r="P41" s="377"/>
      <c r="Q41" s="326"/>
      <c r="R41" s="294"/>
      <c r="S41" s="294"/>
      <c r="T41" s="294"/>
      <c r="U41" s="377"/>
      <c r="V41" s="326"/>
      <c r="W41" s="294"/>
      <c r="X41" s="294"/>
      <c r="Y41" s="294"/>
      <c r="Z41" s="377"/>
      <c r="AA41" s="326"/>
      <c r="AB41" s="294"/>
      <c r="AC41" s="294"/>
      <c r="AD41" s="294"/>
      <c r="AE41" s="377"/>
      <c r="AF41" s="326"/>
      <c r="AG41" s="294"/>
      <c r="AH41" s="294"/>
      <c r="AI41" s="294"/>
      <c r="AJ41" s="377"/>
      <c r="AK41" s="326">
        <v>2</v>
      </c>
      <c r="AL41" s="294">
        <v>0</v>
      </c>
      <c r="AM41" s="294">
        <v>0</v>
      </c>
      <c r="AN41" s="294" t="s">
        <v>15</v>
      </c>
      <c r="AO41" s="377">
        <v>2</v>
      </c>
      <c r="AP41" s="394" t="s">
        <v>301</v>
      </c>
      <c r="AQ41" s="31">
        <f aca="true" t="shared" si="8" ref="AQ41:AQ47">SUM(G41:I41,L41:N41,Q41:S41,V41:X41,AA41:AC41,AF41:AH41,AK41:AM41)</f>
        <v>2</v>
      </c>
      <c r="AR41" s="31">
        <f aca="true" t="shared" si="9" ref="AR41:AR47">IF(E41=AQ41,,1)</f>
        <v>0</v>
      </c>
    </row>
    <row r="42" spans="1:44" ht="15.75">
      <c r="A42" s="310" t="s">
        <v>72</v>
      </c>
      <c r="B42" s="199" t="s">
        <v>303</v>
      </c>
      <c r="C42" s="343" t="s">
        <v>153</v>
      </c>
      <c r="D42" s="344"/>
      <c r="E42" s="236">
        <f t="shared" si="6"/>
        <v>3</v>
      </c>
      <c r="F42" s="337">
        <f t="shared" si="7"/>
        <v>4</v>
      </c>
      <c r="G42" s="326"/>
      <c r="H42" s="294"/>
      <c r="I42" s="294"/>
      <c r="J42" s="294"/>
      <c r="K42" s="377"/>
      <c r="L42" s="326"/>
      <c r="M42" s="294"/>
      <c r="N42" s="294"/>
      <c r="O42" s="294"/>
      <c r="P42" s="377"/>
      <c r="Q42" s="326"/>
      <c r="R42" s="294"/>
      <c r="S42" s="294"/>
      <c r="T42" s="294"/>
      <c r="U42" s="377"/>
      <c r="V42" s="326"/>
      <c r="W42" s="294"/>
      <c r="X42" s="294"/>
      <c r="Y42" s="294"/>
      <c r="Z42" s="377"/>
      <c r="AA42" s="326"/>
      <c r="AB42" s="294"/>
      <c r="AC42" s="294"/>
      <c r="AD42" s="294"/>
      <c r="AE42" s="377"/>
      <c r="AF42" s="326">
        <v>2</v>
      </c>
      <c r="AG42" s="294">
        <v>0</v>
      </c>
      <c r="AH42" s="294">
        <v>1</v>
      </c>
      <c r="AI42" s="294" t="s">
        <v>203</v>
      </c>
      <c r="AJ42" s="377">
        <v>4</v>
      </c>
      <c r="AK42" s="326"/>
      <c r="AL42" s="294"/>
      <c r="AM42" s="294"/>
      <c r="AN42" s="294"/>
      <c r="AO42" s="377"/>
      <c r="AP42" s="375"/>
      <c r="AQ42" s="31">
        <f t="shared" si="8"/>
        <v>3</v>
      </c>
      <c r="AR42" s="31">
        <f t="shared" si="9"/>
        <v>0</v>
      </c>
    </row>
    <row r="43" spans="1:44" ht="15.75">
      <c r="A43" s="310" t="s">
        <v>73</v>
      </c>
      <c r="B43" s="199" t="s">
        <v>304</v>
      </c>
      <c r="C43" s="343" t="s">
        <v>154</v>
      </c>
      <c r="D43" s="344"/>
      <c r="E43" s="236">
        <f t="shared" si="6"/>
        <v>3</v>
      </c>
      <c r="F43" s="337">
        <f t="shared" si="7"/>
        <v>4</v>
      </c>
      <c r="G43" s="326"/>
      <c r="H43" s="294"/>
      <c r="I43" s="294"/>
      <c r="J43" s="294"/>
      <c r="K43" s="377"/>
      <c r="L43" s="326"/>
      <c r="M43" s="294"/>
      <c r="N43" s="294"/>
      <c r="O43" s="294"/>
      <c r="P43" s="377"/>
      <c r="Q43" s="326"/>
      <c r="R43" s="294"/>
      <c r="S43" s="294"/>
      <c r="T43" s="294"/>
      <c r="U43" s="377"/>
      <c r="V43" s="326"/>
      <c r="W43" s="294"/>
      <c r="X43" s="294"/>
      <c r="Y43" s="294"/>
      <c r="Z43" s="377"/>
      <c r="AA43" s="326"/>
      <c r="AB43" s="294"/>
      <c r="AC43" s="294"/>
      <c r="AD43" s="294"/>
      <c r="AE43" s="377"/>
      <c r="AF43" s="326"/>
      <c r="AG43" s="294"/>
      <c r="AH43" s="294"/>
      <c r="AI43" s="294"/>
      <c r="AJ43" s="377"/>
      <c r="AK43" s="326">
        <v>1</v>
      </c>
      <c r="AL43" s="294">
        <v>0</v>
      </c>
      <c r="AM43" s="294">
        <v>2</v>
      </c>
      <c r="AN43" s="294" t="s">
        <v>15</v>
      </c>
      <c r="AO43" s="377">
        <v>4</v>
      </c>
      <c r="AP43" s="375" t="s">
        <v>303</v>
      </c>
      <c r="AQ43" s="31">
        <f t="shared" si="8"/>
        <v>3</v>
      </c>
      <c r="AR43" s="31">
        <f t="shared" si="9"/>
        <v>0</v>
      </c>
    </row>
    <row r="44" spans="1:44" ht="15.75">
      <c r="A44" s="310" t="s">
        <v>174</v>
      </c>
      <c r="B44" s="199" t="s">
        <v>305</v>
      </c>
      <c r="C44" s="343" t="s">
        <v>155</v>
      </c>
      <c r="D44" s="344"/>
      <c r="E44" s="236">
        <f t="shared" si="6"/>
        <v>1</v>
      </c>
      <c r="F44" s="337">
        <f t="shared" si="7"/>
        <v>2</v>
      </c>
      <c r="G44" s="326"/>
      <c r="H44" s="294"/>
      <c r="I44" s="294"/>
      <c r="J44" s="294"/>
      <c r="K44" s="377"/>
      <c r="L44" s="326"/>
      <c r="M44" s="294"/>
      <c r="N44" s="294"/>
      <c r="O44" s="294"/>
      <c r="P44" s="377"/>
      <c r="Q44" s="326"/>
      <c r="R44" s="294"/>
      <c r="S44" s="294"/>
      <c r="T44" s="294"/>
      <c r="U44" s="377"/>
      <c r="V44" s="326"/>
      <c r="W44" s="294"/>
      <c r="X44" s="294"/>
      <c r="Y44" s="294"/>
      <c r="Z44" s="377"/>
      <c r="AA44" s="326"/>
      <c r="AB44" s="294"/>
      <c r="AC44" s="294"/>
      <c r="AD44" s="294"/>
      <c r="AE44" s="377"/>
      <c r="AF44" s="326">
        <v>1</v>
      </c>
      <c r="AG44" s="294">
        <v>0</v>
      </c>
      <c r="AH44" s="294">
        <v>0</v>
      </c>
      <c r="AI44" s="294" t="s">
        <v>203</v>
      </c>
      <c r="AJ44" s="377">
        <v>2</v>
      </c>
      <c r="AK44" s="326"/>
      <c r="AL44" s="294"/>
      <c r="AM44" s="294"/>
      <c r="AN44" s="294"/>
      <c r="AO44" s="377"/>
      <c r="AP44" s="375"/>
      <c r="AQ44" s="31">
        <f t="shared" si="8"/>
        <v>1</v>
      </c>
      <c r="AR44" s="31">
        <f t="shared" si="9"/>
        <v>0</v>
      </c>
    </row>
    <row r="45" spans="1:44" ht="15.75">
      <c r="A45" s="310" t="s">
        <v>175</v>
      </c>
      <c r="B45" s="199" t="s">
        <v>306</v>
      </c>
      <c r="C45" s="343" t="s">
        <v>156</v>
      </c>
      <c r="D45" s="344"/>
      <c r="E45" s="236">
        <f t="shared" si="6"/>
        <v>2</v>
      </c>
      <c r="F45" s="337">
        <f t="shared" si="7"/>
        <v>2</v>
      </c>
      <c r="G45" s="378"/>
      <c r="H45" s="379"/>
      <c r="I45" s="379"/>
      <c r="J45" s="379"/>
      <c r="K45" s="380"/>
      <c r="L45" s="378"/>
      <c r="M45" s="379"/>
      <c r="N45" s="379"/>
      <c r="O45" s="379"/>
      <c r="P45" s="380"/>
      <c r="Q45" s="378"/>
      <c r="R45" s="379"/>
      <c r="S45" s="379"/>
      <c r="T45" s="379"/>
      <c r="U45" s="380"/>
      <c r="V45" s="378"/>
      <c r="W45" s="379"/>
      <c r="X45" s="379"/>
      <c r="Y45" s="379"/>
      <c r="Z45" s="380"/>
      <c r="AA45" s="378"/>
      <c r="AB45" s="379"/>
      <c r="AC45" s="379"/>
      <c r="AD45" s="379"/>
      <c r="AE45" s="380"/>
      <c r="AF45" s="378"/>
      <c r="AG45" s="379"/>
      <c r="AH45" s="379"/>
      <c r="AI45" s="379"/>
      <c r="AJ45" s="380"/>
      <c r="AK45" s="378">
        <v>1</v>
      </c>
      <c r="AL45" s="379">
        <v>0</v>
      </c>
      <c r="AM45" s="379">
        <v>1</v>
      </c>
      <c r="AN45" s="379" t="s">
        <v>15</v>
      </c>
      <c r="AO45" s="380">
        <v>2</v>
      </c>
      <c r="AP45" s="375" t="s">
        <v>305</v>
      </c>
      <c r="AQ45" s="31">
        <f t="shared" si="8"/>
        <v>2</v>
      </c>
      <c r="AR45" s="31">
        <f t="shared" si="9"/>
        <v>0</v>
      </c>
    </row>
    <row r="46" spans="1:44" ht="15.75">
      <c r="A46" s="310" t="s">
        <v>176</v>
      </c>
      <c r="B46" s="199" t="s">
        <v>307</v>
      </c>
      <c r="C46" s="343" t="s">
        <v>198</v>
      </c>
      <c r="D46" s="344"/>
      <c r="E46" s="236">
        <f t="shared" si="6"/>
        <v>2</v>
      </c>
      <c r="F46" s="337">
        <f t="shared" si="7"/>
        <v>2</v>
      </c>
      <c r="G46" s="378"/>
      <c r="H46" s="379"/>
      <c r="I46" s="379"/>
      <c r="J46" s="379"/>
      <c r="K46" s="380"/>
      <c r="L46" s="378"/>
      <c r="M46" s="379"/>
      <c r="N46" s="379"/>
      <c r="O46" s="379"/>
      <c r="P46" s="380"/>
      <c r="Q46" s="378"/>
      <c r="R46" s="379"/>
      <c r="S46" s="379"/>
      <c r="T46" s="379"/>
      <c r="U46" s="380"/>
      <c r="V46" s="378"/>
      <c r="W46" s="379"/>
      <c r="X46" s="379"/>
      <c r="Y46" s="379"/>
      <c r="Z46" s="380"/>
      <c r="AA46" s="378"/>
      <c r="AB46" s="379"/>
      <c r="AC46" s="379"/>
      <c r="AD46" s="379"/>
      <c r="AE46" s="380"/>
      <c r="AF46" s="378">
        <v>2</v>
      </c>
      <c r="AG46" s="379">
        <v>0</v>
      </c>
      <c r="AH46" s="379">
        <v>0</v>
      </c>
      <c r="AI46" s="379" t="s">
        <v>15</v>
      </c>
      <c r="AJ46" s="380">
        <v>2</v>
      </c>
      <c r="AK46" s="378"/>
      <c r="AL46" s="379"/>
      <c r="AM46" s="379"/>
      <c r="AN46" s="379"/>
      <c r="AO46" s="380"/>
      <c r="AP46" s="375" t="s">
        <v>298</v>
      </c>
      <c r="AQ46" s="31">
        <f t="shared" si="8"/>
        <v>2</v>
      </c>
      <c r="AR46" s="31">
        <f t="shared" si="9"/>
        <v>0</v>
      </c>
    </row>
    <row r="47" spans="1:44" ht="15.75">
      <c r="A47" s="313" t="s">
        <v>177</v>
      </c>
      <c r="B47" s="200" t="s">
        <v>308</v>
      </c>
      <c r="C47" s="346" t="s">
        <v>199</v>
      </c>
      <c r="D47" s="347"/>
      <c r="E47" s="236">
        <f t="shared" si="6"/>
        <v>1</v>
      </c>
      <c r="F47" s="337">
        <f t="shared" si="7"/>
        <v>2</v>
      </c>
      <c r="G47" s="385"/>
      <c r="H47" s="386"/>
      <c r="I47" s="386"/>
      <c r="J47" s="386"/>
      <c r="K47" s="387"/>
      <c r="L47" s="385"/>
      <c r="M47" s="386"/>
      <c r="N47" s="386"/>
      <c r="O47" s="386"/>
      <c r="P47" s="387"/>
      <c r="Q47" s="385"/>
      <c r="R47" s="386"/>
      <c r="S47" s="386"/>
      <c r="T47" s="386"/>
      <c r="U47" s="387"/>
      <c r="V47" s="385"/>
      <c r="W47" s="386"/>
      <c r="X47" s="386"/>
      <c r="Y47" s="386"/>
      <c r="Z47" s="387"/>
      <c r="AA47" s="378"/>
      <c r="AB47" s="379"/>
      <c r="AC47" s="379"/>
      <c r="AD47" s="379"/>
      <c r="AE47" s="380"/>
      <c r="AF47" s="378"/>
      <c r="AG47" s="379"/>
      <c r="AH47" s="379"/>
      <c r="AI47" s="379"/>
      <c r="AJ47" s="380"/>
      <c r="AK47" s="378">
        <v>1</v>
      </c>
      <c r="AL47" s="379">
        <v>0</v>
      </c>
      <c r="AM47" s="379">
        <v>0</v>
      </c>
      <c r="AN47" s="379" t="s">
        <v>203</v>
      </c>
      <c r="AO47" s="380">
        <v>2</v>
      </c>
      <c r="AP47" s="375" t="s">
        <v>307</v>
      </c>
      <c r="AQ47" s="31">
        <f t="shared" si="8"/>
        <v>1</v>
      </c>
      <c r="AR47" s="31">
        <f t="shared" si="9"/>
        <v>0</v>
      </c>
    </row>
    <row r="48" spans="1:42" ht="19.5" customHeight="1">
      <c r="A48" s="19"/>
      <c r="B48" s="1046" t="s">
        <v>157</v>
      </c>
      <c r="C48" s="1046" t="s">
        <v>157</v>
      </c>
      <c r="D48" s="245"/>
      <c r="E48" s="97">
        <f>SUM(E49:E56)</f>
        <v>15</v>
      </c>
      <c r="F48" s="98">
        <f>SUM(F49:F56)</f>
        <v>20</v>
      </c>
      <c r="G48" s="97">
        <f aca="true" t="shared" si="10" ref="G48:AE48">SUM(G49:G56)</f>
        <v>0</v>
      </c>
      <c r="H48" s="99">
        <f t="shared" si="10"/>
        <v>0</v>
      </c>
      <c r="I48" s="99">
        <f t="shared" si="10"/>
        <v>0</v>
      </c>
      <c r="J48" s="99"/>
      <c r="K48" s="98">
        <f t="shared" si="10"/>
        <v>0</v>
      </c>
      <c r="L48" s="97">
        <f t="shared" si="10"/>
        <v>0</v>
      </c>
      <c r="M48" s="99">
        <f t="shared" si="10"/>
        <v>0</v>
      </c>
      <c r="N48" s="99">
        <f t="shared" si="10"/>
        <v>0</v>
      </c>
      <c r="O48" s="99"/>
      <c r="P48" s="98">
        <f t="shared" si="10"/>
        <v>0</v>
      </c>
      <c r="Q48" s="97">
        <f t="shared" si="10"/>
        <v>0</v>
      </c>
      <c r="R48" s="99">
        <f t="shared" si="10"/>
        <v>0</v>
      </c>
      <c r="S48" s="99">
        <f t="shared" si="10"/>
        <v>0</v>
      </c>
      <c r="T48" s="99"/>
      <c r="U48" s="98">
        <f t="shared" si="10"/>
        <v>0</v>
      </c>
      <c r="V48" s="97">
        <f t="shared" si="10"/>
        <v>0</v>
      </c>
      <c r="W48" s="99">
        <f t="shared" si="10"/>
        <v>0</v>
      </c>
      <c r="X48" s="99">
        <f t="shared" si="10"/>
        <v>0</v>
      </c>
      <c r="Y48" s="99"/>
      <c r="Z48" s="98">
        <f t="shared" si="10"/>
        <v>0</v>
      </c>
      <c r="AA48" s="97">
        <f t="shared" si="10"/>
        <v>0</v>
      </c>
      <c r="AB48" s="99">
        <f t="shared" si="10"/>
        <v>0</v>
      </c>
      <c r="AC48" s="99">
        <f t="shared" si="10"/>
        <v>0</v>
      </c>
      <c r="AD48" s="99"/>
      <c r="AE48" s="98">
        <f t="shared" si="10"/>
        <v>0</v>
      </c>
      <c r="AF48" s="97">
        <f>SUM(AF49:AF56)</f>
        <v>5</v>
      </c>
      <c r="AG48" s="99">
        <f>SUM(AG49:AG56)</f>
        <v>1</v>
      </c>
      <c r="AH48" s="99">
        <f>SUM(AH49:AH56)</f>
        <v>1</v>
      </c>
      <c r="AI48" s="99"/>
      <c r="AJ48" s="98">
        <f>SUM(AJ49:AJ56)</f>
        <v>10</v>
      </c>
      <c r="AK48" s="97">
        <f>SUM(AK49:AK56)</f>
        <v>5</v>
      </c>
      <c r="AL48" s="99">
        <f>SUM(AL49:AL56)</f>
        <v>0</v>
      </c>
      <c r="AM48" s="99">
        <f>SUM(AM49:AM56)</f>
        <v>3</v>
      </c>
      <c r="AN48" s="99"/>
      <c r="AO48" s="98">
        <f>SUM(AO49:AO56)</f>
        <v>10</v>
      </c>
      <c r="AP48" s="123"/>
    </row>
    <row r="49" spans="1:44" ht="15" customHeight="1">
      <c r="A49" s="311" t="s">
        <v>178</v>
      </c>
      <c r="B49" s="198" t="s">
        <v>301</v>
      </c>
      <c r="C49" s="335" t="s">
        <v>151</v>
      </c>
      <c r="D49" s="336"/>
      <c r="E49" s="236">
        <f aca="true" t="shared" si="11" ref="E49:E56">SUM(G49,H49,I49,L49,M49,N49,Q49,R49,S49,V49,W49,X49,AA49,AB49,AC49,AF49,AG49,AH49,AK49,AL49,AM49)</f>
        <v>1</v>
      </c>
      <c r="F49" s="337">
        <f aca="true" t="shared" si="12" ref="F49:F56">SUM(K49,P49,U49,Z49,AE49,AJ49,AO49)</f>
        <v>2</v>
      </c>
      <c r="G49" s="382"/>
      <c r="H49" s="383"/>
      <c r="I49" s="383"/>
      <c r="J49" s="383"/>
      <c r="K49" s="384"/>
      <c r="L49" s="382"/>
      <c r="M49" s="383"/>
      <c r="N49" s="383"/>
      <c r="O49" s="383"/>
      <c r="P49" s="384"/>
      <c r="Q49" s="382"/>
      <c r="R49" s="383"/>
      <c r="S49" s="383"/>
      <c r="T49" s="383"/>
      <c r="U49" s="384"/>
      <c r="V49" s="382"/>
      <c r="W49" s="383"/>
      <c r="X49" s="383"/>
      <c r="Y49" s="383"/>
      <c r="Z49" s="384"/>
      <c r="AA49" s="326"/>
      <c r="AB49" s="294"/>
      <c r="AC49" s="294"/>
      <c r="AD49" s="294"/>
      <c r="AE49" s="377"/>
      <c r="AF49" s="326">
        <v>1</v>
      </c>
      <c r="AG49" s="294">
        <v>0</v>
      </c>
      <c r="AH49" s="294">
        <v>0</v>
      </c>
      <c r="AI49" s="294" t="s">
        <v>15</v>
      </c>
      <c r="AJ49" s="377">
        <v>2</v>
      </c>
      <c r="AK49" s="326"/>
      <c r="AL49" s="294"/>
      <c r="AM49" s="294"/>
      <c r="AN49" s="294"/>
      <c r="AO49" s="377"/>
      <c r="AP49" s="375" t="s">
        <v>298</v>
      </c>
      <c r="AQ49" s="31">
        <f aca="true" t="shared" si="13" ref="AQ49:AQ56">SUM(G49:I49,L49:N49,Q49:S49,V49:X49,AA49:AC49,AF49:AH49,AK49:AM49)</f>
        <v>1</v>
      </c>
      <c r="AR49" s="31">
        <f aca="true" t="shared" si="14" ref="AR49:AR56">IF(E49=AQ49,,1)</f>
        <v>0</v>
      </c>
    </row>
    <row r="50" spans="1:44" ht="15.75">
      <c r="A50" s="310" t="s">
        <v>74</v>
      </c>
      <c r="B50" s="199" t="s">
        <v>302</v>
      </c>
      <c r="C50" s="343" t="s">
        <v>152</v>
      </c>
      <c r="D50" s="344"/>
      <c r="E50" s="236">
        <f t="shared" si="11"/>
        <v>2</v>
      </c>
      <c r="F50" s="337">
        <f t="shared" si="12"/>
        <v>2</v>
      </c>
      <c r="G50" s="326"/>
      <c r="H50" s="294"/>
      <c r="I50" s="294"/>
      <c r="J50" s="294"/>
      <c r="K50" s="377"/>
      <c r="L50" s="326"/>
      <c r="M50" s="294"/>
      <c r="N50" s="294"/>
      <c r="O50" s="294"/>
      <c r="P50" s="377"/>
      <c r="Q50" s="326"/>
      <c r="R50" s="294"/>
      <c r="S50" s="294"/>
      <c r="T50" s="294"/>
      <c r="U50" s="377"/>
      <c r="V50" s="326"/>
      <c r="W50" s="294"/>
      <c r="X50" s="294"/>
      <c r="Y50" s="294"/>
      <c r="Z50" s="377"/>
      <c r="AA50" s="326"/>
      <c r="AB50" s="294"/>
      <c r="AC50" s="294"/>
      <c r="AD50" s="294"/>
      <c r="AE50" s="377"/>
      <c r="AF50" s="326"/>
      <c r="AG50" s="294"/>
      <c r="AH50" s="294"/>
      <c r="AI50" s="294"/>
      <c r="AJ50" s="377"/>
      <c r="AK50" s="326">
        <v>2</v>
      </c>
      <c r="AL50" s="294">
        <v>0</v>
      </c>
      <c r="AM50" s="294">
        <v>0</v>
      </c>
      <c r="AN50" s="294" t="s">
        <v>15</v>
      </c>
      <c r="AO50" s="377">
        <v>2</v>
      </c>
      <c r="AP50" s="375" t="s">
        <v>301</v>
      </c>
      <c r="AQ50" s="31">
        <f t="shared" si="13"/>
        <v>2</v>
      </c>
      <c r="AR50" s="31">
        <f t="shared" si="14"/>
        <v>0</v>
      </c>
    </row>
    <row r="51" spans="1:44" ht="15.75">
      <c r="A51" s="310" t="s">
        <v>75</v>
      </c>
      <c r="B51" s="199" t="s">
        <v>309</v>
      </c>
      <c r="C51" s="343" t="s">
        <v>158</v>
      </c>
      <c r="D51" s="344"/>
      <c r="E51" s="236">
        <f t="shared" si="11"/>
        <v>1</v>
      </c>
      <c r="F51" s="337">
        <f t="shared" si="12"/>
        <v>2</v>
      </c>
      <c r="G51" s="326"/>
      <c r="H51" s="294"/>
      <c r="I51" s="294"/>
      <c r="J51" s="294"/>
      <c r="K51" s="377"/>
      <c r="L51" s="326"/>
      <c r="M51" s="294"/>
      <c r="N51" s="294"/>
      <c r="O51" s="294"/>
      <c r="P51" s="377"/>
      <c r="Q51" s="326"/>
      <c r="R51" s="294"/>
      <c r="S51" s="294"/>
      <c r="T51" s="294"/>
      <c r="U51" s="377"/>
      <c r="V51" s="326"/>
      <c r="W51" s="294"/>
      <c r="X51" s="294"/>
      <c r="Y51" s="294"/>
      <c r="Z51" s="377"/>
      <c r="AA51" s="326"/>
      <c r="AB51" s="294"/>
      <c r="AC51" s="294"/>
      <c r="AD51" s="294"/>
      <c r="AE51" s="377"/>
      <c r="AF51" s="326">
        <v>1</v>
      </c>
      <c r="AG51" s="294">
        <v>0</v>
      </c>
      <c r="AH51" s="294">
        <v>0</v>
      </c>
      <c r="AI51" s="294" t="s">
        <v>15</v>
      </c>
      <c r="AJ51" s="377">
        <v>2</v>
      </c>
      <c r="AK51" s="326"/>
      <c r="AL51" s="294"/>
      <c r="AM51" s="294"/>
      <c r="AN51" s="294"/>
      <c r="AO51" s="377"/>
      <c r="AP51" s="375"/>
      <c r="AQ51" s="31">
        <f t="shared" si="13"/>
        <v>1</v>
      </c>
      <c r="AR51" s="31">
        <f t="shared" si="14"/>
        <v>0</v>
      </c>
    </row>
    <row r="52" spans="1:44" ht="15.75">
      <c r="A52" s="310" t="s">
        <v>76</v>
      </c>
      <c r="B52" s="199" t="s">
        <v>310</v>
      </c>
      <c r="C52" s="343" t="s">
        <v>159</v>
      </c>
      <c r="D52" s="344"/>
      <c r="E52" s="236">
        <f t="shared" si="11"/>
        <v>2</v>
      </c>
      <c r="F52" s="337">
        <f t="shared" si="12"/>
        <v>2</v>
      </c>
      <c r="G52" s="326"/>
      <c r="H52" s="294"/>
      <c r="I52" s="294"/>
      <c r="J52" s="294"/>
      <c r="K52" s="377"/>
      <c r="L52" s="326"/>
      <c r="M52" s="294"/>
      <c r="N52" s="294"/>
      <c r="O52" s="294"/>
      <c r="P52" s="377"/>
      <c r="Q52" s="326"/>
      <c r="R52" s="294"/>
      <c r="S52" s="294"/>
      <c r="T52" s="294"/>
      <c r="U52" s="377"/>
      <c r="V52" s="326"/>
      <c r="W52" s="294"/>
      <c r="X52" s="294"/>
      <c r="Y52" s="294"/>
      <c r="Z52" s="377"/>
      <c r="AA52" s="326"/>
      <c r="AB52" s="294"/>
      <c r="AC52" s="294"/>
      <c r="AD52" s="294"/>
      <c r="AE52" s="377"/>
      <c r="AF52" s="326"/>
      <c r="AG52" s="294"/>
      <c r="AH52" s="294"/>
      <c r="AI52" s="294"/>
      <c r="AJ52" s="377"/>
      <c r="AK52" s="326">
        <v>1</v>
      </c>
      <c r="AL52" s="294">
        <v>0</v>
      </c>
      <c r="AM52" s="294">
        <v>1</v>
      </c>
      <c r="AN52" s="294" t="s">
        <v>203</v>
      </c>
      <c r="AO52" s="377">
        <v>2</v>
      </c>
      <c r="AP52" s="375" t="s">
        <v>309</v>
      </c>
      <c r="AQ52" s="31">
        <f t="shared" si="13"/>
        <v>2</v>
      </c>
      <c r="AR52" s="31">
        <f t="shared" si="14"/>
        <v>0</v>
      </c>
    </row>
    <row r="53" spans="1:44" ht="15.75">
      <c r="A53" s="310" t="s">
        <v>77</v>
      </c>
      <c r="B53" s="199" t="s">
        <v>311</v>
      </c>
      <c r="C53" s="343" t="s">
        <v>160</v>
      </c>
      <c r="D53" s="344"/>
      <c r="E53" s="236">
        <f t="shared" si="11"/>
        <v>2</v>
      </c>
      <c r="F53" s="337">
        <f t="shared" si="12"/>
        <v>2</v>
      </c>
      <c r="G53" s="326"/>
      <c r="H53" s="294"/>
      <c r="I53" s="294"/>
      <c r="J53" s="294"/>
      <c r="K53" s="377"/>
      <c r="L53" s="326"/>
      <c r="M53" s="294"/>
      <c r="N53" s="294"/>
      <c r="O53" s="294"/>
      <c r="P53" s="377"/>
      <c r="Q53" s="326"/>
      <c r="R53" s="294"/>
      <c r="S53" s="294"/>
      <c r="T53" s="294"/>
      <c r="U53" s="377"/>
      <c r="V53" s="326"/>
      <c r="W53" s="294"/>
      <c r="X53" s="294"/>
      <c r="Y53" s="294"/>
      <c r="Z53" s="377"/>
      <c r="AA53" s="326"/>
      <c r="AB53" s="294"/>
      <c r="AC53" s="294"/>
      <c r="AD53" s="294"/>
      <c r="AE53" s="377"/>
      <c r="AF53" s="326">
        <v>1</v>
      </c>
      <c r="AG53" s="294">
        <v>1</v>
      </c>
      <c r="AH53" s="294">
        <v>0</v>
      </c>
      <c r="AI53" s="294" t="s">
        <v>203</v>
      </c>
      <c r="AJ53" s="377">
        <v>2</v>
      </c>
      <c r="AK53" s="326"/>
      <c r="AL53" s="294"/>
      <c r="AM53" s="294"/>
      <c r="AN53" s="294"/>
      <c r="AO53" s="377"/>
      <c r="AP53" s="375"/>
      <c r="AQ53" s="31">
        <f t="shared" si="13"/>
        <v>2</v>
      </c>
      <c r="AR53" s="31">
        <f t="shared" si="14"/>
        <v>0</v>
      </c>
    </row>
    <row r="54" spans="1:44" ht="15.75">
      <c r="A54" s="310" t="s">
        <v>78</v>
      </c>
      <c r="B54" s="199" t="s">
        <v>312</v>
      </c>
      <c r="C54" s="343" t="s">
        <v>161</v>
      </c>
      <c r="D54" s="344"/>
      <c r="E54" s="236">
        <f t="shared" si="11"/>
        <v>1</v>
      </c>
      <c r="F54" s="337">
        <f t="shared" si="12"/>
        <v>2</v>
      </c>
      <c r="G54" s="378"/>
      <c r="H54" s="379"/>
      <c r="I54" s="379"/>
      <c r="J54" s="379"/>
      <c r="K54" s="380"/>
      <c r="L54" s="378"/>
      <c r="M54" s="379"/>
      <c r="N54" s="379"/>
      <c r="O54" s="379"/>
      <c r="P54" s="380"/>
      <c r="Q54" s="378"/>
      <c r="R54" s="379"/>
      <c r="S54" s="379"/>
      <c r="T54" s="379"/>
      <c r="U54" s="380"/>
      <c r="V54" s="378"/>
      <c r="W54" s="379"/>
      <c r="X54" s="379"/>
      <c r="Y54" s="379"/>
      <c r="Z54" s="380"/>
      <c r="AA54" s="378"/>
      <c r="AB54" s="379"/>
      <c r="AC54" s="379"/>
      <c r="AD54" s="379"/>
      <c r="AE54" s="380"/>
      <c r="AF54" s="378"/>
      <c r="AG54" s="379"/>
      <c r="AH54" s="379"/>
      <c r="AI54" s="379"/>
      <c r="AJ54" s="380"/>
      <c r="AK54" s="378">
        <v>1</v>
      </c>
      <c r="AL54" s="379">
        <v>0</v>
      </c>
      <c r="AM54" s="379">
        <v>0</v>
      </c>
      <c r="AN54" s="379" t="s">
        <v>15</v>
      </c>
      <c r="AO54" s="380">
        <v>2</v>
      </c>
      <c r="AP54" s="375" t="s">
        <v>311</v>
      </c>
      <c r="AQ54" s="31">
        <f t="shared" si="13"/>
        <v>1</v>
      </c>
      <c r="AR54" s="31">
        <f t="shared" si="14"/>
        <v>0</v>
      </c>
    </row>
    <row r="55" spans="1:44" ht="15.75">
      <c r="A55" s="310" t="s">
        <v>79</v>
      </c>
      <c r="B55" s="199" t="s">
        <v>313</v>
      </c>
      <c r="C55" s="343" t="s">
        <v>162</v>
      </c>
      <c r="D55" s="344"/>
      <c r="E55" s="236">
        <f t="shared" si="11"/>
        <v>3</v>
      </c>
      <c r="F55" s="337">
        <f t="shared" si="12"/>
        <v>4</v>
      </c>
      <c r="G55" s="378"/>
      <c r="H55" s="379"/>
      <c r="I55" s="379"/>
      <c r="J55" s="379"/>
      <c r="K55" s="380"/>
      <c r="L55" s="378"/>
      <c r="M55" s="379"/>
      <c r="N55" s="379"/>
      <c r="O55" s="379"/>
      <c r="P55" s="380"/>
      <c r="Q55" s="378"/>
      <c r="R55" s="379"/>
      <c r="S55" s="379"/>
      <c r="T55" s="379"/>
      <c r="U55" s="380"/>
      <c r="V55" s="378"/>
      <c r="W55" s="379"/>
      <c r="X55" s="379"/>
      <c r="Y55" s="379"/>
      <c r="Z55" s="380"/>
      <c r="AA55" s="378"/>
      <c r="AB55" s="379"/>
      <c r="AC55" s="379"/>
      <c r="AD55" s="379"/>
      <c r="AE55" s="380"/>
      <c r="AF55" s="378">
        <v>2</v>
      </c>
      <c r="AG55" s="379">
        <v>0</v>
      </c>
      <c r="AH55" s="379">
        <v>1</v>
      </c>
      <c r="AI55" s="379" t="s">
        <v>203</v>
      </c>
      <c r="AJ55" s="380">
        <v>4</v>
      </c>
      <c r="AK55" s="378"/>
      <c r="AL55" s="379"/>
      <c r="AM55" s="379"/>
      <c r="AN55" s="379"/>
      <c r="AO55" s="380"/>
      <c r="AP55" s="375" t="s">
        <v>294</v>
      </c>
      <c r="AQ55" s="31">
        <f t="shared" si="13"/>
        <v>3</v>
      </c>
      <c r="AR55" s="31">
        <f t="shared" si="14"/>
        <v>0</v>
      </c>
    </row>
    <row r="56" spans="1:44" ht="16.5" thickBot="1">
      <c r="A56" s="352" t="s">
        <v>80</v>
      </c>
      <c r="B56" s="201" t="s">
        <v>314</v>
      </c>
      <c r="C56" s="354" t="s">
        <v>163</v>
      </c>
      <c r="D56" s="355"/>
      <c r="E56" s="307">
        <f t="shared" si="11"/>
        <v>3</v>
      </c>
      <c r="F56" s="356">
        <f t="shared" si="12"/>
        <v>4</v>
      </c>
      <c r="G56" s="363"/>
      <c r="H56" s="305"/>
      <c r="I56" s="305"/>
      <c r="J56" s="305"/>
      <c r="K56" s="381"/>
      <c r="L56" s="363"/>
      <c r="M56" s="305"/>
      <c r="N56" s="305"/>
      <c r="O56" s="305"/>
      <c r="P56" s="381"/>
      <c r="Q56" s="363"/>
      <c r="R56" s="305"/>
      <c r="S56" s="305"/>
      <c r="T56" s="305"/>
      <c r="U56" s="381"/>
      <c r="V56" s="363"/>
      <c r="W56" s="305"/>
      <c r="X56" s="305"/>
      <c r="Y56" s="305"/>
      <c r="Z56" s="381"/>
      <c r="AA56" s="363"/>
      <c r="AB56" s="305"/>
      <c r="AC56" s="305"/>
      <c r="AD56" s="305"/>
      <c r="AE56" s="381"/>
      <c r="AF56" s="363"/>
      <c r="AG56" s="305"/>
      <c r="AH56" s="305"/>
      <c r="AI56" s="305"/>
      <c r="AJ56" s="381"/>
      <c r="AK56" s="363">
        <v>1</v>
      </c>
      <c r="AL56" s="305">
        <v>0</v>
      </c>
      <c r="AM56" s="305">
        <v>2</v>
      </c>
      <c r="AN56" s="305" t="s">
        <v>15</v>
      </c>
      <c r="AO56" s="381">
        <v>4</v>
      </c>
      <c r="AP56" s="221" t="s">
        <v>313</v>
      </c>
      <c r="AQ56" s="31">
        <f t="shared" si="13"/>
        <v>3</v>
      </c>
      <c r="AR56" s="31">
        <f t="shared" si="14"/>
        <v>0</v>
      </c>
    </row>
    <row r="57" spans="1:42" ht="15" customHeight="1">
      <c r="A57" s="2"/>
      <c r="B57" s="43"/>
      <c r="V57" s="1"/>
      <c r="W57" s="1"/>
      <c r="X57" s="1"/>
      <c r="Y57" s="2"/>
      <c r="Z57" s="14"/>
      <c r="AA57" s="2"/>
      <c r="AB57" s="2"/>
      <c r="AC57" s="2"/>
      <c r="AD57" s="2"/>
      <c r="AE57" s="14"/>
      <c r="AF57" s="2"/>
      <c r="AG57" s="2"/>
      <c r="AH57" s="2"/>
      <c r="AI57" s="2"/>
      <c r="AJ57" s="14"/>
      <c r="AK57" s="2"/>
      <c r="AL57" s="2"/>
      <c r="AM57" s="2"/>
      <c r="AN57" s="2"/>
      <c r="AO57" s="14"/>
      <c r="AP57" s="10"/>
    </row>
    <row r="58" spans="1:42" ht="15" customHeight="1">
      <c r="A58" s="2"/>
      <c r="B58" s="43" t="s">
        <v>384</v>
      </c>
      <c r="C58" s="5"/>
      <c r="V58" s="1"/>
      <c r="W58" s="1"/>
      <c r="X58" s="1"/>
      <c r="Y58" s="2"/>
      <c r="Z58" s="14"/>
      <c r="AA58" s="2"/>
      <c r="AB58" s="2"/>
      <c r="AC58" s="2"/>
      <c r="AD58" s="2"/>
      <c r="AE58" s="14"/>
      <c r="AF58" s="2"/>
      <c r="AG58" s="2"/>
      <c r="AH58" s="2"/>
      <c r="AI58" s="2"/>
      <c r="AJ58" s="14"/>
      <c r="AK58" s="2"/>
      <c r="AL58" s="2"/>
      <c r="AM58" s="2"/>
      <c r="AN58" s="2"/>
      <c r="AO58" s="14"/>
      <c r="AP58" s="10"/>
    </row>
    <row r="59" spans="1:42" ht="15" customHeight="1">
      <c r="A59" s="2"/>
      <c r="B59" s="43"/>
      <c r="C59" s="5"/>
      <c r="V59" s="1"/>
      <c r="W59" s="1"/>
      <c r="X59" s="1"/>
      <c r="Y59" s="2"/>
      <c r="Z59" s="14"/>
      <c r="AA59" s="2"/>
      <c r="AB59" s="2"/>
      <c r="AC59" s="2"/>
      <c r="AD59" s="2"/>
      <c r="AE59" s="14"/>
      <c r="AF59" s="2"/>
      <c r="AG59" s="2"/>
      <c r="AH59" s="2"/>
      <c r="AI59" s="2"/>
      <c r="AJ59" s="14"/>
      <c r="AK59" s="2"/>
      <c r="AL59" s="2"/>
      <c r="AM59" s="2"/>
      <c r="AN59" s="2"/>
      <c r="AO59" s="14"/>
      <c r="AP59" s="10"/>
    </row>
    <row r="60" spans="1:42" ht="15" customHeight="1">
      <c r="A60" s="2"/>
      <c r="B60" s="43"/>
      <c r="C60" s="5"/>
      <c r="E60" s="395" t="s">
        <v>387</v>
      </c>
      <c r="V60" s="1"/>
      <c r="W60" s="1"/>
      <c r="X60" s="1"/>
      <c r="Y60" s="2"/>
      <c r="Z60" s="14"/>
      <c r="AA60" s="2"/>
      <c r="AB60" s="2"/>
      <c r="AC60" s="2"/>
      <c r="AD60" s="2"/>
      <c r="AE60" s="14"/>
      <c r="AF60" s="2"/>
      <c r="AG60" s="2"/>
      <c r="AH60" s="2"/>
      <c r="AI60" s="2"/>
      <c r="AJ60" s="14"/>
      <c r="AK60" s="2"/>
      <c r="AL60" s="2"/>
      <c r="AM60" s="2"/>
      <c r="AN60" s="2"/>
      <c r="AO60" s="14"/>
      <c r="AP60" s="10"/>
    </row>
    <row r="61" spans="1:42" ht="15" customHeight="1">
      <c r="A61" s="2"/>
      <c r="B61" s="43"/>
      <c r="C61" s="5"/>
      <c r="E61" s="395" t="s">
        <v>316</v>
      </c>
      <c r="V61" s="1"/>
      <c r="W61" s="1"/>
      <c r="X61" s="1"/>
      <c r="Y61" s="2"/>
      <c r="Z61" s="14"/>
      <c r="AA61" s="2"/>
      <c r="AB61" s="2"/>
      <c r="AC61" s="2"/>
      <c r="AD61" s="2"/>
      <c r="AE61" s="14"/>
      <c r="AF61" s="2"/>
      <c r="AG61" s="2"/>
      <c r="AH61" s="2"/>
      <c r="AI61" s="2"/>
      <c r="AJ61" s="14"/>
      <c r="AK61" s="2"/>
      <c r="AL61" s="2"/>
      <c r="AM61" s="2"/>
      <c r="AN61" s="2"/>
      <c r="AO61" s="14"/>
      <c r="AP61" s="10"/>
    </row>
    <row r="62" spans="1:42" ht="15" customHeight="1">
      <c r="A62" s="2"/>
      <c r="B62" s="43"/>
      <c r="V62" s="1"/>
      <c r="W62" s="1"/>
      <c r="X62" s="1"/>
      <c r="Y62" s="2"/>
      <c r="Z62" s="14"/>
      <c r="AA62" s="2"/>
      <c r="AB62" s="2"/>
      <c r="AC62" s="2"/>
      <c r="AD62" s="2"/>
      <c r="AE62" s="14"/>
      <c r="AF62" s="2"/>
      <c r="AG62" s="2"/>
      <c r="AH62" s="2"/>
      <c r="AI62" s="2"/>
      <c r="AJ62" s="14"/>
      <c r="AK62" s="2"/>
      <c r="AL62" s="2"/>
      <c r="AM62" s="2"/>
      <c r="AN62" s="2"/>
      <c r="AO62" s="14"/>
      <c r="AP62" s="10"/>
    </row>
    <row r="63" spans="1:42" ht="15" customHeight="1">
      <c r="A63" s="2"/>
      <c r="B63" s="43"/>
      <c r="V63" s="1"/>
      <c r="W63" s="1"/>
      <c r="X63" s="1"/>
      <c r="Y63" s="2"/>
      <c r="Z63" s="14"/>
      <c r="AA63" s="2"/>
      <c r="AB63" s="2"/>
      <c r="AC63" s="2"/>
      <c r="AD63" s="2"/>
      <c r="AE63" s="14"/>
      <c r="AF63" s="2"/>
      <c r="AG63" s="2"/>
      <c r="AH63" s="2"/>
      <c r="AI63" s="2"/>
      <c r="AJ63" s="14"/>
      <c r="AK63" s="2"/>
      <c r="AL63" s="2"/>
      <c r="AM63" s="2"/>
      <c r="AN63" s="2"/>
      <c r="AO63" s="14"/>
      <c r="AP63" s="10"/>
    </row>
  </sheetData>
  <sheetProtection/>
  <mergeCells count="33">
    <mergeCell ref="B48:C48"/>
    <mergeCell ref="A38:F38"/>
    <mergeCell ref="B39:C39"/>
    <mergeCell ref="A21:C21"/>
    <mergeCell ref="A36:A37"/>
    <mergeCell ref="B36:B37"/>
    <mergeCell ref="C23:D23"/>
    <mergeCell ref="C36:D37"/>
    <mergeCell ref="F36:F37"/>
    <mergeCell ref="B5:C5"/>
    <mergeCell ref="A6:AO6"/>
    <mergeCell ref="A7:A8"/>
    <mergeCell ref="B7:B8"/>
    <mergeCell ref="C7:C8"/>
    <mergeCell ref="F7:F8"/>
    <mergeCell ref="G7:AJ7"/>
    <mergeCell ref="AQ36:AQ37"/>
    <mergeCell ref="AR36:AR37"/>
    <mergeCell ref="AK20:AM20"/>
    <mergeCell ref="G36:AJ36"/>
    <mergeCell ref="AP36:AP37"/>
    <mergeCell ref="Q20:S20"/>
    <mergeCell ref="AF20:AH20"/>
    <mergeCell ref="AF30:AJ30"/>
    <mergeCell ref="AQ7:AQ8"/>
    <mergeCell ref="AR7:AR8"/>
    <mergeCell ref="AP7:AP8"/>
    <mergeCell ref="A10:C10"/>
    <mergeCell ref="A20:C20"/>
    <mergeCell ref="G20:I20"/>
    <mergeCell ref="L20:N20"/>
    <mergeCell ref="V20:X20"/>
    <mergeCell ref="AA20:AC20"/>
  </mergeCells>
  <printOptions horizontalCentered="1"/>
  <pageMargins left="0.15748031496062992" right="0.15748031496062992" top="0" bottom="0.35433070866141736" header="0.7874015748031497" footer="0.31496062992125984"/>
  <pageSetup horizontalDpi="600" verticalDpi="600" orientation="landscape" paperSize="9" scale="50" r:id="rId1"/>
  <headerFooter alignWithMargins="0">
    <oddFooter>&amp;L&amp;D&amp;R3/6</oddFooter>
  </headerFooter>
  <ignoredErrors>
    <ignoredError sqref="E11:E19 E21 AG24 AL24 AJ10 AO10" formulaRange="1"/>
    <ignoredError sqref="E48:F4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4"/>
  <sheetViews>
    <sheetView showGridLines="0" tabSelected="1" view="pageBreakPreview" zoomScale="75" zoomScaleNormal="75" zoomScaleSheetLayoutView="75" zoomScalePageLayoutView="0" workbookViewId="0" topLeftCell="A22">
      <selection activeCell="AR41" sqref="AR41"/>
    </sheetView>
  </sheetViews>
  <sheetFormatPr defaultColWidth="9.00390625" defaultRowHeight="12.75"/>
  <cols>
    <col min="1" max="1" width="5.00390625" style="461" customWidth="1"/>
    <col min="2" max="2" width="15.875" style="462" customWidth="1"/>
    <col min="3" max="3" width="54.875" style="454" customWidth="1"/>
    <col min="4" max="4" width="14.00390625" style="454" customWidth="1"/>
    <col min="5" max="5" width="6.00390625" style="463" customWidth="1"/>
    <col min="6" max="6" width="7.875" style="463" customWidth="1"/>
    <col min="7" max="10" width="3.625" style="463" customWidth="1"/>
    <col min="11" max="11" width="4.625" style="463" customWidth="1"/>
    <col min="12" max="15" width="3.625" style="463" customWidth="1"/>
    <col min="16" max="16" width="4.625" style="463" customWidth="1"/>
    <col min="17" max="20" width="3.625" style="463" customWidth="1"/>
    <col min="21" max="21" width="4.625" style="463" customWidth="1"/>
    <col min="22" max="25" width="3.625" style="463" customWidth="1"/>
    <col min="26" max="26" width="4.625" style="463" customWidth="1"/>
    <col min="27" max="30" width="3.625" style="463" customWidth="1"/>
    <col min="31" max="31" width="4.625" style="463" customWidth="1"/>
    <col min="32" max="35" width="3.625" style="463" customWidth="1"/>
    <col min="36" max="36" width="4.625" style="463" customWidth="1"/>
    <col min="37" max="40" width="3.625" style="463" customWidth="1"/>
    <col min="41" max="41" width="4.625" style="463" customWidth="1"/>
    <col min="42" max="42" width="35.875" style="463" customWidth="1"/>
    <col min="43" max="16384" width="9.125" style="463" customWidth="1"/>
  </cols>
  <sheetData>
    <row r="1" spans="1:42" s="458" customFormat="1" ht="18">
      <c r="A1" s="455" t="s">
        <v>319</v>
      </c>
      <c r="B1" s="456"/>
      <c r="C1" s="457"/>
      <c r="D1" s="457"/>
      <c r="H1" s="459"/>
      <c r="I1" s="459"/>
      <c r="J1" s="459"/>
      <c r="K1" s="459"/>
      <c r="L1" s="459"/>
      <c r="M1" s="459"/>
      <c r="N1" s="459"/>
      <c r="O1" s="459"/>
      <c r="P1" s="459" t="s">
        <v>226</v>
      </c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P1" s="460"/>
    </row>
    <row r="2" spans="1:42" s="458" customFormat="1" ht="18">
      <c r="A2" s="455" t="s">
        <v>202</v>
      </c>
      <c r="B2" s="456"/>
      <c r="C2" s="457"/>
      <c r="D2" s="457"/>
      <c r="H2" s="459"/>
      <c r="I2" s="459"/>
      <c r="J2" s="459"/>
      <c r="K2" s="459"/>
      <c r="L2" s="459"/>
      <c r="M2" s="459"/>
      <c r="N2" s="459"/>
      <c r="O2" s="459"/>
      <c r="P2" s="459" t="s">
        <v>172</v>
      </c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60"/>
      <c r="AD2" s="460"/>
      <c r="AE2" s="460"/>
      <c r="AF2" s="460"/>
      <c r="AG2" s="460"/>
      <c r="AH2" s="460"/>
      <c r="AI2" s="460"/>
      <c r="AJ2" s="1119"/>
      <c r="AK2" s="1119"/>
      <c r="AL2" s="1119"/>
      <c r="AM2" s="1119"/>
      <c r="AN2" s="1119"/>
      <c r="AO2" s="1119"/>
      <c r="AP2" s="1119"/>
    </row>
    <row r="3" spans="1:42" s="458" customFormat="1" ht="18">
      <c r="A3" s="455"/>
      <c r="B3" s="456"/>
      <c r="C3" s="457"/>
      <c r="D3" s="457"/>
      <c r="H3" s="459"/>
      <c r="I3" s="459"/>
      <c r="J3" s="459"/>
      <c r="K3" s="459"/>
      <c r="L3" s="459"/>
      <c r="M3" s="459"/>
      <c r="N3" s="459"/>
      <c r="O3" s="459"/>
      <c r="P3" s="459" t="s">
        <v>419</v>
      </c>
      <c r="Q3" s="459"/>
      <c r="R3" s="459"/>
      <c r="S3" s="459"/>
      <c r="T3" s="459"/>
      <c r="U3" s="459"/>
      <c r="V3" s="459"/>
      <c r="W3" s="459"/>
      <c r="X3" s="459"/>
      <c r="Y3" s="459"/>
      <c r="Z3" s="459"/>
      <c r="AH3" s="1119"/>
      <c r="AI3" s="1119"/>
      <c r="AJ3" s="1119"/>
      <c r="AK3" s="1119"/>
      <c r="AL3" s="1119"/>
      <c r="AM3" s="1119"/>
      <c r="AN3" s="1119"/>
      <c r="AO3" s="1119"/>
      <c r="AP3" s="1119"/>
    </row>
    <row r="4" spans="8:42" ht="21.75" customHeight="1">
      <c r="H4" s="459"/>
      <c r="I4" s="459"/>
      <c r="J4" s="459"/>
      <c r="K4" s="459"/>
      <c r="L4" s="459"/>
      <c r="M4" s="459"/>
      <c r="N4" s="459"/>
      <c r="O4" s="459"/>
      <c r="P4" s="459" t="s">
        <v>320</v>
      </c>
      <c r="Q4" s="459"/>
      <c r="R4" s="459"/>
      <c r="S4" s="459"/>
      <c r="T4" s="459"/>
      <c r="U4" s="459"/>
      <c r="V4" s="459"/>
      <c r="W4" s="459"/>
      <c r="X4" s="459"/>
      <c r="Y4" s="459"/>
      <c r="Z4" s="459"/>
      <c r="AC4" s="458"/>
      <c r="AD4" s="458"/>
      <c r="AE4" s="458"/>
      <c r="AF4" s="458"/>
      <c r="AG4" s="458"/>
      <c r="AH4" s="1120" t="s">
        <v>423</v>
      </c>
      <c r="AI4" s="1120"/>
      <c r="AJ4" s="1120"/>
      <c r="AK4" s="1120"/>
      <c r="AL4" s="1120"/>
      <c r="AM4" s="1120"/>
      <c r="AN4" s="1120"/>
      <c r="AO4" s="1120"/>
      <c r="AP4" s="1120"/>
    </row>
    <row r="5" spans="2:41" ht="33" customHeight="1">
      <c r="B5" s="1121"/>
      <c r="C5" s="112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1"/>
      <c r="AJ5" s="781"/>
      <c r="AK5" s="781"/>
      <c r="AL5" s="781"/>
      <c r="AM5" s="781"/>
      <c r="AN5" s="781"/>
      <c r="AO5" s="781"/>
    </row>
    <row r="6" spans="1:41" ht="25.5" customHeight="1">
      <c r="A6" s="1122" t="s">
        <v>26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3"/>
      <c r="U6" s="1123"/>
      <c r="V6" s="1123"/>
      <c r="W6" s="1123"/>
      <c r="X6" s="1123"/>
      <c r="Y6" s="1123"/>
      <c r="Z6" s="1123"/>
      <c r="AA6" s="1123"/>
      <c r="AB6" s="1123"/>
      <c r="AC6" s="1123"/>
      <c r="AD6" s="1123"/>
      <c r="AE6" s="1123"/>
      <c r="AF6" s="1123"/>
      <c r="AG6" s="1123"/>
      <c r="AH6" s="1123"/>
      <c r="AI6" s="1123"/>
      <c r="AJ6" s="1123"/>
      <c r="AK6" s="1123"/>
      <c r="AL6" s="1123"/>
      <c r="AM6" s="1123"/>
      <c r="AN6" s="1123"/>
      <c r="AO6" s="1123"/>
    </row>
    <row r="7" spans="1:41" ht="6.75" customHeight="1" thickBot="1">
      <c r="A7" s="464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</row>
    <row r="8" spans="1:42" s="471" customFormat="1" ht="20.25" customHeight="1">
      <c r="A8" s="1100"/>
      <c r="B8" s="1102" t="s">
        <v>23</v>
      </c>
      <c r="C8" s="1104" t="s">
        <v>2</v>
      </c>
      <c r="D8" s="1105"/>
      <c r="E8" s="466" t="s">
        <v>0</v>
      </c>
      <c r="F8" s="1108" t="s">
        <v>27</v>
      </c>
      <c r="G8" s="1110" t="s">
        <v>1</v>
      </c>
      <c r="H8" s="1111"/>
      <c r="I8" s="1111"/>
      <c r="J8" s="1111"/>
      <c r="K8" s="1111"/>
      <c r="L8" s="1111"/>
      <c r="M8" s="1111"/>
      <c r="N8" s="1111"/>
      <c r="O8" s="1111"/>
      <c r="P8" s="1111"/>
      <c r="Q8" s="1111"/>
      <c r="R8" s="1111"/>
      <c r="S8" s="1111"/>
      <c r="T8" s="1111"/>
      <c r="U8" s="1111"/>
      <c r="V8" s="1111"/>
      <c r="W8" s="1111"/>
      <c r="X8" s="1111"/>
      <c r="Y8" s="1111"/>
      <c r="Z8" s="1111"/>
      <c r="AA8" s="1111"/>
      <c r="AB8" s="1111"/>
      <c r="AC8" s="1111"/>
      <c r="AD8" s="1111"/>
      <c r="AE8" s="1111"/>
      <c r="AF8" s="1111"/>
      <c r="AG8" s="1111"/>
      <c r="AH8" s="1111"/>
      <c r="AI8" s="1111"/>
      <c r="AJ8" s="1111"/>
      <c r="AK8" s="468"/>
      <c r="AL8" s="468"/>
      <c r="AM8" s="468"/>
      <c r="AN8" s="469"/>
      <c r="AO8" s="470"/>
      <c r="AP8" s="1115" t="s">
        <v>29</v>
      </c>
    </row>
    <row r="9" spans="1:42" s="471" customFormat="1" ht="20.25" customHeight="1" thickBot="1">
      <c r="A9" s="1124"/>
      <c r="B9" s="1125"/>
      <c r="C9" s="1106"/>
      <c r="D9" s="1107"/>
      <c r="E9" s="472" t="s">
        <v>3</v>
      </c>
      <c r="F9" s="1109"/>
      <c r="G9" s="473"/>
      <c r="H9" s="474"/>
      <c r="I9" s="474" t="s">
        <v>4</v>
      </c>
      <c r="J9" s="474"/>
      <c r="K9" s="475"/>
      <c r="L9" s="474"/>
      <c r="M9" s="474"/>
      <c r="N9" s="474" t="s">
        <v>5</v>
      </c>
      <c r="O9" s="474"/>
      <c r="P9" s="475"/>
      <c r="Q9" s="474"/>
      <c r="R9" s="474"/>
      <c r="S9" s="476" t="s">
        <v>6</v>
      </c>
      <c r="T9" s="474"/>
      <c r="U9" s="475"/>
      <c r="V9" s="474"/>
      <c r="W9" s="474"/>
      <c r="X9" s="476" t="s">
        <v>7</v>
      </c>
      <c r="Y9" s="474"/>
      <c r="Z9" s="475"/>
      <c r="AA9" s="474"/>
      <c r="AB9" s="474"/>
      <c r="AC9" s="476" t="s">
        <v>8</v>
      </c>
      <c r="AD9" s="474"/>
      <c r="AE9" s="475"/>
      <c r="AF9" s="473"/>
      <c r="AG9" s="474"/>
      <c r="AH9" s="474" t="s">
        <v>9</v>
      </c>
      <c r="AI9" s="474"/>
      <c r="AJ9" s="477"/>
      <c r="AK9" s="473"/>
      <c r="AL9" s="474"/>
      <c r="AM9" s="474" t="s">
        <v>22</v>
      </c>
      <c r="AN9" s="474"/>
      <c r="AO9" s="475"/>
      <c r="AP9" s="1116"/>
    </row>
    <row r="10" spans="1:42" s="488" customFormat="1" ht="19.5" customHeight="1">
      <c r="A10" s="467"/>
      <c r="B10" s="478"/>
      <c r="C10" s="479"/>
      <c r="D10" s="480"/>
      <c r="E10" s="481"/>
      <c r="F10" s="482"/>
      <c r="G10" s="483" t="s">
        <v>10</v>
      </c>
      <c r="H10" s="484" t="s">
        <v>12</v>
      </c>
      <c r="I10" s="484" t="s">
        <v>11</v>
      </c>
      <c r="J10" s="484" t="s">
        <v>13</v>
      </c>
      <c r="K10" s="485" t="s">
        <v>14</v>
      </c>
      <c r="L10" s="483" t="s">
        <v>10</v>
      </c>
      <c r="M10" s="484" t="s">
        <v>12</v>
      </c>
      <c r="N10" s="484" t="s">
        <v>11</v>
      </c>
      <c r="O10" s="484" t="s">
        <v>13</v>
      </c>
      <c r="P10" s="485" t="s">
        <v>14</v>
      </c>
      <c r="Q10" s="483" t="s">
        <v>10</v>
      </c>
      <c r="R10" s="484" t="s">
        <v>12</v>
      </c>
      <c r="S10" s="484" t="s">
        <v>11</v>
      </c>
      <c r="T10" s="484" t="s">
        <v>13</v>
      </c>
      <c r="U10" s="485" t="s">
        <v>14</v>
      </c>
      <c r="V10" s="483" t="s">
        <v>10</v>
      </c>
      <c r="W10" s="484" t="s">
        <v>12</v>
      </c>
      <c r="X10" s="484" t="s">
        <v>11</v>
      </c>
      <c r="Y10" s="484" t="s">
        <v>13</v>
      </c>
      <c r="Z10" s="485" t="s">
        <v>14</v>
      </c>
      <c r="AA10" s="483" t="s">
        <v>10</v>
      </c>
      <c r="AB10" s="484" t="s">
        <v>12</v>
      </c>
      <c r="AC10" s="484" t="s">
        <v>11</v>
      </c>
      <c r="AD10" s="484" t="s">
        <v>13</v>
      </c>
      <c r="AE10" s="485" t="s">
        <v>14</v>
      </c>
      <c r="AF10" s="483" t="s">
        <v>10</v>
      </c>
      <c r="AG10" s="484" t="s">
        <v>12</v>
      </c>
      <c r="AH10" s="484" t="s">
        <v>11</v>
      </c>
      <c r="AI10" s="484" t="s">
        <v>13</v>
      </c>
      <c r="AJ10" s="485" t="s">
        <v>14</v>
      </c>
      <c r="AK10" s="486" t="s">
        <v>10</v>
      </c>
      <c r="AL10" s="464" t="s">
        <v>12</v>
      </c>
      <c r="AM10" s="464" t="s">
        <v>11</v>
      </c>
      <c r="AN10" s="464" t="s">
        <v>13</v>
      </c>
      <c r="AO10" s="485" t="s">
        <v>14</v>
      </c>
      <c r="AP10" s="487" t="s">
        <v>23</v>
      </c>
    </row>
    <row r="11" spans="1:42" ht="15.75" customHeight="1">
      <c r="A11" s="1096" t="s">
        <v>212</v>
      </c>
      <c r="B11" s="1097"/>
      <c r="C11" s="1097"/>
      <c r="D11" s="489" t="s">
        <v>422</v>
      </c>
      <c r="E11" s="490">
        <f>SUM(E12:E19)</f>
        <v>21</v>
      </c>
      <c r="F11" s="491">
        <f>SUM(F12:F19)</f>
        <v>29</v>
      </c>
      <c r="G11" s="492">
        <f>SUM(G12:G19)</f>
        <v>0</v>
      </c>
      <c r="H11" s="493">
        <f>SUM(H12:H19)</f>
        <v>0</v>
      </c>
      <c r="I11" s="493">
        <f>SUM(I12:I19)</f>
        <v>0</v>
      </c>
      <c r="J11" s="493"/>
      <c r="K11" s="491">
        <f>SUM(K12:K19)</f>
        <v>0</v>
      </c>
      <c r="L11" s="492">
        <f>SUM(L12:L19)</f>
        <v>0</v>
      </c>
      <c r="M11" s="493">
        <f>SUM(M12:M19)</f>
        <v>0</v>
      </c>
      <c r="N11" s="493">
        <f>SUM(N12:N19)</f>
        <v>0</v>
      </c>
      <c r="O11" s="493"/>
      <c r="P11" s="491">
        <f>SUM(P12:P19)</f>
        <v>0</v>
      </c>
      <c r="Q11" s="492">
        <f>SUM(Q12:Q19)</f>
        <v>0</v>
      </c>
      <c r="R11" s="493">
        <f>SUM(R12:R19)</f>
        <v>0</v>
      </c>
      <c r="S11" s="493">
        <f>SUM(S12:S19)</f>
        <v>0</v>
      </c>
      <c r="T11" s="493"/>
      <c r="U11" s="491">
        <f>SUM(U12:U19)</f>
        <v>0</v>
      </c>
      <c r="V11" s="492">
        <f>SUM(V12:V19)</f>
        <v>0</v>
      </c>
      <c r="W11" s="493">
        <f>SUM(W12:W19)</f>
        <v>0</v>
      </c>
      <c r="X11" s="493">
        <f>SUM(X12:X19)</f>
        <v>0</v>
      </c>
      <c r="Y11" s="493"/>
      <c r="Z11" s="491">
        <f>SUM(Z12:Z19)</f>
        <v>0</v>
      </c>
      <c r="AA11" s="492">
        <f>SUM(AA12:AA19)</f>
        <v>6</v>
      </c>
      <c r="AB11" s="493">
        <f>SUM(AB12:AB19)</f>
        <v>5</v>
      </c>
      <c r="AC11" s="493">
        <f>SUM(AC12:AC19)</f>
        <v>0</v>
      </c>
      <c r="AD11" s="493"/>
      <c r="AE11" s="491">
        <f>SUM(AE12:AE19)</f>
        <v>16</v>
      </c>
      <c r="AF11" s="492">
        <f>SUM(AF12:AF19)</f>
        <v>3</v>
      </c>
      <c r="AG11" s="493">
        <f>SUM(AG12:AG19)</f>
        <v>4</v>
      </c>
      <c r="AH11" s="493">
        <f>SUM(AH12:AH19)</f>
        <v>0</v>
      </c>
      <c r="AI11" s="493"/>
      <c r="AJ11" s="491">
        <f>SUM(AJ12:AJ19)</f>
        <v>10</v>
      </c>
      <c r="AK11" s="492">
        <f>SUM(AK12:AK19)</f>
        <v>1</v>
      </c>
      <c r="AL11" s="493">
        <f>SUM(AL12:AL19)</f>
        <v>0</v>
      </c>
      <c r="AM11" s="493">
        <f>SUM(AM12:AM19)</f>
        <v>2</v>
      </c>
      <c r="AN11" s="493"/>
      <c r="AO11" s="491">
        <f>SUM(AO12:AO19)</f>
        <v>3</v>
      </c>
      <c r="AP11" s="494"/>
    </row>
    <row r="12" spans="1:42" ht="18" customHeight="1">
      <c r="A12" s="495" t="s">
        <v>237</v>
      </c>
      <c r="B12" s="496" t="s">
        <v>342</v>
      </c>
      <c r="C12" s="497" t="s">
        <v>118</v>
      </c>
      <c r="D12" s="498"/>
      <c r="E12" s="499">
        <f aca="true" t="shared" si="0" ref="E12:E19">SUM(G12,H12,I12,L12,M12,N12,Q12,R12,S12,V12,W12,X12,AA12,AB12,AC12,AF12,AG12,AH12,AK12,AL12,AM12)</f>
        <v>2</v>
      </c>
      <c r="F12" s="500">
        <f aca="true" t="shared" si="1" ref="F12:F22">SUM(K12,P12,U12,Z12,AE12,AJ12,AO12)</f>
        <v>3</v>
      </c>
      <c r="G12" s="501"/>
      <c r="H12" s="502"/>
      <c r="I12" s="503"/>
      <c r="J12" s="504"/>
      <c r="K12" s="505"/>
      <c r="L12" s="506"/>
      <c r="M12" s="501"/>
      <c r="N12" s="503"/>
      <c r="O12" s="504"/>
      <c r="P12" s="505"/>
      <c r="Q12" s="503"/>
      <c r="R12" s="507"/>
      <c r="S12" s="503"/>
      <c r="T12" s="504"/>
      <c r="U12" s="505"/>
      <c r="V12" s="503"/>
      <c r="W12" s="507"/>
      <c r="X12" s="503"/>
      <c r="Y12" s="504"/>
      <c r="Z12" s="505"/>
      <c r="AA12" s="503">
        <v>1</v>
      </c>
      <c r="AB12" s="507">
        <v>1</v>
      </c>
      <c r="AC12" s="503">
        <v>0</v>
      </c>
      <c r="AD12" s="504" t="s">
        <v>15</v>
      </c>
      <c r="AE12" s="505">
        <v>3</v>
      </c>
      <c r="AF12" s="508"/>
      <c r="AG12" s="509"/>
      <c r="AH12" s="510"/>
      <c r="AI12" s="509"/>
      <c r="AJ12" s="511"/>
      <c r="AK12" s="512"/>
      <c r="AL12" s="507"/>
      <c r="AM12" s="503"/>
      <c r="AN12" s="504"/>
      <c r="AO12" s="505"/>
      <c r="AP12" s="513"/>
    </row>
    <row r="13" spans="1:42" ht="18" customHeight="1">
      <c r="A13" s="514" t="s">
        <v>183</v>
      </c>
      <c r="B13" s="515" t="s">
        <v>343</v>
      </c>
      <c r="C13" s="497" t="s">
        <v>119</v>
      </c>
      <c r="D13" s="498"/>
      <c r="E13" s="499">
        <f t="shared" si="0"/>
        <v>2</v>
      </c>
      <c r="F13" s="516">
        <f t="shared" si="1"/>
        <v>3</v>
      </c>
      <c r="G13" s="517"/>
      <c r="H13" s="507"/>
      <c r="I13" s="518"/>
      <c r="J13" s="519"/>
      <c r="K13" s="520"/>
      <c r="L13" s="517"/>
      <c r="M13" s="507"/>
      <c r="N13" s="518"/>
      <c r="O13" s="519"/>
      <c r="P13" s="520"/>
      <c r="Q13" s="518"/>
      <c r="R13" s="507"/>
      <c r="S13" s="518"/>
      <c r="T13" s="519"/>
      <c r="U13" s="520"/>
      <c r="V13" s="518"/>
      <c r="W13" s="507"/>
      <c r="X13" s="518"/>
      <c r="Y13" s="519"/>
      <c r="Z13" s="520"/>
      <c r="AA13" s="518"/>
      <c r="AB13" s="507"/>
      <c r="AC13" s="518"/>
      <c r="AD13" s="519"/>
      <c r="AE13" s="520"/>
      <c r="AF13" s="508">
        <v>1</v>
      </c>
      <c r="AG13" s="509">
        <v>1</v>
      </c>
      <c r="AH13" s="510">
        <v>0</v>
      </c>
      <c r="AI13" s="509" t="s">
        <v>203</v>
      </c>
      <c r="AJ13" s="511">
        <v>3</v>
      </c>
      <c r="AK13" s="521"/>
      <c r="AL13" s="507"/>
      <c r="AM13" s="518"/>
      <c r="AN13" s="519"/>
      <c r="AO13" s="520"/>
      <c r="AP13" s="522" t="s">
        <v>342</v>
      </c>
    </row>
    <row r="14" spans="1:42" ht="18" customHeight="1">
      <c r="A14" s="514" t="s">
        <v>63</v>
      </c>
      <c r="B14" s="515" t="s">
        <v>356</v>
      </c>
      <c r="C14" s="497" t="s">
        <v>120</v>
      </c>
      <c r="D14" s="498"/>
      <c r="E14" s="499">
        <f t="shared" si="0"/>
        <v>2</v>
      </c>
      <c r="F14" s="516">
        <f t="shared" si="1"/>
        <v>3</v>
      </c>
      <c r="G14" s="517"/>
      <c r="H14" s="507"/>
      <c r="I14" s="518"/>
      <c r="J14" s="519"/>
      <c r="K14" s="520"/>
      <c r="L14" s="517"/>
      <c r="M14" s="507"/>
      <c r="N14" s="518"/>
      <c r="O14" s="519"/>
      <c r="P14" s="520"/>
      <c r="Q14" s="518"/>
      <c r="R14" s="507"/>
      <c r="S14" s="518"/>
      <c r="T14" s="509"/>
      <c r="U14" s="523"/>
      <c r="V14" s="518"/>
      <c r="W14" s="507"/>
      <c r="X14" s="524"/>
      <c r="Y14" s="518"/>
      <c r="Z14" s="520"/>
      <c r="AA14" s="518">
        <v>1</v>
      </c>
      <c r="AB14" s="507">
        <v>1</v>
      </c>
      <c r="AC14" s="518">
        <v>0</v>
      </c>
      <c r="AD14" s="519" t="s">
        <v>203</v>
      </c>
      <c r="AE14" s="520">
        <v>3</v>
      </c>
      <c r="AF14" s="508"/>
      <c r="AG14" s="509"/>
      <c r="AH14" s="510"/>
      <c r="AI14" s="509"/>
      <c r="AJ14" s="511"/>
      <c r="AK14" s="521"/>
      <c r="AL14" s="507"/>
      <c r="AM14" s="518"/>
      <c r="AN14" s="519"/>
      <c r="AO14" s="520"/>
      <c r="AP14" s="522"/>
    </row>
    <row r="15" spans="1:42" ht="18" customHeight="1">
      <c r="A15" s="514" t="s">
        <v>64</v>
      </c>
      <c r="B15" s="515" t="s">
        <v>357</v>
      </c>
      <c r="C15" s="497" t="s">
        <v>121</v>
      </c>
      <c r="D15" s="498"/>
      <c r="E15" s="499">
        <f t="shared" si="0"/>
        <v>2</v>
      </c>
      <c r="F15" s="516">
        <f t="shared" si="1"/>
        <v>2</v>
      </c>
      <c r="G15" s="517"/>
      <c r="H15" s="507"/>
      <c r="I15" s="518"/>
      <c r="J15" s="519"/>
      <c r="K15" s="520"/>
      <c r="L15" s="525"/>
      <c r="M15" s="517"/>
      <c r="N15" s="518"/>
      <c r="O15" s="519"/>
      <c r="P15" s="520"/>
      <c r="Q15" s="518"/>
      <c r="R15" s="507"/>
      <c r="S15" s="518"/>
      <c r="T15" s="519"/>
      <c r="U15" s="520"/>
      <c r="V15" s="518"/>
      <c r="W15" s="507"/>
      <c r="X15" s="518"/>
      <c r="Y15" s="519"/>
      <c r="Z15" s="520"/>
      <c r="AA15" s="508"/>
      <c r="AB15" s="510"/>
      <c r="AC15" s="510"/>
      <c r="AD15" s="509"/>
      <c r="AE15" s="511"/>
      <c r="AF15" s="526">
        <v>1</v>
      </c>
      <c r="AG15" s="527">
        <v>1</v>
      </c>
      <c r="AH15" s="527">
        <v>0</v>
      </c>
      <c r="AI15" s="527" t="s">
        <v>15</v>
      </c>
      <c r="AJ15" s="528">
        <v>2</v>
      </c>
      <c r="AK15" s="521"/>
      <c r="AL15" s="507"/>
      <c r="AM15" s="518"/>
      <c r="AN15" s="519"/>
      <c r="AO15" s="520"/>
      <c r="AP15" s="529" t="s">
        <v>356</v>
      </c>
    </row>
    <row r="16" spans="1:42" ht="18" customHeight="1">
      <c r="A16" s="514" t="s">
        <v>65</v>
      </c>
      <c r="B16" s="515" t="s">
        <v>344</v>
      </c>
      <c r="C16" s="497" t="s">
        <v>122</v>
      </c>
      <c r="D16" s="498"/>
      <c r="E16" s="499">
        <f t="shared" si="0"/>
        <v>3</v>
      </c>
      <c r="F16" s="516">
        <f t="shared" si="1"/>
        <v>5</v>
      </c>
      <c r="G16" s="517"/>
      <c r="H16" s="507"/>
      <c r="I16" s="518"/>
      <c r="J16" s="519"/>
      <c r="K16" s="520"/>
      <c r="L16" s="525"/>
      <c r="M16" s="517"/>
      <c r="N16" s="518"/>
      <c r="O16" s="519"/>
      <c r="P16" s="520"/>
      <c r="Q16" s="518"/>
      <c r="R16" s="507"/>
      <c r="S16" s="518"/>
      <c r="T16" s="519"/>
      <c r="U16" s="520"/>
      <c r="V16" s="518"/>
      <c r="W16" s="507"/>
      <c r="X16" s="518"/>
      <c r="Y16" s="519"/>
      <c r="Z16" s="520"/>
      <c r="AA16" s="508">
        <v>2</v>
      </c>
      <c r="AB16" s="510">
        <v>1</v>
      </c>
      <c r="AC16" s="510">
        <v>0</v>
      </c>
      <c r="AD16" s="509" t="s">
        <v>15</v>
      </c>
      <c r="AE16" s="511">
        <v>5</v>
      </c>
      <c r="AF16" s="526"/>
      <c r="AG16" s="527"/>
      <c r="AH16" s="527"/>
      <c r="AI16" s="527"/>
      <c r="AJ16" s="528"/>
      <c r="AK16" s="521"/>
      <c r="AL16" s="507"/>
      <c r="AM16" s="518"/>
      <c r="AN16" s="519"/>
      <c r="AO16" s="520"/>
      <c r="AP16" s="522"/>
    </row>
    <row r="17" spans="1:42" ht="18" customHeight="1">
      <c r="A17" s="514" t="s">
        <v>66</v>
      </c>
      <c r="B17" s="515" t="s">
        <v>345</v>
      </c>
      <c r="C17" s="497" t="s">
        <v>123</v>
      </c>
      <c r="D17" s="498"/>
      <c r="E17" s="499">
        <f t="shared" si="0"/>
        <v>4</v>
      </c>
      <c r="F17" s="516">
        <f t="shared" si="1"/>
        <v>5</v>
      </c>
      <c r="G17" s="517"/>
      <c r="H17" s="507"/>
      <c r="I17" s="518"/>
      <c r="J17" s="519"/>
      <c r="K17" s="520"/>
      <c r="L17" s="525"/>
      <c r="M17" s="517"/>
      <c r="N17" s="518"/>
      <c r="O17" s="519"/>
      <c r="P17" s="520"/>
      <c r="Q17" s="518"/>
      <c r="R17" s="507"/>
      <c r="S17" s="518"/>
      <c r="T17" s="519"/>
      <c r="U17" s="520"/>
      <c r="V17" s="518"/>
      <c r="W17" s="507"/>
      <c r="X17" s="518"/>
      <c r="Y17" s="519"/>
      <c r="Z17" s="520"/>
      <c r="AA17" s="508">
        <v>2</v>
      </c>
      <c r="AB17" s="510">
        <v>2</v>
      </c>
      <c r="AC17" s="510">
        <v>0</v>
      </c>
      <c r="AD17" s="509" t="s">
        <v>203</v>
      </c>
      <c r="AE17" s="511">
        <v>5</v>
      </c>
      <c r="AF17" s="526"/>
      <c r="AG17" s="527"/>
      <c r="AH17" s="527"/>
      <c r="AI17" s="527"/>
      <c r="AJ17" s="528"/>
      <c r="AK17" s="521"/>
      <c r="AL17" s="507"/>
      <c r="AM17" s="518"/>
      <c r="AN17" s="519"/>
      <c r="AO17" s="520"/>
      <c r="AP17" s="529"/>
    </row>
    <row r="18" spans="1:42" ht="18" customHeight="1">
      <c r="A18" s="514" t="s">
        <v>67</v>
      </c>
      <c r="B18" s="515" t="s">
        <v>346</v>
      </c>
      <c r="C18" s="497" t="s">
        <v>124</v>
      </c>
      <c r="D18" s="498"/>
      <c r="E18" s="499">
        <f t="shared" si="0"/>
        <v>3</v>
      </c>
      <c r="F18" s="516">
        <f t="shared" si="1"/>
        <v>5</v>
      </c>
      <c r="G18" s="517"/>
      <c r="H18" s="507"/>
      <c r="I18" s="518"/>
      <c r="J18" s="519"/>
      <c r="K18" s="520"/>
      <c r="L18" s="525"/>
      <c r="M18" s="517"/>
      <c r="N18" s="518"/>
      <c r="O18" s="519"/>
      <c r="P18" s="520"/>
      <c r="Q18" s="518"/>
      <c r="R18" s="507"/>
      <c r="S18" s="518"/>
      <c r="T18" s="519"/>
      <c r="U18" s="520"/>
      <c r="V18" s="518"/>
      <c r="W18" s="507"/>
      <c r="X18" s="518"/>
      <c r="Y18" s="519"/>
      <c r="Z18" s="520"/>
      <c r="AA18" s="508"/>
      <c r="AB18" s="510"/>
      <c r="AC18" s="510"/>
      <c r="AD18" s="509"/>
      <c r="AE18" s="511"/>
      <c r="AF18" s="526">
        <v>1</v>
      </c>
      <c r="AG18" s="527">
        <v>2</v>
      </c>
      <c r="AH18" s="527">
        <v>0</v>
      </c>
      <c r="AI18" s="527" t="s">
        <v>203</v>
      </c>
      <c r="AJ18" s="528">
        <v>5</v>
      </c>
      <c r="AK18" s="521"/>
      <c r="AL18" s="507"/>
      <c r="AM18" s="518"/>
      <c r="AN18" s="519"/>
      <c r="AO18" s="520"/>
      <c r="AP18" s="522" t="s">
        <v>345</v>
      </c>
    </row>
    <row r="19" spans="1:42" ht="18" customHeight="1">
      <c r="A19" s="530" t="s">
        <v>68</v>
      </c>
      <c r="B19" s="515" t="s">
        <v>347</v>
      </c>
      <c r="C19" s="497" t="s">
        <v>125</v>
      </c>
      <c r="D19" s="498"/>
      <c r="E19" s="499">
        <f t="shared" si="0"/>
        <v>3</v>
      </c>
      <c r="F19" s="531">
        <f t="shared" si="1"/>
        <v>3</v>
      </c>
      <c r="G19" s="517"/>
      <c r="H19" s="507"/>
      <c r="I19" s="518"/>
      <c r="J19" s="519"/>
      <c r="K19" s="520"/>
      <c r="L19" s="517"/>
      <c r="M19" s="507"/>
      <c r="N19" s="518"/>
      <c r="O19" s="519"/>
      <c r="P19" s="520"/>
      <c r="Q19" s="518"/>
      <c r="R19" s="507"/>
      <c r="S19" s="518"/>
      <c r="T19" s="519"/>
      <c r="U19" s="520"/>
      <c r="V19" s="518"/>
      <c r="W19" s="507"/>
      <c r="X19" s="518"/>
      <c r="Y19" s="519"/>
      <c r="Z19" s="520"/>
      <c r="AA19" s="518"/>
      <c r="AB19" s="507"/>
      <c r="AC19" s="518"/>
      <c r="AD19" s="519"/>
      <c r="AE19" s="520"/>
      <c r="AF19" s="508"/>
      <c r="AG19" s="509"/>
      <c r="AH19" s="510"/>
      <c r="AI19" s="509"/>
      <c r="AJ19" s="511"/>
      <c r="AK19" s="521">
        <v>1</v>
      </c>
      <c r="AL19" s="507">
        <v>0</v>
      </c>
      <c r="AM19" s="518">
        <v>2</v>
      </c>
      <c r="AN19" s="519" t="s">
        <v>15</v>
      </c>
      <c r="AO19" s="520">
        <v>3</v>
      </c>
      <c r="AP19" s="522" t="s">
        <v>346</v>
      </c>
    </row>
    <row r="20" spans="1:42" ht="31.5" customHeight="1">
      <c r="A20" s="1117" t="s">
        <v>213</v>
      </c>
      <c r="B20" s="1118"/>
      <c r="C20" s="1118"/>
      <c r="D20" s="532" t="s">
        <v>211</v>
      </c>
      <c r="E20" s="490">
        <f>SUM(G20:I20,L20:N20,Q20:S20,V20:X20,AA20:AC20,AF20:AH20,AK20:AM20)</f>
        <v>15</v>
      </c>
      <c r="F20" s="491">
        <f t="shared" si="1"/>
        <v>20</v>
      </c>
      <c r="G20" s="1093"/>
      <c r="H20" s="1094"/>
      <c r="I20" s="1095"/>
      <c r="J20" s="490"/>
      <c r="K20" s="491"/>
      <c r="L20" s="1093"/>
      <c r="M20" s="1094"/>
      <c r="N20" s="1095"/>
      <c r="O20" s="490"/>
      <c r="P20" s="491"/>
      <c r="Q20" s="1093"/>
      <c r="R20" s="1094"/>
      <c r="S20" s="1095"/>
      <c r="T20" s="490"/>
      <c r="U20" s="491"/>
      <c r="V20" s="1093"/>
      <c r="W20" s="1094"/>
      <c r="X20" s="1095"/>
      <c r="Y20" s="490"/>
      <c r="Z20" s="491"/>
      <c r="AA20" s="1093"/>
      <c r="AB20" s="1094"/>
      <c r="AC20" s="1095"/>
      <c r="AD20" s="490"/>
      <c r="AE20" s="491"/>
      <c r="AF20" s="1093">
        <f>SUM(AF39,AG39,AH39)</f>
        <v>8</v>
      </c>
      <c r="AG20" s="1094"/>
      <c r="AH20" s="1095"/>
      <c r="AI20" s="490"/>
      <c r="AJ20" s="491">
        <v>9</v>
      </c>
      <c r="AK20" s="1093">
        <f>SUM(AK39,AL39,AM39)</f>
        <v>7</v>
      </c>
      <c r="AL20" s="1094"/>
      <c r="AM20" s="1095"/>
      <c r="AN20" s="493"/>
      <c r="AO20" s="491">
        <v>11</v>
      </c>
      <c r="AP20" s="533"/>
    </row>
    <row r="21" spans="1:42" ht="18" customHeight="1">
      <c r="A21" s="1096" t="s">
        <v>206</v>
      </c>
      <c r="B21" s="1097"/>
      <c r="C21" s="1097"/>
      <c r="D21" s="489" t="s">
        <v>211</v>
      </c>
      <c r="E21" s="490">
        <f>SUM(G21,H21,I21,L21,M21,N21,Q21,R21,S21,V21,W21,X21,AA21,AB21,AC21,AF21,AG21,AH21,AK21,AL21,AM21)</f>
        <v>10</v>
      </c>
      <c r="F21" s="534">
        <f t="shared" si="1"/>
        <v>10</v>
      </c>
      <c r="G21" s="492"/>
      <c r="H21" s="493"/>
      <c r="I21" s="493"/>
      <c r="J21" s="493"/>
      <c r="K21" s="491"/>
      <c r="L21" s="492"/>
      <c r="M21" s="493"/>
      <c r="N21" s="493"/>
      <c r="O21" s="493"/>
      <c r="P21" s="491"/>
      <c r="Q21" s="492"/>
      <c r="R21" s="493"/>
      <c r="S21" s="493"/>
      <c r="T21" s="493"/>
      <c r="U21" s="491"/>
      <c r="V21" s="492"/>
      <c r="W21" s="493"/>
      <c r="X21" s="493"/>
      <c r="Y21" s="493"/>
      <c r="Z21" s="491"/>
      <c r="AA21" s="492">
        <v>0</v>
      </c>
      <c r="AB21" s="493">
        <v>0</v>
      </c>
      <c r="AC21" s="493">
        <v>5</v>
      </c>
      <c r="AD21" s="493" t="s">
        <v>203</v>
      </c>
      <c r="AE21" s="491">
        <v>5</v>
      </c>
      <c r="AF21" s="492">
        <v>0</v>
      </c>
      <c r="AG21" s="493">
        <v>0</v>
      </c>
      <c r="AH21" s="493">
        <v>5</v>
      </c>
      <c r="AI21" s="493" t="s">
        <v>203</v>
      </c>
      <c r="AJ21" s="491">
        <v>5</v>
      </c>
      <c r="AK21" s="492"/>
      <c r="AL21" s="493"/>
      <c r="AM21" s="493"/>
      <c r="AN21" s="493"/>
      <c r="AO21" s="491"/>
      <c r="AP21" s="533"/>
    </row>
    <row r="22" spans="1:42" s="548" customFormat="1" ht="23.25" customHeight="1" thickBot="1">
      <c r="A22" s="535"/>
      <c r="B22" s="536"/>
      <c r="C22" s="537" t="s">
        <v>18</v>
      </c>
      <c r="D22" s="538"/>
      <c r="E22" s="539"/>
      <c r="F22" s="540">
        <f t="shared" si="1"/>
        <v>15</v>
      </c>
      <c r="G22" s="541"/>
      <c r="H22" s="542"/>
      <c r="I22" s="543"/>
      <c r="J22" s="542"/>
      <c r="K22" s="544"/>
      <c r="L22" s="541"/>
      <c r="M22" s="542"/>
      <c r="N22" s="543"/>
      <c r="O22" s="542"/>
      <c r="P22" s="544"/>
      <c r="Q22" s="541"/>
      <c r="R22" s="545"/>
      <c r="S22" s="542"/>
      <c r="T22" s="542"/>
      <c r="U22" s="544"/>
      <c r="V22" s="546"/>
      <c r="W22" s="542"/>
      <c r="X22" s="543"/>
      <c r="Y22" s="542"/>
      <c r="Z22" s="544"/>
      <c r="AA22" s="546"/>
      <c r="AB22" s="542"/>
      <c r="AC22" s="543"/>
      <c r="AD22" s="542"/>
      <c r="AE22" s="544"/>
      <c r="AF22" s="546"/>
      <c r="AG22" s="542"/>
      <c r="AH22" s="543"/>
      <c r="AI22" s="542"/>
      <c r="AJ22" s="544"/>
      <c r="AK22" s="541"/>
      <c r="AL22" s="542"/>
      <c r="AM22" s="543"/>
      <c r="AN22" s="542"/>
      <c r="AO22" s="544">
        <v>15</v>
      </c>
      <c r="AP22" s="547"/>
    </row>
    <row r="23" spans="1:42" ht="20.25" customHeight="1" thickBot="1" thickTop="1">
      <c r="A23" s="549"/>
      <c r="B23" s="550"/>
      <c r="C23" s="1098" t="s">
        <v>17</v>
      </c>
      <c r="D23" s="1099"/>
      <c r="E23" s="551">
        <f>'[1]BSc N KIP ALAP eredeti'!E54+E11+E20+E21+E22</f>
        <v>154</v>
      </c>
      <c r="F23" s="552">
        <f>'[1]BSc N KIP ALAP eredeti'!F54+F11+F20+F21+F22</f>
        <v>210</v>
      </c>
      <c r="G23" s="553"/>
      <c r="H23" s="554"/>
      <c r="I23" s="554"/>
      <c r="J23" s="555"/>
      <c r="K23" s="556">
        <f>'[1]BSc N KIP ALAP eredeti'!K54+K11+K20+K21+K22</f>
        <v>33</v>
      </c>
      <c r="L23" s="553"/>
      <c r="M23" s="554"/>
      <c r="N23" s="554"/>
      <c r="O23" s="555"/>
      <c r="P23" s="556">
        <f>'[1]BSc N KIP ALAP eredeti'!P54+P11+P20+P21+P22</f>
        <v>33</v>
      </c>
      <c r="Q23" s="557"/>
      <c r="R23" s="558"/>
      <c r="S23" s="558"/>
      <c r="T23" s="559"/>
      <c r="U23" s="556">
        <f>'[1]BSc N KIP ALAP eredeti'!U54+U11+U20+U21+U22</f>
        <v>28</v>
      </c>
      <c r="V23" s="557"/>
      <c r="W23" s="558"/>
      <c r="X23" s="558"/>
      <c r="Y23" s="559"/>
      <c r="Z23" s="556">
        <f>'[1]BSc N KIP ALAP eredeti'!Z54+Z11+Z20+Z21+Z22</f>
        <v>29</v>
      </c>
      <c r="AA23" s="553"/>
      <c r="AB23" s="554"/>
      <c r="AC23" s="554"/>
      <c r="AD23" s="555"/>
      <c r="AE23" s="556">
        <f>'[1]BSc N KIP ALAP eredeti'!AE54+AE11+AE20+AE21+AE22</f>
        <v>31</v>
      </c>
      <c r="AF23" s="557"/>
      <c r="AG23" s="558"/>
      <c r="AH23" s="558"/>
      <c r="AI23" s="559"/>
      <c r="AJ23" s="556">
        <f>'[1]BSc N KIP ALAP eredeti'!AJ54+AJ11+AJ20+AJ21+AJ22</f>
        <v>27</v>
      </c>
      <c r="AK23" s="557"/>
      <c r="AL23" s="558"/>
      <c r="AM23" s="558"/>
      <c r="AN23" s="559"/>
      <c r="AO23" s="556">
        <f>'[1]BSc N KIP ALAP eredeti'!AO54+AO11+AO20+AO21+AO22</f>
        <v>29</v>
      </c>
      <c r="AP23" s="560"/>
    </row>
    <row r="24" spans="1:42" s="548" customFormat="1" ht="18" customHeight="1">
      <c r="A24" s="561"/>
      <c r="B24" s="562"/>
      <c r="C24" s="563" t="s">
        <v>24</v>
      </c>
      <c r="D24" s="564"/>
      <c r="E24" s="565"/>
      <c r="F24" s="566"/>
      <c r="G24" s="567"/>
      <c r="H24" s="568">
        <f>SUM(G11:I11,G20,G21:I21)+SUM('[1]BSc N KIP ALAP eredeti'!G54:I54)</f>
        <v>25</v>
      </c>
      <c r="I24" s="569"/>
      <c r="J24" s="570"/>
      <c r="K24" s="571"/>
      <c r="L24" s="567"/>
      <c r="M24" s="568">
        <f>SUM(L11:N11,L20,L21:N21)+SUM('[1]BSc N KIP ALAP eredeti'!L54:N54)</f>
        <v>26</v>
      </c>
      <c r="N24" s="569"/>
      <c r="O24" s="572"/>
      <c r="P24" s="571"/>
      <c r="Q24" s="567"/>
      <c r="R24" s="568">
        <f>SUM(Q11:S11,Q20,Q21:S21)+SUM('[1]BSc N KIP ALAP eredeti'!Q54:S54)</f>
        <v>23</v>
      </c>
      <c r="S24" s="569"/>
      <c r="T24" s="572"/>
      <c r="U24" s="571"/>
      <c r="V24" s="567"/>
      <c r="W24" s="568">
        <f>SUM(V11:X11,V20,V21:X21)+SUM('[1]BSc N KIP ALAP eredeti'!V54:X54)</f>
        <v>24</v>
      </c>
      <c r="X24" s="569"/>
      <c r="Y24" s="572"/>
      <c r="Z24" s="573"/>
      <c r="AA24" s="567"/>
      <c r="AB24" s="568">
        <f>SUM(AA11:AC11,AA20,AA21:AC21)+SUM('[1]BSc N KIP ALAP eredeti'!AA54:AC54)</f>
        <v>24</v>
      </c>
      <c r="AC24" s="569"/>
      <c r="AD24" s="570"/>
      <c r="AE24" s="573"/>
      <c r="AF24" s="567"/>
      <c r="AG24" s="568">
        <f>SUM(AF11:AH11,AF20,AF21:AH21)+SUM('[1]BSc N KIP ALAP eredeti'!AF54:AH54)</f>
        <v>22</v>
      </c>
      <c r="AH24" s="569"/>
      <c r="AI24" s="572"/>
      <c r="AJ24" s="571"/>
      <c r="AK24" s="567"/>
      <c r="AL24" s="568">
        <f>SUM(AK11:AM11,AK20,AK21:AM21)+SUM('[1]BSc N KIP ALAP eredeti'!AK54:AM54)</f>
        <v>10</v>
      </c>
      <c r="AM24" s="569"/>
      <c r="AN24" s="572"/>
      <c r="AO24" s="571"/>
      <c r="AP24" s="574"/>
    </row>
    <row r="25" spans="1:42" s="548" customFormat="1" ht="18" customHeight="1">
      <c r="A25" s="575"/>
      <c r="B25" s="576"/>
      <c r="C25" s="577" t="s">
        <v>16</v>
      </c>
      <c r="D25" s="578"/>
      <c r="E25" s="579"/>
      <c r="F25" s="580"/>
      <c r="G25" s="581"/>
      <c r="H25" s="582"/>
      <c r="I25" s="582"/>
      <c r="J25" s="583" t="e">
        <f>COUNTIF('[1]BSc N KIP ALAP eredeti'!J10:J53,"v")+COUNTIF(J12:J19,"v")</f>
        <v>#VALUE!</v>
      </c>
      <c r="K25" s="584"/>
      <c r="L25" s="585"/>
      <c r="M25" s="586"/>
      <c r="N25" s="586"/>
      <c r="O25" s="583" t="e">
        <f>COUNTIF('[1]BSc N KIP ALAP eredeti'!O10:O53,"v")+COUNTIF(O12:O19,"v")</f>
        <v>#VALUE!</v>
      </c>
      <c r="P25" s="584"/>
      <c r="Q25" s="585"/>
      <c r="R25" s="586"/>
      <c r="S25" s="586"/>
      <c r="T25" s="583" t="e">
        <f>COUNTIF('[1]BSc N KIP ALAP eredeti'!T10:T53,"v")+COUNTIF(T12:T19,"v")</f>
        <v>#VALUE!</v>
      </c>
      <c r="U25" s="584"/>
      <c r="V25" s="585"/>
      <c r="W25" s="586"/>
      <c r="X25" s="586"/>
      <c r="Y25" s="583" t="e">
        <f>COUNTIF('[1]BSc N KIP ALAP eredeti'!Y10:Y53,"v")+COUNTIF(Y12:Y19,"v")</f>
        <v>#VALUE!</v>
      </c>
      <c r="Z25" s="587"/>
      <c r="AA25" s="581"/>
      <c r="AB25" s="582"/>
      <c r="AC25" s="582"/>
      <c r="AD25" s="583" t="e">
        <f>COUNTIF('[1]BSc N KIP ALAP eredeti'!AD10:AD53,"v")+COUNTIF(AD12:AD19,"v")</f>
        <v>#VALUE!</v>
      </c>
      <c r="AE25" s="587"/>
      <c r="AF25" s="585"/>
      <c r="AG25" s="586"/>
      <c r="AH25" s="586"/>
      <c r="AI25" s="583" t="e">
        <f>COUNTIF('[1]BSc N KIP ALAP eredeti'!AI10:AI53,"v")+COUNTIF(AI12:AI19,"v")+COUNTIF(AI40:AI47,"v")</f>
        <v>#VALUE!</v>
      </c>
      <c r="AJ25" s="584"/>
      <c r="AK25" s="585"/>
      <c r="AL25" s="586"/>
      <c r="AM25" s="586"/>
      <c r="AN25" s="583" t="e">
        <f>COUNTIF('[1]BSc N KIP ALAP eredeti'!AN10:AN53,"v")+COUNTIF(AN12:AN19,"v")+COUNTIF(AN40:AN47,"v")</f>
        <v>#VALUE!</v>
      </c>
      <c r="AO25" s="584"/>
      <c r="AP25" s="588"/>
    </row>
    <row r="26" spans="1:42" s="548" customFormat="1" ht="18" customHeight="1" thickBot="1">
      <c r="A26" s="541"/>
      <c r="B26" s="589"/>
      <c r="C26" s="590" t="s">
        <v>204</v>
      </c>
      <c r="D26" s="591"/>
      <c r="E26" s="592"/>
      <c r="F26" s="593"/>
      <c r="G26" s="581"/>
      <c r="H26" s="582"/>
      <c r="I26" s="582"/>
      <c r="J26" s="583" t="e">
        <f>COUNTIF('[1]BSc N KIP ALAP eredeti'!J10:J53,"é")+COUNTIF(J12:J19,"é")</f>
        <v>#VALUE!</v>
      </c>
      <c r="K26" s="584"/>
      <c r="L26" s="585"/>
      <c r="M26" s="586"/>
      <c r="N26" s="586"/>
      <c r="O26" s="583" t="e">
        <f>COUNTIF('[1]BSc N KIP ALAP eredeti'!O10:O53,"é")+COUNTIF(O12:O19,"é")</f>
        <v>#VALUE!</v>
      </c>
      <c r="P26" s="584"/>
      <c r="Q26" s="585"/>
      <c r="R26" s="586"/>
      <c r="S26" s="586"/>
      <c r="T26" s="583" t="e">
        <f>COUNTIF('[1]BSc N KIP ALAP eredeti'!T10:T53,"é")+COUNTIF(T12:T19,"é")</f>
        <v>#VALUE!</v>
      </c>
      <c r="U26" s="584"/>
      <c r="V26" s="585"/>
      <c r="W26" s="586"/>
      <c r="X26" s="586"/>
      <c r="Y26" s="583" t="e">
        <f>COUNTIF('[1]BSc N KIP ALAP eredeti'!Y11:Y54,"é")+COUNTIF(Y13:Y22,"é")</f>
        <v>#VALUE!</v>
      </c>
      <c r="Z26" s="587"/>
      <c r="AA26" s="581"/>
      <c r="AB26" s="582"/>
      <c r="AC26" s="582"/>
      <c r="AD26" s="583" t="e">
        <f>COUNTIF('[1]BSc N KIP ALAP eredeti'!AD10:AD53,"é")+COUNTIF(AD12:AD19,"é")</f>
        <v>#VALUE!</v>
      </c>
      <c r="AE26" s="587"/>
      <c r="AF26" s="585"/>
      <c r="AG26" s="586"/>
      <c r="AH26" s="586"/>
      <c r="AI26" s="583" t="e">
        <f>COUNTIF('[1]BSc N KIP ALAP eredeti'!AI11:AI54,"é")+COUNTIF(AI12:AI19,"é")+COUNTIF(AI40:AI47,"é")</f>
        <v>#VALUE!</v>
      </c>
      <c r="AJ26" s="584"/>
      <c r="AK26" s="585"/>
      <c r="AL26" s="586"/>
      <c r="AM26" s="586"/>
      <c r="AN26" s="583" t="e">
        <f>COUNTIF('[1]BSc N KIP ALAP eredeti'!AN10:AN53,"é")+COUNTIF(AN12:AN19,"é")+COUNTIF(AN40:AN47,"é")</f>
        <v>#VALUE!</v>
      </c>
      <c r="AO26" s="584"/>
      <c r="AP26" s="588"/>
    </row>
    <row r="27" spans="1:42" s="548" customFormat="1" ht="18" customHeight="1" thickTop="1">
      <c r="A27" s="561"/>
      <c r="B27" s="562"/>
      <c r="C27" s="594" t="s">
        <v>19</v>
      </c>
      <c r="D27" s="595"/>
      <c r="E27" s="596">
        <v>2</v>
      </c>
      <c r="F27" s="597">
        <v>0</v>
      </c>
      <c r="G27" s="598"/>
      <c r="H27" s="599"/>
      <c r="I27" s="599"/>
      <c r="J27" s="599"/>
      <c r="K27" s="600"/>
      <c r="L27" s="598">
        <v>0</v>
      </c>
      <c r="M27" s="599">
        <v>2</v>
      </c>
      <c r="N27" s="599">
        <v>0</v>
      </c>
      <c r="O27" s="599" t="s">
        <v>20</v>
      </c>
      <c r="P27" s="600"/>
      <c r="Q27" s="601"/>
      <c r="R27" s="602"/>
      <c r="S27" s="599"/>
      <c r="T27" s="599"/>
      <c r="U27" s="600"/>
      <c r="V27" s="598"/>
      <c r="W27" s="599"/>
      <c r="X27" s="599"/>
      <c r="Y27" s="599"/>
      <c r="Z27" s="603"/>
      <c r="AA27" s="598"/>
      <c r="AB27" s="599"/>
      <c r="AC27" s="599"/>
      <c r="AD27" s="599"/>
      <c r="AE27" s="603"/>
      <c r="AF27" s="598"/>
      <c r="AG27" s="599"/>
      <c r="AH27" s="599"/>
      <c r="AI27" s="599"/>
      <c r="AJ27" s="600"/>
      <c r="AK27" s="598"/>
      <c r="AL27" s="599"/>
      <c r="AM27" s="599"/>
      <c r="AN27" s="599"/>
      <c r="AO27" s="600"/>
      <c r="AP27" s="588"/>
    </row>
    <row r="28" spans="1:42" s="548" customFormat="1" ht="18" customHeight="1">
      <c r="A28" s="575"/>
      <c r="B28" s="576"/>
      <c r="C28" s="604" t="s">
        <v>21</v>
      </c>
      <c r="D28" s="605"/>
      <c r="E28" s="606">
        <v>2</v>
      </c>
      <c r="F28" s="607">
        <v>0</v>
      </c>
      <c r="G28" s="585"/>
      <c r="H28" s="586"/>
      <c r="I28" s="586"/>
      <c r="J28" s="586"/>
      <c r="K28" s="584"/>
      <c r="L28" s="585"/>
      <c r="M28" s="586"/>
      <c r="N28" s="586"/>
      <c r="O28" s="586"/>
      <c r="P28" s="584"/>
      <c r="Q28" s="608">
        <v>0</v>
      </c>
      <c r="R28" s="609">
        <v>2</v>
      </c>
      <c r="S28" s="586">
        <v>0</v>
      </c>
      <c r="T28" s="586" t="s">
        <v>20</v>
      </c>
      <c r="U28" s="584"/>
      <c r="V28" s="585"/>
      <c r="W28" s="586"/>
      <c r="X28" s="586"/>
      <c r="Y28" s="586"/>
      <c r="Z28" s="587"/>
      <c r="AA28" s="585"/>
      <c r="AB28" s="586"/>
      <c r="AC28" s="586"/>
      <c r="AD28" s="586"/>
      <c r="AE28" s="587"/>
      <c r="AF28" s="585"/>
      <c r="AG28" s="586"/>
      <c r="AH28" s="586"/>
      <c r="AI28" s="586"/>
      <c r="AJ28" s="584"/>
      <c r="AK28" s="585"/>
      <c r="AL28" s="586"/>
      <c r="AM28" s="586"/>
      <c r="AN28" s="586"/>
      <c r="AO28" s="584"/>
      <c r="AP28" s="588"/>
    </row>
    <row r="29" spans="1:42" s="548" customFormat="1" ht="18" customHeight="1">
      <c r="A29" s="652"/>
      <c r="B29" s="653"/>
      <c r="C29" s="654" t="s">
        <v>383</v>
      </c>
      <c r="D29" s="654"/>
      <c r="E29" s="660">
        <v>2</v>
      </c>
      <c r="F29" s="661">
        <v>2</v>
      </c>
      <c r="G29" s="655"/>
      <c r="H29" s="656"/>
      <c r="I29" s="656"/>
      <c r="J29" s="656"/>
      <c r="K29" s="657"/>
      <c r="L29" s="655"/>
      <c r="M29" s="656"/>
      <c r="N29" s="656"/>
      <c r="O29" s="656"/>
      <c r="P29" s="657"/>
      <c r="Q29" s="662">
        <v>0</v>
      </c>
      <c r="R29" s="658">
        <v>2</v>
      </c>
      <c r="S29" s="656">
        <v>0</v>
      </c>
      <c r="T29" s="656" t="s">
        <v>203</v>
      </c>
      <c r="U29" s="657">
        <v>2</v>
      </c>
      <c r="V29" s="655"/>
      <c r="W29" s="656"/>
      <c r="X29" s="656"/>
      <c r="Y29" s="656"/>
      <c r="Z29" s="659"/>
      <c r="AA29" s="655"/>
      <c r="AB29" s="656"/>
      <c r="AC29" s="656"/>
      <c r="AD29" s="656"/>
      <c r="AE29" s="659"/>
      <c r="AF29" s="655"/>
      <c r="AG29" s="656"/>
      <c r="AH29" s="656"/>
      <c r="AI29" s="656"/>
      <c r="AJ29" s="657"/>
      <c r="AK29" s="655"/>
      <c r="AL29" s="656"/>
      <c r="AM29" s="656"/>
      <c r="AN29" s="656"/>
      <c r="AO29" s="657"/>
      <c r="AP29" s="588"/>
    </row>
    <row r="30" spans="1:42" s="139" customFormat="1" ht="18" customHeight="1" thickBot="1">
      <c r="A30" s="782"/>
      <c r="B30" s="783"/>
      <c r="C30" s="784" t="s">
        <v>385</v>
      </c>
      <c r="D30" s="785"/>
      <c r="E30" s="786" t="s">
        <v>386</v>
      </c>
      <c r="F30" s="787">
        <v>0</v>
      </c>
      <c r="G30" s="788"/>
      <c r="H30" s="789"/>
      <c r="I30" s="789"/>
      <c r="J30" s="789"/>
      <c r="K30" s="790"/>
      <c r="L30" s="788"/>
      <c r="M30" s="789"/>
      <c r="N30" s="789"/>
      <c r="O30" s="789"/>
      <c r="P30" s="790"/>
      <c r="Q30" s="791"/>
      <c r="R30" s="792"/>
      <c r="S30" s="792"/>
      <c r="T30" s="792"/>
      <c r="U30" s="793"/>
      <c r="V30" s="788"/>
      <c r="W30" s="789"/>
      <c r="X30" s="789"/>
      <c r="Y30" s="789"/>
      <c r="Z30" s="794"/>
      <c r="AA30" s="788"/>
      <c r="AB30" s="789"/>
      <c r="AC30" s="789"/>
      <c r="AD30" s="789"/>
      <c r="AE30" s="794"/>
      <c r="AF30" s="1112" t="s">
        <v>386</v>
      </c>
      <c r="AG30" s="1113"/>
      <c r="AH30" s="1113"/>
      <c r="AI30" s="1113"/>
      <c r="AJ30" s="1114"/>
      <c r="AK30" s="788"/>
      <c r="AL30" s="789"/>
      <c r="AM30" s="789"/>
      <c r="AN30" s="789"/>
      <c r="AO30" s="790"/>
      <c r="AP30" s="149"/>
    </row>
    <row r="31" spans="1:42" ht="15" customHeight="1">
      <c r="A31" s="610"/>
      <c r="B31" s="463"/>
      <c r="C31" s="463"/>
      <c r="D31" s="611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7"/>
      <c r="V31" s="614"/>
      <c r="W31" s="614"/>
      <c r="X31" s="614"/>
      <c r="Y31" s="610"/>
      <c r="Z31" s="613"/>
      <c r="AA31" s="610"/>
      <c r="AB31" s="610"/>
      <c r="AC31" s="610"/>
      <c r="AD31" s="610"/>
      <c r="AE31" s="613"/>
      <c r="AF31" s="610"/>
      <c r="AG31" s="610"/>
      <c r="AH31" s="610"/>
      <c r="AI31" s="610"/>
      <c r="AJ31" s="613"/>
      <c r="AK31" s="610"/>
      <c r="AL31" s="610"/>
      <c r="AM31" s="610"/>
      <c r="AN31" s="610"/>
      <c r="AO31" s="613"/>
      <c r="AP31" s="615"/>
    </row>
    <row r="32" spans="1:42" ht="15" customHeight="1">
      <c r="A32" s="610"/>
      <c r="B32" s="616" t="s">
        <v>179</v>
      </c>
      <c r="C32" s="611"/>
      <c r="D32" s="611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8"/>
      <c r="Q32" s="617"/>
      <c r="R32" s="617"/>
      <c r="S32" s="617"/>
      <c r="T32" s="617"/>
      <c r="U32" s="617"/>
      <c r="V32" s="614"/>
      <c r="W32" s="614"/>
      <c r="X32" s="614"/>
      <c r="Y32" s="610"/>
      <c r="Z32" s="613"/>
      <c r="AA32" s="610"/>
      <c r="AB32" s="610"/>
      <c r="AC32" s="610"/>
      <c r="AD32" s="610"/>
      <c r="AE32" s="613"/>
      <c r="AF32" s="610"/>
      <c r="AG32" s="610"/>
      <c r="AH32" s="610"/>
      <c r="AI32" s="610"/>
      <c r="AJ32" s="613"/>
      <c r="AK32" s="610"/>
      <c r="AL32" s="610"/>
      <c r="AM32" s="610"/>
      <c r="AN32" s="610"/>
      <c r="AO32" s="613"/>
      <c r="AP32" s="615"/>
    </row>
    <row r="33" spans="1:42" ht="15" customHeight="1">
      <c r="A33" s="610"/>
      <c r="B33" s="616" t="s">
        <v>181</v>
      </c>
      <c r="C33" s="611"/>
      <c r="V33" s="614"/>
      <c r="W33" s="614"/>
      <c r="X33" s="614"/>
      <c r="Y33" s="610"/>
      <c r="Z33" s="613"/>
      <c r="AA33" s="610"/>
      <c r="AB33" s="610"/>
      <c r="AC33" s="610"/>
      <c r="AD33" s="610"/>
      <c r="AE33" s="613"/>
      <c r="AF33" s="610"/>
      <c r="AG33" s="610"/>
      <c r="AH33" s="610"/>
      <c r="AI33" s="610"/>
      <c r="AJ33" s="613"/>
      <c r="AK33" s="610"/>
      <c r="AL33" s="610"/>
      <c r="AM33" s="610"/>
      <c r="AN33" s="610"/>
      <c r="AO33" s="613"/>
      <c r="AP33" s="615"/>
    </row>
    <row r="34" spans="1:42" ht="15" customHeight="1">
      <c r="A34" s="610"/>
      <c r="B34" s="616" t="s">
        <v>197</v>
      </c>
      <c r="V34" s="614"/>
      <c r="W34" s="614"/>
      <c r="X34" s="614"/>
      <c r="Y34" s="610"/>
      <c r="Z34" s="613"/>
      <c r="AA34" s="610"/>
      <c r="AB34" s="610"/>
      <c r="AC34" s="610"/>
      <c r="AD34" s="610"/>
      <c r="AE34" s="613"/>
      <c r="AF34" s="610"/>
      <c r="AG34" s="610"/>
      <c r="AH34" s="610"/>
      <c r="AI34" s="610"/>
      <c r="AJ34" s="613"/>
      <c r="AK34" s="610"/>
      <c r="AL34" s="610"/>
      <c r="AM34" s="610"/>
      <c r="AN34" s="610"/>
      <c r="AO34" s="613"/>
      <c r="AP34" s="615"/>
    </row>
    <row r="35" spans="1:42" ht="15" customHeight="1" thickBot="1">
      <c r="A35" s="610"/>
      <c r="B35" s="780"/>
      <c r="C35" s="611"/>
      <c r="D35" s="611"/>
      <c r="E35" s="610"/>
      <c r="F35" s="612"/>
      <c r="G35" s="610"/>
      <c r="H35" s="610"/>
      <c r="I35" s="610"/>
      <c r="J35" s="610"/>
      <c r="K35" s="613"/>
      <c r="L35" s="610"/>
      <c r="M35" s="610"/>
      <c r="N35" s="610"/>
      <c r="O35" s="610"/>
      <c r="P35" s="613"/>
      <c r="Q35" s="610"/>
      <c r="R35" s="610"/>
      <c r="S35" s="610"/>
      <c r="T35" s="610"/>
      <c r="U35" s="613"/>
      <c r="V35" s="614"/>
      <c r="W35" s="614"/>
      <c r="X35" s="614"/>
      <c r="Y35" s="610"/>
      <c r="Z35" s="613"/>
      <c r="AA35" s="610"/>
      <c r="AB35" s="610"/>
      <c r="AC35" s="610"/>
      <c r="AD35" s="610"/>
      <c r="AE35" s="613"/>
      <c r="AF35" s="610"/>
      <c r="AG35" s="610"/>
      <c r="AH35" s="610"/>
      <c r="AI35" s="610"/>
      <c r="AJ35" s="613"/>
      <c r="AK35" s="610"/>
      <c r="AL35" s="610"/>
      <c r="AM35" s="610"/>
      <c r="AN35" s="610"/>
      <c r="AO35" s="613"/>
      <c r="AP35" s="615"/>
    </row>
    <row r="36" spans="1:42" s="471" customFormat="1" ht="20.25" customHeight="1">
      <c r="A36" s="1100"/>
      <c r="B36" s="1102" t="s">
        <v>23</v>
      </c>
      <c r="C36" s="1104" t="s">
        <v>2</v>
      </c>
      <c r="D36" s="1105"/>
      <c r="E36" s="466" t="s">
        <v>0</v>
      </c>
      <c r="F36" s="1108" t="s">
        <v>27</v>
      </c>
      <c r="G36" s="1110" t="s">
        <v>1</v>
      </c>
      <c r="H36" s="1111"/>
      <c r="I36" s="1111"/>
      <c r="J36" s="1111"/>
      <c r="K36" s="1111"/>
      <c r="L36" s="1111"/>
      <c r="M36" s="1111"/>
      <c r="N36" s="1111"/>
      <c r="O36" s="1111"/>
      <c r="P36" s="1111"/>
      <c r="Q36" s="1111"/>
      <c r="R36" s="1111"/>
      <c r="S36" s="1111"/>
      <c r="T36" s="1111"/>
      <c r="U36" s="1111"/>
      <c r="V36" s="1111"/>
      <c r="W36" s="1111"/>
      <c r="X36" s="1111"/>
      <c r="Y36" s="1111"/>
      <c r="Z36" s="1111"/>
      <c r="AA36" s="1111"/>
      <c r="AB36" s="1111"/>
      <c r="AC36" s="1111"/>
      <c r="AD36" s="1111"/>
      <c r="AE36" s="1111"/>
      <c r="AF36" s="1111"/>
      <c r="AG36" s="1111"/>
      <c r="AH36" s="1111"/>
      <c r="AI36" s="1111"/>
      <c r="AJ36" s="1111"/>
      <c r="AK36" s="468"/>
      <c r="AL36" s="468"/>
      <c r="AM36" s="468"/>
      <c r="AN36" s="469"/>
      <c r="AO36" s="470"/>
      <c r="AP36" s="1086" t="s">
        <v>29</v>
      </c>
    </row>
    <row r="37" spans="1:42" s="471" customFormat="1" ht="20.25" customHeight="1" thickBot="1">
      <c r="A37" s="1101"/>
      <c r="B37" s="1103"/>
      <c r="C37" s="1106"/>
      <c r="D37" s="1107"/>
      <c r="E37" s="472" t="s">
        <v>3</v>
      </c>
      <c r="F37" s="1109"/>
      <c r="G37" s="473"/>
      <c r="H37" s="474"/>
      <c r="I37" s="474" t="s">
        <v>4</v>
      </c>
      <c r="J37" s="474"/>
      <c r="K37" s="475"/>
      <c r="L37" s="474"/>
      <c r="M37" s="474"/>
      <c r="N37" s="474" t="s">
        <v>5</v>
      </c>
      <c r="O37" s="474"/>
      <c r="P37" s="475"/>
      <c r="Q37" s="474"/>
      <c r="R37" s="474"/>
      <c r="S37" s="476" t="s">
        <v>6</v>
      </c>
      <c r="T37" s="474"/>
      <c r="U37" s="475"/>
      <c r="V37" s="474"/>
      <c r="W37" s="474"/>
      <c r="X37" s="476" t="s">
        <v>7</v>
      </c>
      <c r="Y37" s="474"/>
      <c r="Z37" s="475"/>
      <c r="AA37" s="474"/>
      <c r="AB37" s="474"/>
      <c r="AC37" s="476" t="s">
        <v>8</v>
      </c>
      <c r="AD37" s="474"/>
      <c r="AE37" s="475"/>
      <c r="AF37" s="473"/>
      <c r="AG37" s="474"/>
      <c r="AH37" s="474" t="s">
        <v>9</v>
      </c>
      <c r="AI37" s="474"/>
      <c r="AJ37" s="477"/>
      <c r="AK37" s="473"/>
      <c r="AL37" s="474"/>
      <c r="AM37" s="474" t="s">
        <v>22</v>
      </c>
      <c r="AN37" s="474"/>
      <c r="AO37" s="475"/>
      <c r="AP37" s="1087"/>
    </row>
    <row r="38" spans="1:42" s="488" customFormat="1" ht="19.5" customHeight="1">
      <c r="A38" s="1088" t="s">
        <v>182</v>
      </c>
      <c r="B38" s="1089"/>
      <c r="C38" s="1089"/>
      <c r="D38" s="1089"/>
      <c r="E38" s="1089"/>
      <c r="F38" s="1090"/>
      <c r="G38" s="483" t="s">
        <v>10</v>
      </c>
      <c r="H38" s="484" t="s">
        <v>12</v>
      </c>
      <c r="I38" s="484" t="s">
        <v>11</v>
      </c>
      <c r="J38" s="484" t="s">
        <v>13</v>
      </c>
      <c r="K38" s="485" t="s">
        <v>14</v>
      </c>
      <c r="L38" s="483" t="s">
        <v>10</v>
      </c>
      <c r="M38" s="484" t="s">
        <v>12</v>
      </c>
      <c r="N38" s="484" t="s">
        <v>11</v>
      </c>
      <c r="O38" s="484" t="s">
        <v>13</v>
      </c>
      <c r="P38" s="485" t="s">
        <v>14</v>
      </c>
      <c r="Q38" s="483" t="s">
        <v>10</v>
      </c>
      <c r="R38" s="484" t="s">
        <v>12</v>
      </c>
      <c r="S38" s="484" t="s">
        <v>11</v>
      </c>
      <c r="T38" s="484" t="s">
        <v>13</v>
      </c>
      <c r="U38" s="485" t="s">
        <v>14</v>
      </c>
      <c r="V38" s="483" t="s">
        <v>10</v>
      </c>
      <c r="W38" s="484" t="s">
        <v>12</v>
      </c>
      <c r="X38" s="484" t="s">
        <v>11</v>
      </c>
      <c r="Y38" s="484" t="s">
        <v>13</v>
      </c>
      <c r="Z38" s="485" t="s">
        <v>14</v>
      </c>
      <c r="AA38" s="483" t="s">
        <v>10</v>
      </c>
      <c r="AB38" s="484" t="s">
        <v>12</v>
      </c>
      <c r="AC38" s="484" t="s">
        <v>11</v>
      </c>
      <c r="AD38" s="484" t="s">
        <v>13</v>
      </c>
      <c r="AE38" s="485" t="s">
        <v>14</v>
      </c>
      <c r="AF38" s="483" t="s">
        <v>10</v>
      </c>
      <c r="AG38" s="484" t="s">
        <v>12</v>
      </c>
      <c r="AH38" s="484" t="s">
        <v>11</v>
      </c>
      <c r="AI38" s="484" t="s">
        <v>13</v>
      </c>
      <c r="AJ38" s="485" t="s">
        <v>14</v>
      </c>
      <c r="AK38" s="486" t="s">
        <v>10</v>
      </c>
      <c r="AL38" s="464" t="s">
        <v>12</v>
      </c>
      <c r="AM38" s="464" t="s">
        <v>11</v>
      </c>
      <c r="AN38" s="464" t="s">
        <v>13</v>
      </c>
      <c r="AO38" s="485" t="s">
        <v>14</v>
      </c>
      <c r="AP38" s="779" t="s">
        <v>23</v>
      </c>
    </row>
    <row r="39" spans="1:42" ht="20.25" customHeight="1">
      <c r="A39" s="19"/>
      <c r="B39" s="1046" t="s">
        <v>408</v>
      </c>
      <c r="C39" s="1046"/>
      <c r="D39" s="1085"/>
      <c r="E39" s="97">
        <f>SUM(E40:E47)</f>
        <v>15</v>
      </c>
      <c r="F39" s="98">
        <f>SUM(F40:F47)</f>
        <v>20</v>
      </c>
      <c r="G39" s="97">
        <f>SUM(G40:G47)</f>
        <v>0</v>
      </c>
      <c r="H39" s="99">
        <f>SUM(H40:H47)</f>
        <v>0</v>
      </c>
      <c r="I39" s="99">
        <f>SUM(I40:I47)</f>
        <v>0</v>
      </c>
      <c r="J39" s="99"/>
      <c r="K39" s="98">
        <f>SUM(K40:K47)</f>
        <v>0</v>
      </c>
      <c r="L39" s="97">
        <f>SUM(L40:L47)</f>
        <v>0</v>
      </c>
      <c r="M39" s="99">
        <f>SUM(M40:M47)</f>
        <v>0</v>
      </c>
      <c r="N39" s="99">
        <f>SUM(N40:N47)</f>
        <v>0</v>
      </c>
      <c r="O39" s="99"/>
      <c r="P39" s="98">
        <f>SUM(P40:P47)</f>
        <v>0</v>
      </c>
      <c r="Q39" s="97">
        <f>SUM(Q40:Q47)</f>
        <v>0</v>
      </c>
      <c r="R39" s="99">
        <f>SUM(R40:R47)</f>
        <v>0</v>
      </c>
      <c r="S39" s="99">
        <f>SUM(S40:S47)</f>
        <v>0</v>
      </c>
      <c r="T39" s="99"/>
      <c r="U39" s="98">
        <f>SUM(U40:U47)</f>
        <v>0</v>
      </c>
      <c r="V39" s="97">
        <f>SUM(V40:V47)</f>
        <v>0</v>
      </c>
      <c r="W39" s="99">
        <f>SUM(W40:W47)</f>
        <v>0</v>
      </c>
      <c r="X39" s="99">
        <f>SUM(X40:X47)</f>
        <v>0</v>
      </c>
      <c r="Y39" s="99"/>
      <c r="Z39" s="98">
        <f>SUM(Z40:Z47)</f>
        <v>0</v>
      </c>
      <c r="AA39" s="97">
        <f>SUM(AA40:AA47)</f>
        <v>0</v>
      </c>
      <c r="AB39" s="99">
        <f>SUM(AB40:AB47)</f>
        <v>0</v>
      </c>
      <c r="AC39" s="99">
        <f>SUM(AC40:AC47)</f>
        <v>0</v>
      </c>
      <c r="AD39" s="99"/>
      <c r="AE39" s="98">
        <f>SUM(AE40:AE47)</f>
        <v>0</v>
      </c>
      <c r="AF39" s="97">
        <f>SUM(AF40:AF47)</f>
        <v>4</v>
      </c>
      <c r="AG39" s="99">
        <f>SUM(AG40:AG47)</f>
        <v>1</v>
      </c>
      <c r="AH39" s="99">
        <f>SUM(AH40:AH47)</f>
        <v>3</v>
      </c>
      <c r="AI39" s="99"/>
      <c r="AJ39" s="98">
        <f>SUM(AJ40:AJ47)</f>
        <v>10</v>
      </c>
      <c r="AK39" s="97">
        <f>SUM(AK40:AK47)</f>
        <v>2</v>
      </c>
      <c r="AL39" s="99">
        <f>SUM(AL40:AL47)</f>
        <v>1</v>
      </c>
      <c r="AM39" s="99">
        <f>SUM(AM40:AM47)</f>
        <v>4</v>
      </c>
      <c r="AN39" s="99"/>
      <c r="AO39" s="98">
        <f>SUM(AO40:AO47)</f>
        <v>10</v>
      </c>
      <c r="AP39" s="203"/>
    </row>
    <row r="40" spans="1:42" s="620" customFormat="1" ht="15" customHeight="1">
      <c r="A40" s="311" t="s">
        <v>69</v>
      </c>
      <c r="B40" s="198" t="s">
        <v>562</v>
      </c>
      <c r="C40" s="1044" t="s">
        <v>407</v>
      </c>
      <c r="D40" s="1045"/>
      <c r="E40" s="414">
        <f aca="true" t="shared" si="2" ref="E40:E47">SUM(G40,H40,I40,L40,M40,N40,Q40,R40,S40,V40,W40,X40,AA40,AB40,AC40,AF40,AG40,AH40,AK40,AL40,AM40)</f>
        <v>2</v>
      </c>
      <c r="F40" s="415">
        <f aca="true" t="shared" si="3" ref="F40:F47">SUM(K40,P40,U40,Z40,AE40,AJ40,AO40)</f>
        <v>3</v>
      </c>
      <c r="G40" s="195"/>
      <c r="H40" s="196"/>
      <c r="I40" s="368"/>
      <c r="J40" s="196"/>
      <c r="K40" s="416"/>
      <c r="L40" s="417"/>
      <c r="M40" s="418"/>
      <c r="N40" s="418"/>
      <c r="O40" s="419"/>
      <c r="P40" s="416"/>
      <c r="Q40" s="417"/>
      <c r="R40" s="419"/>
      <c r="S40" s="418"/>
      <c r="T40" s="419"/>
      <c r="U40" s="416"/>
      <c r="V40" s="417"/>
      <c r="W40" s="418"/>
      <c r="X40" s="418"/>
      <c r="Y40" s="419"/>
      <c r="Z40" s="416"/>
      <c r="AA40" s="420"/>
      <c r="AB40" s="421"/>
      <c r="AC40" s="421"/>
      <c r="AD40" s="421"/>
      <c r="AE40" s="422"/>
      <c r="AF40" s="423">
        <v>1</v>
      </c>
      <c r="AG40" s="424">
        <v>0</v>
      </c>
      <c r="AH40" s="424">
        <v>1</v>
      </c>
      <c r="AI40" s="424" t="s">
        <v>15</v>
      </c>
      <c r="AJ40" s="425">
        <v>3</v>
      </c>
      <c r="AK40" s="423"/>
      <c r="AL40" s="424"/>
      <c r="AM40" s="424"/>
      <c r="AN40" s="424"/>
      <c r="AO40" s="425"/>
      <c r="AP40" s="206"/>
    </row>
    <row r="41" spans="1:42" s="620" customFormat="1" ht="15.75" customHeight="1">
      <c r="A41" s="310" t="s">
        <v>70</v>
      </c>
      <c r="B41" s="442" t="s">
        <v>563</v>
      </c>
      <c r="C41" s="1091" t="s">
        <v>406</v>
      </c>
      <c r="D41" s="1092"/>
      <c r="E41" s="426">
        <f t="shared" si="2"/>
        <v>2</v>
      </c>
      <c r="F41" s="427">
        <f t="shared" si="3"/>
        <v>2</v>
      </c>
      <c r="G41" s="195"/>
      <c r="H41" s="196"/>
      <c r="I41" s="368"/>
      <c r="J41" s="196"/>
      <c r="K41" s="416"/>
      <c r="L41" s="417"/>
      <c r="M41" s="418"/>
      <c r="N41" s="419"/>
      <c r="O41" s="419"/>
      <c r="P41" s="416"/>
      <c r="Q41" s="417"/>
      <c r="R41" s="419"/>
      <c r="S41" s="418"/>
      <c r="T41" s="419"/>
      <c r="U41" s="416"/>
      <c r="V41" s="417"/>
      <c r="W41" s="418"/>
      <c r="X41" s="418"/>
      <c r="Y41" s="419"/>
      <c r="Z41" s="416"/>
      <c r="AA41" s="428"/>
      <c r="AB41" s="429"/>
      <c r="AC41" s="429"/>
      <c r="AD41" s="429"/>
      <c r="AE41" s="430"/>
      <c r="AF41" s="423"/>
      <c r="AG41" s="424"/>
      <c r="AH41" s="424"/>
      <c r="AI41" s="424"/>
      <c r="AJ41" s="425"/>
      <c r="AK41" s="423">
        <v>0</v>
      </c>
      <c r="AL41" s="424">
        <v>0</v>
      </c>
      <c r="AM41" s="424">
        <v>2</v>
      </c>
      <c r="AN41" s="424" t="s">
        <v>203</v>
      </c>
      <c r="AO41" s="425">
        <v>2</v>
      </c>
      <c r="AP41" s="431" t="s">
        <v>358</v>
      </c>
    </row>
    <row r="42" spans="1:42" s="620" customFormat="1" ht="15.75" customHeight="1">
      <c r="A42" s="310" t="s">
        <v>71</v>
      </c>
      <c r="B42" s="199" t="s">
        <v>564</v>
      </c>
      <c r="C42" s="1042" t="s">
        <v>405</v>
      </c>
      <c r="D42" s="1043"/>
      <c r="E42" s="426">
        <f t="shared" si="2"/>
        <v>2</v>
      </c>
      <c r="F42" s="427">
        <f t="shared" si="3"/>
        <v>3</v>
      </c>
      <c r="G42" s="195"/>
      <c r="H42" s="196"/>
      <c r="I42" s="368"/>
      <c r="J42" s="196"/>
      <c r="K42" s="416"/>
      <c r="L42" s="417"/>
      <c r="M42" s="418"/>
      <c r="N42" s="418"/>
      <c r="O42" s="419"/>
      <c r="P42" s="416"/>
      <c r="Q42" s="417"/>
      <c r="R42" s="419"/>
      <c r="S42" s="418"/>
      <c r="T42" s="419"/>
      <c r="U42" s="416"/>
      <c r="V42" s="417"/>
      <c r="W42" s="418"/>
      <c r="X42" s="418"/>
      <c r="Y42" s="419"/>
      <c r="Z42" s="416"/>
      <c r="AA42" s="428"/>
      <c r="AB42" s="429"/>
      <c r="AC42" s="429"/>
      <c r="AD42" s="429"/>
      <c r="AE42" s="430"/>
      <c r="AF42" s="38">
        <v>1</v>
      </c>
      <c r="AG42" s="39">
        <v>0</v>
      </c>
      <c r="AH42" s="39">
        <v>1</v>
      </c>
      <c r="AI42" s="39" t="s">
        <v>203</v>
      </c>
      <c r="AJ42" s="111">
        <v>3</v>
      </c>
      <c r="AK42" s="423"/>
      <c r="AL42" s="424"/>
      <c r="AM42" s="424"/>
      <c r="AN42" s="432"/>
      <c r="AO42" s="425"/>
      <c r="AP42" s="375"/>
    </row>
    <row r="43" spans="1:42" s="620" customFormat="1" ht="15.75" customHeight="1">
      <c r="A43" s="310" t="s">
        <v>72</v>
      </c>
      <c r="B43" s="199" t="s">
        <v>565</v>
      </c>
      <c r="C43" s="1042" t="s">
        <v>404</v>
      </c>
      <c r="D43" s="1043"/>
      <c r="E43" s="426">
        <f t="shared" si="2"/>
        <v>1</v>
      </c>
      <c r="F43" s="427">
        <f t="shared" si="3"/>
        <v>2</v>
      </c>
      <c r="G43" s="195"/>
      <c r="H43" s="196"/>
      <c r="I43" s="368"/>
      <c r="J43" s="196"/>
      <c r="K43" s="416"/>
      <c r="L43" s="417"/>
      <c r="M43" s="418"/>
      <c r="N43" s="418"/>
      <c r="O43" s="419"/>
      <c r="P43" s="416"/>
      <c r="Q43" s="417"/>
      <c r="R43" s="419"/>
      <c r="S43" s="418"/>
      <c r="T43" s="419"/>
      <c r="U43" s="416"/>
      <c r="V43" s="417"/>
      <c r="W43" s="418"/>
      <c r="X43" s="418"/>
      <c r="Y43" s="419"/>
      <c r="Z43" s="416"/>
      <c r="AA43" s="428"/>
      <c r="AB43" s="429"/>
      <c r="AC43" s="429"/>
      <c r="AD43" s="429"/>
      <c r="AE43" s="430"/>
      <c r="AF43" s="38"/>
      <c r="AG43" s="39"/>
      <c r="AH43" s="39"/>
      <c r="AI43" s="39"/>
      <c r="AJ43" s="111"/>
      <c r="AK43" s="423">
        <v>0</v>
      </c>
      <c r="AL43" s="424">
        <v>0</v>
      </c>
      <c r="AM43" s="424">
        <v>1</v>
      </c>
      <c r="AN43" s="294" t="s">
        <v>15</v>
      </c>
      <c r="AO43" s="425">
        <v>2</v>
      </c>
      <c r="AP43" s="433" t="s">
        <v>359</v>
      </c>
    </row>
    <row r="44" spans="1:42" s="620" customFormat="1" ht="15.75" customHeight="1">
      <c r="A44" s="310" t="s">
        <v>73</v>
      </c>
      <c r="B44" s="199" t="s">
        <v>566</v>
      </c>
      <c r="C44" s="1042" t="s">
        <v>403</v>
      </c>
      <c r="D44" s="1043"/>
      <c r="E44" s="426">
        <f t="shared" si="2"/>
        <v>2</v>
      </c>
      <c r="F44" s="427">
        <f t="shared" si="3"/>
        <v>2</v>
      </c>
      <c r="G44" s="195"/>
      <c r="H44" s="196"/>
      <c r="I44" s="368"/>
      <c r="J44" s="196"/>
      <c r="K44" s="416"/>
      <c r="L44" s="417"/>
      <c r="M44" s="418"/>
      <c r="N44" s="418"/>
      <c r="O44" s="419"/>
      <c r="P44" s="416"/>
      <c r="Q44" s="417"/>
      <c r="R44" s="419"/>
      <c r="S44" s="418"/>
      <c r="T44" s="419"/>
      <c r="U44" s="416"/>
      <c r="V44" s="417"/>
      <c r="W44" s="418"/>
      <c r="X44" s="418"/>
      <c r="Y44" s="419"/>
      <c r="Z44" s="416"/>
      <c r="AA44" s="428"/>
      <c r="AB44" s="429"/>
      <c r="AC44" s="429"/>
      <c r="AD44" s="429"/>
      <c r="AE44" s="430"/>
      <c r="AF44" s="38">
        <v>1</v>
      </c>
      <c r="AG44" s="39">
        <v>0</v>
      </c>
      <c r="AH44" s="39">
        <v>1</v>
      </c>
      <c r="AI44" s="39" t="s">
        <v>203</v>
      </c>
      <c r="AJ44" s="111">
        <v>2</v>
      </c>
      <c r="AK44" s="423"/>
      <c r="AL44" s="424"/>
      <c r="AM44" s="424"/>
      <c r="AN44" s="434"/>
      <c r="AO44" s="425"/>
      <c r="AP44" s="375"/>
    </row>
    <row r="45" spans="1:42" s="620" customFormat="1" ht="15.75" customHeight="1">
      <c r="A45" s="310" t="s">
        <v>174</v>
      </c>
      <c r="B45" s="199" t="s">
        <v>567</v>
      </c>
      <c r="C45" s="1042" t="s">
        <v>402</v>
      </c>
      <c r="D45" s="1043"/>
      <c r="E45" s="426">
        <f t="shared" si="2"/>
        <v>2</v>
      </c>
      <c r="F45" s="427">
        <f t="shared" si="3"/>
        <v>3</v>
      </c>
      <c r="G45" s="374"/>
      <c r="H45" s="105"/>
      <c r="I45" s="371"/>
      <c r="J45" s="105"/>
      <c r="K45" s="435"/>
      <c r="L45" s="417"/>
      <c r="M45" s="418"/>
      <c r="N45" s="418"/>
      <c r="O45" s="419"/>
      <c r="P45" s="416"/>
      <c r="Q45" s="417"/>
      <c r="R45" s="419"/>
      <c r="S45" s="418"/>
      <c r="T45" s="419"/>
      <c r="U45" s="416"/>
      <c r="V45" s="417"/>
      <c r="W45" s="418"/>
      <c r="X45" s="418"/>
      <c r="Y45" s="419"/>
      <c r="Z45" s="416"/>
      <c r="AA45" s="428"/>
      <c r="AB45" s="429"/>
      <c r="AC45" s="429"/>
      <c r="AD45" s="429"/>
      <c r="AE45" s="430"/>
      <c r="AF45" s="38"/>
      <c r="AG45" s="39"/>
      <c r="AH45" s="39"/>
      <c r="AI45" s="39"/>
      <c r="AJ45" s="111"/>
      <c r="AK45" s="423">
        <v>1</v>
      </c>
      <c r="AL45" s="424">
        <v>0</v>
      </c>
      <c r="AM45" s="424">
        <v>1</v>
      </c>
      <c r="AN45" s="434" t="s">
        <v>15</v>
      </c>
      <c r="AO45" s="425">
        <v>3</v>
      </c>
      <c r="AP45" s="433" t="s">
        <v>360</v>
      </c>
    </row>
    <row r="46" spans="1:42" s="620" customFormat="1" ht="15.75" customHeight="1">
      <c r="A46" s="310" t="s">
        <v>175</v>
      </c>
      <c r="B46" s="199" t="s">
        <v>361</v>
      </c>
      <c r="C46" s="1042" t="s">
        <v>164</v>
      </c>
      <c r="D46" s="1043"/>
      <c r="E46" s="426">
        <f t="shared" si="2"/>
        <v>2</v>
      </c>
      <c r="F46" s="427">
        <f t="shared" si="3"/>
        <v>2</v>
      </c>
      <c r="G46" s="374"/>
      <c r="H46" s="105"/>
      <c r="I46" s="371"/>
      <c r="J46" s="105"/>
      <c r="K46" s="435"/>
      <c r="L46" s="417"/>
      <c r="M46" s="418"/>
      <c r="N46" s="418"/>
      <c r="O46" s="419"/>
      <c r="P46" s="416"/>
      <c r="Q46" s="417"/>
      <c r="R46" s="419"/>
      <c r="S46" s="418"/>
      <c r="T46" s="419"/>
      <c r="U46" s="416"/>
      <c r="V46" s="417"/>
      <c r="W46" s="418"/>
      <c r="X46" s="418"/>
      <c r="Y46" s="419"/>
      <c r="Z46" s="416"/>
      <c r="AA46" s="428"/>
      <c r="AB46" s="429"/>
      <c r="AC46" s="429"/>
      <c r="AD46" s="429"/>
      <c r="AE46" s="430"/>
      <c r="AF46" s="38">
        <v>1</v>
      </c>
      <c r="AG46" s="39">
        <v>1</v>
      </c>
      <c r="AH46" s="39">
        <v>0</v>
      </c>
      <c r="AI46" s="39" t="s">
        <v>203</v>
      </c>
      <c r="AJ46" s="111">
        <v>2</v>
      </c>
      <c r="AK46" s="423"/>
      <c r="AL46" s="424"/>
      <c r="AM46" s="424"/>
      <c r="AN46" s="434"/>
      <c r="AO46" s="425"/>
      <c r="AP46" s="375"/>
    </row>
    <row r="47" spans="1:42" s="620" customFormat="1" ht="15.75" customHeight="1">
      <c r="A47" s="310" t="s">
        <v>176</v>
      </c>
      <c r="B47" s="200" t="s">
        <v>362</v>
      </c>
      <c r="C47" s="1047" t="s">
        <v>165</v>
      </c>
      <c r="D47" s="1048"/>
      <c r="E47" s="436">
        <f t="shared" si="2"/>
        <v>2</v>
      </c>
      <c r="F47" s="437">
        <f t="shared" si="3"/>
        <v>3</v>
      </c>
      <c r="G47" s="374"/>
      <c r="H47" s="105"/>
      <c r="I47" s="371"/>
      <c r="J47" s="105"/>
      <c r="K47" s="435"/>
      <c r="L47" s="417"/>
      <c r="M47" s="418"/>
      <c r="N47" s="418"/>
      <c r="O47" s="419"/>
      <c r="P47" s="416"/>
      <c r="Q47" s="417"/>
      <c r="R47" s="419"/>
      <c r="S47" s="418"/>
      <c r="T47" s="419"/>
      <c r="U47" s="416"/>
      <c r="V47" s="417"/>
      <c r="W47" s="418"/>
      <c r="X47" s="418"/>
      <c r="Y47" s="419"/>
      <c r="Z47" s="416"/>
      <c r="AA47" s="438"/>
      <c r="AB47" s="439"/>
      <c r="AC47" s="439"/>
      <c r="AD47" s="439"/>
      <c r="AE47" s="440"/>
      <c r="AF47" s="38"/>
      <c r="AG47" s="39"/>
      <c r="AH47" s="39"/>
      <c r="AI47" s="39"/>
      <c r="AJ47" s="111"/>
      <c r="AK47" s="423">
        <v>1</v>
      </c>
      <c r="AL47" s="424">
        <v>1</v>
      </c>
      <c r="AM47" s="424">
        <v>0</v>
      </c>
      <c r="AN47" s="434" t="s">
        <v>15</v>
      </c>
      <c r="AO47" s="425">
        <v>3</v>
      </c>
      <c r="AP47" s="433" t="s">
        <v>361</v>
      </c>
    </row>
    <row r="48" spans="1:42" s="620" customFormat="1" ht="20.25" customHeight="1">
      <c r="A48" s="19"/>
      <c r="B48" s="1046" t="s">
        <v>401</v>
      </c>
      <c r="C48" s="1046"/>
      <c r="D48" s="1085"/>
      <c r="E48" s="97">
        <f>SUM(E49:E56)</f>
        <v>15</v>
      </c>
      <c r="F48" s="98">
        <f>SUM(F49:F56)</f>
        <v>20</v>
      </c>
      <c r="G48" s="97">
        <f>SUM(G49:G52)</f>
        <v>0</v>
      </c>
      <c r="H48" s="99">
        <f>SUM(H49:H52)</f>
        <v>0</v>
      </c>
      <c r="I48" s="99">
        <f>SUM(I49:I52)</f>
        <v>0</v>
      </c>
      <c r="J48" s="99"/>
      <c r="K48" s="98">
        <f>SUM(K49:K52)</f>
        <v>0</v>
      </c>
      <c r="L48" s="97">
        <f>SUM(L49:L52)</f>
        <v>0</v>
      </c>
      <c r="M48" s="99">
        <f>SUM(M49:M52)</f>
        <v>0</v>
      </c>
      <c r="N48" s="99">
        <f>SUM(N49:N52)</f>
        <v>0</v>
      </c>
      <c r="O48" s="99"/>
      <c r="P48" s="98">
        <f>SUM(P49:P52)</f>
        <v>0</v>
      </c>
      <c r="Q48" s="97">
        <f>SUM(Q49:Q52)</f>
        <v>0</v>
      </c>
      <c r="R48" s="99">
        <f>SUM(R49:R52)</f>
        <v>0</v>
      </c>
      <c r="S48" s="99">
        <f>SUM(S49:S52)</f>
        <v>0</v>
      </c>
      <c r="T48" s="99"/>
      <c r="U48" s="98">
        <f>SUM(U49:U52)</f>
        <v>0</v>
      </c>
      <c r="V48" s="97">
        <f>SUM(V49:V52)</f>
        <v>0</v>
      </c>
      <c r="W48" s="99">
        <f>SUM(W49:W52)</f>
        <v>0</v>
      </c>
      <c r="X48" s="99">
        <f>SUM(X49:X52)</f>
        <v>0</v>
      </c>
      <c r="Y48" s="99"/>
      <c r="Z48" s="98">
        <f>SUM(Z49:Z52)</f>
        <v>0</v>
      </c>
      <c r="AA48" s="97">
        <f>SUM(AA49:AA52)</f>
        <v>0</v>
      </c>
      <c r="AB48" s="99">
        <f>SUM(AB49:AB52)</f>
        <v>0</v>
      </c>
      <c r="AC48" s="99">
        <f>SUM(AC49:AC52)</f>
        <v>0</v>
      </c>
      <c r="AD48" s="99"/>
      <c r="AE48" s="98">
        <f>SUM(AE49:AE52)</f>
        <v>0</v>
      </c>
      <c r="AF48" s="97">
        <f>SUM(AF49:AF56)</f>
        <v>4</v>
      </c>
      <c r="AG48" s="99">
        <f>SUM(AG49:AG56)</f>
        <v>0</v>
      </c>
      <c r="AH48" s="99">
        <f>SUM(AH49:AH56)</f>
        <v>4</v>
      </c>
      <c r="AI48" s="99"/>
      <c r="AJ48" s="98">
        <f>SUM(AJ49:AJ56)</f>
        <v>10</v>
      </c>
      <c r="AK48" s="97">
        <f>SUM(AK49:AK56)</f>
        <v>4</v>
      </c>
      <c r="AL48" s="99">
        <f>SUM(AL49:AL56)</f>
        <v>0</v>
      </c>
      <c r="AM48" s="99">
        <f>SUM(AM49:AM56)</f>
        <v>3</v>
      </c>
      <c r="AN48" s="99"/>
      <c r="AO48" s="98">
        <f>SUM(AO49:AO56)</f>
        <v>10</v>
      </c>
      <c r="AP48" s="203"/>
    </row>
    <row r="49" spans="1:42" s="620" customFormat="1" ht="15" customHeight="1">
      <c r="A49" s="311" t="s">
        <v>177</v>
      </c>
      <c r="B49" s="198" t="s">
        <v>397</v>
      </c>
      <c r="C49" s="1044" t="s">
        <v>400</v>
      </c>
      <c r="D49" s="1045"/>
      <c r="E49" s="414">
        <f aca="true" t="shared" si="4" ref="E49:E56">SUM(G49,H49,I49,L49,M49,N49,Q49,R49,S49,V49,W49,X49,AA49,AB49,AC49,AF49,AG49,AH49,AK49,AL49,AM49)</f>
        <v>2</v>
      </c>
      <c r="F49" s="415">
        <f aca="true" t="shared" si="5" ref="F49:F56">SUM(K49,P49,U49,Z49,AE49,AJ49,AO49)</f>
        <v>3</v>
      </c>
      <c r="G49" s="623"/>
      <c r="H49" s="624"/>
      <c r="I49" s="625"/>
      <c r="J49" s="624"/>
      <c r="K49" s="683"/>
      <c r="L49" s="686"/>
      <c r="M49" s="685"/>
      <c r="N49" s="685"/>
      <c r="O49" s="684"/>
      <c r="P49" s="683"/>
      <c r="Q49" s="686"/>
      <c r="R49" s="684"/>
      <c r="S49" s="685"/>
      <c r="T49" s="684"/>
      <c r="U49" s="683"/>
      <c r="V49" s="686"/>
      <c r="W49" s="685"/>
      <c r="X49" s="685"/>
      <c r="Y49" s="684"/>
      <c r="Z49" s="683"/>
      <c r="AA49" s="691"/>
      <c r="AB49" s="690"/>
      <c r="AC49" s="690"/>
      <c r="AD49" s="690"/>
      <c r="AE49" s="689"/>
      <c r="AF49" s="423">
        <v>1</v>
      </c>
      <c r="AG49" s="424">
        <v>0</v>
      </c>
      <c r="AH49" s="424">
        <v>1</v>
      </c>
      <c r="AI49" s="424" t="s">
        <v>203</v>
      </c>
      <c r="AJ49" s="425">
        <v>3</v>
      </c>
      <c r="AK49" s="423"/>
      <c r="AL49" s="424"/>
      <c r="AM49" s="424"/>
      <c r="AN49" s="424"/>
      <c r="AO49" s="425"/>
      <c r="AP49" s="688"/>
    </row>
    <row r="50" spans="1:42" s="620" customFormat="1" ht="15.75" customHeight="1">
      <c r="A50" s="310" t="s">
        <v>178</v>
      </c>
      <c r="B50" s="199" t="s">
        <v>399</v>
      </c>
      <c r="C50" s="1079" t="s">
        <v>398</v>
      </c>
      <c r="D50" s="1080"/>
      <c r="E50" s="426">
        <f t="shared" si="4"/>
        <v>1</v>
      </c>
      <c r="F50" s="427">
        <f t="shared" si="5"/>
        <v>2</v>
      </c>
      <c r="G50" s="623"/>
      <c r="H50" s="624"/>
      <c r="I50" s="625"/>
      <c r="J50" s="624"/>
      <c r="K50" s="683"/>
      <c r="L50" s="686"/>
      <c r="M50" s="685"/>
      <c r="N50" s="684"/>
      <c r="O50" s="684"/>
      <c r="P50" s="683"/>
      <c r="Q50" s="686"/>
      <c r="R50" s="684"/>
      <c r="S50" s="685"/>
      <c r="T50" s="684"/>
      <c r="U50" s="683"/>
      <c r="V50" s="686"/>
      <c r="W50" s="685"/>
      <c r="X50" s="685"/>
      <c r="Y50" s="684"/>
      <c r="Z50" s="683"/>
      <c r="AA50" s="682"/>
      <c r="AB50" s="681"/>
      <c r="AC50" s="681"/>
      <c r="AD50" s="681"/>
      <c r="AE50" s="680"/>
      <c r="AF50" s="423"/>
      <c r="AG50" s="424"/>
      <c r="AH50" s="424"/>
      <c r="AI50" s="424"/>
      <c r="AJ50" s="425"/>
      <c r="AK50" s="423">
        <v>1</v>
      </c>
      <c r="AL50" s="424">
        <v>0</v>
      </c>
      <c r="AM50" s="424">
        <v>0</v>
      </c>
      <c r="AN50" s="424" t="s">
        <v>15</v>
      </c>
      <c r="AO50" s="425">
        <v>2</v>
      </c>
      <c r="AP50" s="433" t="s">
        <v>397</v>
      </c>
    </row>
    <row r="51" spans="1:42" s="620" customFormat="1" ht="15.75" customHeight="1">
      <c r="A51" s="310" t="s">
        <v>74</v>
      </c>
      <c r="B51" s="199" t="s">
        <v>369</v>
      </c>
      <c r="C51" s="1079" t="s">
        <v>396</v>
      </c>
      <c r="D51" s="1080"/>
      <c r="E51" s="426">
        <f t="shared" si="4"/>
        <v>2</v>
      </c>
      <c r="F51" s="427">
        <f t="shared" si="5"/>
        <v>2</v>
      </c>
      <c r="G51" s="623"/>
      <c r="H51" s="624"/>
      <c r="I51" s="625"/>
      <c r="J51" s="624"/>
      <c r="K51" s="683"/>
      <c r="L51" s="686"/>
      <c r="M51" s="685"/>
      <c r="N51" s="685"/>
      <c r="O51" s="684"/>
      <c r="P51" s="683"/>
      <c r="Q51" s="686"/>
      <c r="R51" s="684"/>
      <c r="S51" s="685"/>
      <c r="T51" s="684"/>
      <c r="U51" s="683"/>
      <c r="V51" s="686"/>
      <c r="W51" s="685"/>
      <c r="X51" s="685"/>
      <c r="Y51" s="684"/>
      <c r="Z51" s="683"/>
      <c r="AA51" s="682"/>
      <c r="AB51" s="681"/>
      <c r="AC51" s="681"/>
      <c r="AD51" s="681"/>
      <c r="AE51" s="680"/>
      <c r="AF51" s="38">
        <v>1</v>
      </c>
      <c r="AG51" s="39">
        <v>0</v>
      </c>
      <c r="AH51" s="39">
        <v>1</v>
      </c>
      <c r="AI51" s="39" t="s">
        <v>203</v>
      </c>
      <c r="AJ51" s="111">
        <v>2</v>
      </c>
      <c r="AK51" s="423"/>
      <c r="AL51" s="424"/>
      <c r="AM51" s="424"/>
      <c r="AN51" s="432"/>
      <c r="AO51" s="425"/>
      <c r="AP51" s="441"/>
    </row>
    <row r="52" spans="1:42" s="620" customFormat="1" ht="15.75" customHeight="1">
      <c r="A52" s="310" t="s">
        <v>75</v>
      </c>
      <c r="B52" s="199" t="s">
        <v>370</v>
      </c>
      <c r="C52" s="1079" t="s">
        <v>395</v>
      </c>
      <c r="D52" s="1080"/>
      <c r="E52" s="426">
        <f t="shared" si="4"/>
        <v>2</v>
      </c>
      <c r="F52" s="427">
        <f t="shared" si="5"/>
        <v>3</v>
      </c>
      <c r="G52" s="623"/>
      <c r="H52" s="624"/>
      <c r="I52" s="625"/>
      <c r="J52" s="624"/>
      <c r="K52" s="683"/>
      <c r="L52" s="686"/>
      <c r="M52" s="685"/>
      <c r="N52" s="685"/>
      <c r="O52" s="684"/>
      <c r="P52" s="683"/>
      <c r="Q52" s="686"/>
      <c r="R52" s="684"/>
      <c r="S52" s="685"/>
      <c r="T52" s="684"/>
      <c r="U52" s="683"/>
      <c r="V52" s="686"/>
      <c r="W52" s="685"/>
      <c r="X52" s="685"/>
      <c r="Y52" s="684"/>
      <c r="Z52" s="683"/>
      <c r="AA52" s="682"/>
      <c r="AB52" s="681"/>
      <c r="AC52" s="681"/>
      <c r="AD52" s="681"/>
      <c r="AE52" s="680"/>
      <c r="AF52" s="38"/>
      <c r="AG52" s="39"/>
      <c r="AH52" s="39"/>
      <c r="AI52" s="39"/>
      <c r="AJ52" s="111"/>
      <c r="AK52" s="423">
        <v>1</v>
      </c>
      <c r="AL52" s="424">
        <v>0</v>
      </c>
      <c r="AM52" s="424">
        <v>1</v>
      </c>
      <c r="AN52" s="294" t="s">
        <v>15</v>
      </c>
      <c r="AO52" s="425">
        <v>3</v>
      </c>
      <c r="AP52" s="433" t="s">
        <v>369</v>
      </c>
    </row>
    <row r="53" spans="1:42" s="620" customFormat="1" ht="15.75" customHeight="1">
      <c r="A53" s="310" t="s">
        <v>76</v>
      </c>
      <c r="B53" s="199" t="s">
        <v>363</v>
      </c>
      <c r="C53" s="1079" t="s">
        <v>394</v>
      </c>
      <c r="D53" s="1080"/>
      <c r="E53" s="426">
        <f t="shared" si="4"/>
        <v>2</v>
      </c>
      <c r="F53" s="427">
        <f t="shared" si="5"/>
        <v>2</v>
      </c>
      <c r="G53" s="195"/>
      <c r="H53" s="196"/>
      <c r="I53" s="368"/>
      <c r="J53" s="196"/>
      <c r="K53" s="416"/>
      <c r="L53" s="417"/>
      <c r="M53" s="418"/>
      <c r="N53" s="418"/>
      <c r="O53" s="419"/>
      <c r="P53" s="416"/>
      <c r="Q53" s="417"/>
      <c r="R53" s="419"/>
      <c r="S53" s="418"/>
      <c r="T53" s="419"/>
      <c r="U53" s="416"/>
      <c r="V53" s="417"/>
      <c r="W53" s="418"/>
      <c r="X53" s="418"/>
      <c r="Y53" s="419"/>
      <c r="Z53" s="416"/>
      <c r="AA53" s="428"/>
      <c r="AB53" s="429"/>
      <c r="AC53" s="429"/>
      <c r="AD53" s="429"/>
      <c r="AE53" s="430"/>
      <c r="AF53" s="38">
        <v>1</v>
      </c>
      <c r="AG53" s="39">
        <v>0</v>
      </c>
      <c r="AH53" s="39">
        <v>1</v>
      </c>
      <c r="AI53" s="39" t="s">
        <v>203</v>
      </c>
      <c r="AJ53" s="111">
        <v>2</v>
      </c>
      <c r="AK53" s="423"/>
      <c r="AL53" s="424"/>
      <c r="AM53" s="424"/>
      <c r="AN53" s="434"/>
      <c r="AO53" s="425"/>
      <c r="AP53" s="441"/>
    </row>
    <row r="54" spans="1:42" s="620" customFormat="1" ht="15.75" customHeight="1">
      <c r="A54" s="310" t="s">
        <v>77</v>
      </c>
      <c r="B54" s="199" t="s">
        <v>364</v>
      </c>
      <c r="C54" s="1079" t="s">
        <v>393</v>
      </c>
      <c r="D54" s="1080"/>
      <c r="E54" s="426">
        <f t="shared" si="4"/>
        <v>2</v>
      </c>
      <c r="F54" s="427">
        <f t="shared" si="5"/>
        <v>3</v>
      </c>
      <c r="G54" s="374"/>
      <c r="H54" s="105"/>
      <c r="I54" s="371"/>
      <c r="J54" s="105"/>
      <c r="K54" s="435"/>
      <c r="L54" s="417"/>
      <c r="M54" s="418"/>
      <c r="N54" s="418"/>
      <c r="O54" s="419"/>
      <c r="P54" s="416"/>
      <c r="Q54" s="417"/>
      <c r="R54" s="419"/>
      <c r="S54" s="418"/>
      <c r="T54" s="419"/>
      <c r="U54" s="416"/>
      <c r="V54" s="417"/>
      <c r="W54" s="418"/>
      <c r="X54" s="418"/>
      <c r="Y54" s="419"/>
      <c r="Z54" s="416"/>
      <c r="AA54" s="428"/>
      <c r="AB54" s="429"/>
      <c r="AC54" s="429"/>
      <c r="AD54" s="429"/>
      <c r="AE54" s="430"/>
      <c r="AF54" s="38"/>
      <c r="AG54" s="39"/>
      <c r="AH54" s="39"/>
      <c r="AI54" s="39"/>
      <c r="AJ54" s="111"/>
      <c r="AK54" s="423">
        <v>1</v>
      </c>
      <c r="AL54" s="424">
        <v>0</v>
      </c>
      <c r="AM54" s="424">
        <v>1</v>
      </c>
      <c r="AN54" s="434" t="s">
        <v>15</v>
      </c>
      <c r="AO54" s="425">
        <v>3</v>
      </c>
      <c r="AP54" s="433" t="s">
        <v>363</v>
      </c>
    </row>
    <row r="55" spans="1:42" s="620" customFormat="1" ht="15.75" customHeight="1">
      <c r="A55" s="310" t="s">
        <v>78</v>
      </c>
      <c r="B55" s="199" t="s">
        <v>389</v>
      </c>
      <c r="C55" s="1079" t="s">
        <v>392</v>
      </c>
      <c r="D55" s="1080"/>
      <c r="E55" s="426">
        <f t="shared" si="4"/>
        <v>2</v>
      </c>
      <c r="F55" s="427">
        <f t="shared" si="5"/>
        <v>3</v>
      </c>
      <c r="G55" s="627"/>
      <c r="H55" s="622"/>
      <c r="I55" s="626"/>
      <c r="J55" s="622"/>
      <c r="K55" s="687"/>
      <c r="L55" s="686"/>
      <c r="M55" s="685"/>
      <c r="N55" s="685"/>
      <c r="O55" s="684"/>
      <c r="P55" s="683"/>
      <c r="Q55" s="686"/>
      <c r="R55" s="684"/>
      <c r="S55" s="685"/>
      <c r="T55" s="684"/>
      <c r="U55" s="683"/>
      <c r="V55" s="686"/>
      <c r="W55" s="685"/>
      <c r="X55" s="685"/>
      <c r="Y55" s="684"/>
      <c r="Z55" s="683"/>
      <c r="AA55" s="682"/>
      <c r="AB55" s="681"/>
      <c r="AC55" s="681"/>
      <c r="AD55" s="681"/>
      <c r="AE55" s="680"/>
      <c r="AF55" s="38">
        <v>1</v>
      </c>
      <c r="AG55" s="39">
        <v>0</v>
      </c>
      <c r="AH55" s="39">
        <v>1</v>
      </c>
      <c r="AI55" s="39" t="s">
        <v>15</v>
      </c>
      <c r="AJ55" s="111">
        <v>3</v>
      </c>
      <c r="AK55" s="423"/>
      <c r="AL55" s="424"/>
      <c r="AM55" s="424"/>
      <c r="AN55" s="434"/>
      <c r="AO55" s="425"/>
      <c r="AP55" s="441"/>
    </row>
    <row r="56" spans="1:42" s="620" customFormat="1" ht="16.5" customHeight="1">
      <c r="A56" s="310" t="s">
        <v>79</v>
      </c>
      <c r="B56" s="778" t="s">
        <v>391</v>
      </c>
      <c r="C56" s="1083" t="s">
        <v>390</v>
      </c>
      <c r="D56" s="1084"/>
      <c r="E56" s="236">
        <f t="shared" si="4"/>
        <v>2</v>
      </c>
      <c r="F56" s="777">
        <f t="shared" si="5"/>
        <v>2</v>
      </c>
      <c r="G56" s="627"/>
      <c r="H56" s="622"/>
      <c r="I56" s="626"/>
      <c r="J56" s="622"/>
      <c r="K56" s="687"/>
      <c r="L56" s="776"/>
      <c r="M56" s="775"/>
      <c r="N56" s="775"/>
      <c r="O56" s="774"/>
      <c r="P56" s="687"/>
      <c r="Q56" s="776"/>
      <c r="R56" s="774"/>
      <c r="S56" s="775"/>
      <c r="T56" s="774"/>
      <c r="U56" s="687"/>
      <c r="V56" s="776"/>
      <c r="W56" s="775"/>
      <c r="X56" s="775"/>
      <c r="Y56" s="774"/>
      <c r="Z56" s="687"/>
      <c r="AA56" s="773"/>
      <c r="AB56" s="772"/>
      <c r="AC56" s="772"/>
      <c r="AD56" s="772"/>
      <c r="AE56" s="771"/>
      <c r="AF56" s="770"/>
      <c r="AG56" s="769"/>
      <c r="AH56" s="769"/>
      <c r="AI56" s="769"/>
      <c r="AJ56" s="768"/>
      <c r="AK56" s="767">
        <v>1</v>
      </c>
      <c r="AL56" s="432">
        <v>0</v>
      </c>
      <c r="AM56" s="432">
        <v>1</v>
      </c>
      <c r="AN56" s="766" t="s">
        <v>203</v>
      </c>
      <c r="AO56" s="765">
        <v>2</v>
      </c>
      <c r="AP56" s="764" t="s">
        <v>389</v>
      </c>
    </row>
    <row r="57" spans="1:42" s="620" customFormat="1" ht="20.25" customHeight="1">
      <c r="A57" s="619"/>
      <c r="B57" s="1081" t="s">
        <v>170</v>
      </c>
      <c r="C57" s="1081"/>
      <c r="D57" s="1082"/>
      <c r="E57" s="492">
        <f>SUM(E58:E65)</f>
        <v>15</v>
      </c>
      <c r="F57" s="491">
        <f>SUM(F58:F65)</f>
        <v>20</v>
      </c>
      <c r="G57" s="492">
        <f>SUM(G58:G65)</f>
        <v>0</v>
      </c>
      <c r="H57" s="493">
        <f>SUM(H58:H65)</f>
        <v>0</v>
      </c>
      <c r="I57" s="493">
        <f>SUM(I58:I65)</f>
        <v>0</v>
      </c>
      <c r="J57" s="493"/>
      <c r="K57" s="491">
        <f>SUM(K58:K65)</f>
        <v>0</v>
      </c>
      <c r="L57" s="492">
        <f>SUM(L58:L65)</f>
        <v>0</v>
      </c>
      <c r="M57" s="493">
        <f>SUM(M58:M65)</f>
        <v>0</v>
      </c>
      <c r="N57" s="493">
        <f>SUM(N58:N65)</f>
        <v>0</v>
      </c>
      <c r="O57" s="493"/>
      <c r="P57" s="491">
        <f>SUM(P58:P65)</f>
        <v>0</v>
      </c>
      <c r="Q57" s="492">
        <f>SUM(Q58:Q65)</f>
        <v>0</v>
      </c>
      <c r="R57" s="493">
        <f>SUM(R58:R65)</f>
        <v>0</v>
      </c>
      <c r="S57" s="493">
        <f>SUM(S58:S65)</f>
        <v>0</v>
      </c>
      <c r="T57" s="493"/>
      <c r="U57" s="491">
        <f>SUM(U58:U65)</f>
        <v>0</v>
      </c>
      <c r="V57" s="492">
        <f>SUM(V58:V65)</f>
        <v>0</v>
      </c>
      <c r="W57" s="493">
        <f>SUM(W58:W65)</f>
        <v>0</v>
      </c>
      <c r="X57" s="493">
        <f>SUM(X58:X65)</f>
        <v>0</v>
      </c>
      <c r="Y57" s="493"/>
      <c r="Z57" s="491">
        <f>SUM(Z58:Z65)</f>
        <v>0</v>
      </c>
      <c r="AA57" s="492">
        <f>SUM(AA58:AA65)</f>
        <v>0</v>
      </c>
      <c r="AB57" s="493">
        <f>SUM(AB58:AB65)</f>
        <v>0</v>
      </c>
      <c r="AC57" s="493">
        <f>SUM(AC58:AC65)</f>
        <v>0</v>
      </c>
      <c r="AD57" s="493"/>
      <c r="AE57" s="491">
        <f>SUM(AE58:AE65)</f>
        <v>0</v>
      </c>
      <c r="AF57" s="492">
        <f>SUM(AF58:AF65)</f>
        <v>4</v>
      </c>
      <c r="AG57" s="493">
        <f>SUM(AG58:AG65)</f>
        <v>1</v>
      </c>
      <c r="AH57" s="493">
        <f>SUM(AH58:AH65)</f>
        <v>3</v>
      </c>
      <c r="AI57" s="493"/>
      <c r="AJ57" s="491">
        <f>SUM(AJ58:AJ65)</f>
        <v>8</v>
      </c>
      <c r="AK57" s="492">
        <f>SUM(AK58:AK65)</f>
        <v>4</v>
      </c>
      <c r="AL57" s="493">
        <f>SUM(AL58:AL65)</f>
        <v>0</v>
      </c>
      <c r="AM57" s="493">
        <f>SUM(AM58:AM65)</f>
        <v>3</v>
      </c>
      <c r="AN57" s="493"/>
      <c r="AO57" s="491">
        <f>SUM(AO58:AO65)</f>
        <v>12</v>
      </c>
      <c r="AP57" s="763"/>
    </row>
    <row r="58" spans="1:42" s="620" customFormat="1" ht="15" customHeight="1">
      <c r="A58" s="495" t="s">
        <v>80</v>
      </c>
      <c r="B58" s="717" t="s">
        <v>348</v>
      </c>
      <c r="C58" s="762" t="s">
        <v>166</v>
      </c>
      <c r="D58" s="761"/>
      <c r="E58" s="760">
        <f aca="true" t="shared" si="6" ref="E58:E65">SUM(G58,H58,I58,L58,M58,N58,Q58,R58,S58,V58,W58,X58,AA58,AB58,AC58,AF58,AG58,AH58,AK58,AL58,AM58)</f>
        <v>2</v>
      </c>
      <c r="F58" s="759">
        <f aca="true" t="shared" si="7" ref="F58:F65">SUM(K58,P58,U58,Z58,AE58,AJ58,AO58)</f>
        <v>2</v>
      </c>
      <c r="G58" s="508"/>
      <c r="H58" s="509"/>
      <c r="I58" s="510"/>
      <c r="J58" s="509"/>
      <c r="K58" s="745"/>
      <c r="L58" s="748"/>
      <c r="M58" s="747"/>
      <c r="N58" s="747"/>
      <c r="O58" s="746"/>
      <c r="P58" s="745"/>
      <c r="Q58" s="748"/>
      <c r="R58" s="746"/>
      <c r="S58" s="747"/>
      <c r="T58" s="746"/>
      <c r="U58" s="745"/>
      <c r="V58" s="748"/>
      <c r="W58" s="747"/>
      <c r="X58" s="747"/>
      <c r="Y58" s="746"/>
      <c r="Z58" s="745"/>
      <c r="AA58" s="758"/>
      <c r="AB58" s="757"/>
      <c r="AC58" s="757"/>
      <c r="AD58" s="757"/>
      <c r="AE58" s="756"/>
      <c r="AF58" s="526">
        <v>1</v>
      </c>
      <c r="AG58" s="527">
        <v>0</v>
      </c>
      <c r="AH58" s="527">
        <v>1</v>
      </c>
      <c r="AI58" s="527" t="s">
        <v>203</v>
      </c>
      <c r="AJ58" s="528">
        <v>2</v>
      </c>
      <c r="AK58" s="526"/>
      <c r="AL58" s="527"/>
      <c r="AM58" s="527"/>
      <c r="AN58" s="527"/>
      <c r="AO58" s="528"/>
      <c r="AP58" s="755"/>
    </row>
    <row r="59" spans="1:42" s="620" customFormat="1" ht="15.75">
      <c r="A59" s="514" t="s">
        <v>81</v>
      </c>
      <c r="B59" s="718" t="s">
        <v>349</v>
      </c>
      <c r="C59" s="752" t="s">
        <v>167</v>
      </c>
      <c r="D59" s="751"/>
      <c r="E59" s="750">
        <f t="shared" si="6"/>
        <v>2</v>
      </c>
      <c r="F59" s="749">
        <f t="shared" si="7"/>
        <v>3</v>
      </c>
      <c r="G59" s="508"/>
      <c r="H59" s="509"/>
      <c r="I59" s="510"/>
      <c r="J59" s="509"/>
      <c r="K59" s="745"/>
      <c r="L59" s="748"/>
      <c r="M59" s="747"/>
      <c r="N59" s="746"/>
      <c r="O59" s="746"/>
      <c r="P59" s="745"/>
      <c r="Q59" s="748"/>
      <c r="R59" s="746"/>
      <c r="S59" s="747"/>
      <c r="T59" s="746"/>
      <c r="U59" s="745"/>
      <c r="V59" s="748"/>
      <c r="W59" s="747"/>
      <c r="X59" s="747"/>
      <c r="Y59" s="746"/>
      <c r="Z59" s="745"/>
      <c r="AA59" s="744"/>
      <c r="AB59" s="743"/>
      <c r="AC59" s="743"/>
      <c r="AD59" s="743"/>
      <c r="AE59" s="742"/>
      <c r="AF59" s="526"/>
      <c r="AG59" s="527"/>
      <c r="AH59" s="527"/>
      <c r="AI59" s="527"/>
      <c r="AJ59" s="528"/>
      <c r="AK59" s="526">
        <v>1</v>
      </c>
      <c r="AL59" s="527">
        <v>0</v>
      </c>
      <c r="AM59" s="527">
        <v>1</v>
      </c>
      <c r="AN59" s="527" t="s">
        <v>15</v>
      </c>
      <c r="AO59" s="528">
        <v>3</v>
      </c>
      <c r="AP59" s="719" t="s">
        <v>348</v>
      </c>
    </row>
    <row r="60" spans="1:42" s="620" customFormat="1" ht="15.75">
      <c r="A60" s="514" t="s">
        <v>82</v>
      </c>
      <c r="B60" s="718" t="s">
        <v>350</v>
      </c>
      <c r="C60" s="752" t="s">
        <v>168</v>
      </c>
      <c r="D60" s="751"/>
      <c r="E60" s="750">
        <f t="shared" si="6"/>
        <v>2</v>
      </c>
      <c r="F60" s="749">
        <f t="shared" si="7"/>
        <v>2</v>
      </c>
      <c r="G60" s="508"/>
      <c r="H60" s="509"/>
      <c r="I60" s="510"/>
      <c r="J60" s="509"/>
      <c r="K60" s="745"/>
      <c r="L60" s="748"/>
      <c r="M60" s="747"/>
      <c r="N60" s="747"/>
      <c r="O60" s="746"/>
      <c r="P60" s="745"/>
      <c r="Q60" s="748"/>
      <c r="R60" s="746"/>
      <c r="S60" s="747"/>
      <c r="T60" s="746"/>
      <c r="U60" s="745"/>
      <c r="V60" s="748"/>
      <c r="W60" s="747"/>
      <c r="X60" s="747"/>
      <c r="Y60" s="746"/>
      <c r="Z60" s="745"/>
      <c r="AA60" s="744"/>
      <c r="AB60" s="743"/>
      <c r="AC60" s="743"/>
      <c r="AD60" s="743"/>
      <c r="AE60" s="742"/>
      <c r="AF60" s="526">
        <v>1</v>
      </c>
      <c r="AG60" s="527">
        <v>1</v>
      </c>
      <c r="AH60" s="527">
        <v>0</v>
      </c>
      <c r="AI60" s="527" t="s">
        <v>15</v>
      </c>
      <c r="AJ60" s="528">
        <v>2</v>
      </c>
      <c r="AK60" s="526"/>
      <c r="AL60" s="527"/>
      <c r="AM60" s="527"/>
      <c r="AN60" s="754"/>
      <c r="AO60" s="528"/>
      <c r="AP60" s="741"/>
    </row>
    <row r="61" spans="1:42" s="620" customFormat="1" ht="15.75">
      <c r="A61" s="514" t="s">
        <v>184</v>
      </c>
      <c r="B61" s="718" t="s">
        <v>351</v>
      </c>
      <c r="C61" s="752" t="s">
        <v>169</v>
      </c>
      <c r="D61" s="751"/>
      <c r="E61" s="750">
        <f t="shared" si="6"/>
        <v>1</v>
      </c>
      <c r="F61" s="749">
        <f t="shared" si="7"/>
        <v>3</v>
      </c>
      <c r="G61" s="508"/>
      <c r="H61" s="509"/>
      <c r="I61" s="510"/>
      <c r="J61" s="509"/>
      <c r="K61" s="745"/>
      <c r="L61" s="748"/>
      <c r="M61" s="747"/>
      <c r="N61" s="747"/>
      <c r="O61" s="746"/>
      <c r="P61" s="745"/>
      <c r="Q61" s="748"/>
      <c r="R61" s="746"/>
      <c r="S61" s="747"/>
      <c r="T61" s="746"/>
      <c r="U61" s="745"/>
      <c r="V61" s="748"/>
      <c r="W61" s="747"/>
      <c r="X61" s="747"/>
      <c r="Y61" s="746"/>
      <c r="Z61" s="745"/>
      <c r="AA61" s="744"/>
      <c r="AB61" s="743"/>
      <c r="AC61" s="743"/>
      <c r="AD61" s="743"/>
      <c r="AE61" s="742"/>
      <c r="AF61" s="526"/>
      <c r="AG61" s="527"/>
      <c r="AH61" s="527"/>
      <c r="AI61" s="527"/>
      <c r="AJ61" s="528"/>
      <c r="AK61" s="526">
        <v>1</v>
      </c>
      <c r="AL61" s="753">
        <v>0</v>
      </c>
      <c r="AM61" s="527">
        <v>0</v>
      </c>
      <c r="AN61" s="753" t="s">
        <v>203</v>
      </c>
      <c r="AO61" s="528">
        <v>3</v>
      </c>
      <c r="AP61" s="720" t="s">
        <v>350</v>
      </c>
    </row>
    <row r="62" spans="1:42" s="620" customFormat="1" ht="15.75">
      <c r="A62" s="514" t="s">
        <v>185</v>
      </c>
      <c r="B62" s="718" t="s">
        <v>352</v>
      </c>
      <c r="C62" s="752" t="s">
        <v>194</v>
      </c>
      <c r="D62" s="751"/>
      <c r="E62" s="750">
        <f t="shared" si="6"/>
        <v>2</v>
      </c>
      <c r="F62" s="749">
        <f t="shared" si="7"/>
        <v>2</v>
      </c>
      <c r="G62" s="508"/>
      <c r="H62" s="509"/>
      <c r="I62" s="510"/>
      <c r="J62" s="509"/>
      <c r="K62" s="745"/>
      <c r="L62" s="748"/>
      <c r="M62" s="747"/>
      <c r="N62" s="747"/>
      <c r="O62" s="746"/>
      <c r="P62" s="745"/>
      <c r="Q62" s="748"/>
      <c r="R62" s="746"/>
      <c r="S62" s="747"/>
      <c r="T62" s="746"/>
      <c r="U62" s="745"/>
      <c r="V62" s="748"/>
      <c r="W62" s="747"/>
      <c r="X62" s="747"/>
      <c r="Y62" s="746"/>
      <c r="Z62" s="745"/>
      <c r="AA62" s="744"/>
      <c r="AB62" s="743"/>
      <c r="AC62" s="743"/>
      <c r="AD62" s="743"/>
      <c r="AE62" s="742"/>
      <c r="AF62" s="526">
        <v>1</v>
      </c>
      <c r="AG62" s="527">
        <v>0</v>
      </c>
      <c r="AH62" s="527">
        <v>1</v>
      </c>
      <c r="AI62" s="527" t="s">
        <v>203</v>
      </c>
      <c r="AJ62" s="528">
        <v>2</v>
      </c>
      <c r="AK62" s="526"/>
      <c r="AL62" s="527"/>
      <c r="AM62" s="527"/>
      <c r="AN62" s="527"/>
      <c r="AO62" s="528"/>
      <c r="AP62" s="741"/>
    </row>
    <row r="63" spans="1:42" s="620" customFormat="1" ht="15.75">
      <c r="A63" s="514" t="s">
        <v>186</v>
      </c>
      <c r="B63" s="718" t="s">
        <v>353</v>
      </c>
      <c r="C63" s="752" t="s">
        <v>195</v>
      </c>
      <c r="D63" s="751"/>
      <c r="E63" s="750">
        <f t="shared" si="6"/>
        <v>2</v>
      </c>
      <c r="F63" s="749">
        <f t="shared" si="7"/>
        <v>3</v>
      </c>
      <c r="G63" s="508"/>
      <c r="H63" s="509"/>
      <c r="I63" s="510"/>
      <c r="J63" s="509"/>
      <c r="K63" s="745"/>
      <c r="L63" s="748"/>
      <c r="M63" s="747"/>
      <c r="N63" s="747"/>
      <c r="O63" s="746"/>
      <c r="P63" s="745"/>
      <c r="Q63" s="748"/>
      <c r="R63" s="746"/>
      <c r="S63" s="747"/>
      <c r="T63" s="746"/>
      <c r="U63" s="745"/>
      <c r="V63" s="748"/>
      <c r="W63" s="747"/>
      <c r="X63" s="747"/>
      <c r="Y63" s="746"/>
      <c r="Z63" s="745"/>
      <c r="AA63" s="744"/>
      <c r="AB63" s="743"/>
      <c r="AC63" s="743"/>
      <c r="AD63" s="743"/>
      <c r="AE63" s="742"/>
      <c r="AF63" s="526"/>
      <c r="AG63" s="527"/>
      <c r="AH63" s="527"/>
      <c r="AI63" s="527"/>
      <c r="AJ63" s="528"/>
      <c r="AK63" s="753">
        <v>1</v>
      </c>
      <c r="AL63" s="527">
        <v>0</v>
      </c>
      <c r="AM63" s="527">
        <v>1</v>
      </c>
      <c r="AN63" s="527" t="s">
        <v>15</v>
      </c>
      <c r="AO63" s="528">
        <v>3</v>
      </c>
      <c r="AP63" s="720" t="s">
        <v>352</v>
      </c>
    </row>
    <row r="64" spans="1:42" s="620" customFormat="1" ht="15.75">
      <c r="A64" s="514" t="s">
        <v>187</v>
      </c>
      <c r="B64" s="718" t="s">
        <v>354</v>
      </c>
      <c r="C64" s="752" t="s">
        <v>230</v>
      </c>
      <c r="D64" s="751"/>
      <c r="E64" s="750">
        <f t="shared" si="6"/>
        <v>2</v>
      </c>
      <c r="F64" s="749">
        <f t="shared" si="7"/>
        <v>2</v>
      </c>
      <c r="G64" s="508"/>
      <c r="H64" s="509"/>
      <c r="I64" s="510"/>
      <c r="J64" s="509"/>
      <c r="K64" s="745"/>
      <c r="L64" s="748"/>
      <c r="M64" s="747"/>
      <c r="N64" s="747"/>
      <c r="O64" s="746"/>
      <c r="P64" s="745"/>
      <c r="Q64" s="748"/>
      <c r="R64" s="746"/>
      <c r="S64" s="747"/>
      <c r="T64" s="746"/>
      <c r="U64" s="745"/>
      <c r="V64" s="748"/>
      <c r="W64" s="747"/>
      <c r="X64" s="747"/>
      <c r="Y64" s="746"/>
      <c r="Z64" s="745"/>
      <c r="AA64" s="744"/>
      <c r="AB64" s="743"/>
      <c r="AC64" s="743"/>
      <c r="AD64" s="743"/>
      <c r="AE64" s="742"/>
      <c r="AF64" s="526">
        <v>1</v>
      </c>
      <c r="AG64" s="527">
        <v>0</v>
      </c>
      <c r="AH64" s="527">
        <v>1</v>
      </c>
      <c r="AI64" s="527" t="s">
        <v>203</v>
      </c>
      <c r="AJ64" s="528">
        <v>2</v>
      </c>
      <c r="AK64" s="526"/>
      <c r="AL64" s="527"/>
      <c r="AM64" s="527"/>
      <c r="AN64" s="527"/>
      <c r="AO64" s="528"/>
      <c r="AP64" s="741"/>
    </row>
    <row r="65" spans="1:42" s="620" customFormat="1" ht="16.5" thickBot="1">
      <c r="A65" s="740" t="s">
        <v>188</v>
      </c>
      <c r="B65" s="721" t="s">
        <v>355</v>
      </c>
      <c r="C65" s="739" t="s">
        <v>193</v>
      </c>
      <c r="D65" s="738"/>
      <c r="E65" s="737">
        <f t="shared" si="6"/>
        <v>2</v>
      </c>
      <c r="F65" s="736">
        <f t="shared" si="7"/>
        <v>3</v>
      </c>
      <c r="G65" s="735"/>
      <c r="H65" s="733"/>
      <c r="I65" s="734"/>
      <c r="J65" s="733"/>
      <c r="K65" s="729"/>
      <c r="L65" s="732"/>
      <c r="M65" s="731"/>
      <c r="N65" s="731"/>
      <c r="O65" s="730"/>
      <c r="P65" s="729"/>
      <c r="Q65" s="732"/>
      <c r="R65" s="730"/>
      <c r="S65" s="731"/>
      <c r="T65" s="730"/>
      <c r="U65" s="729"/>
      <c r="V65" s="732"/>
      <c r="W65" s="731"/>
      <c r="X65" s="731"/>
      <c r="Y65" s="730"/>
      <c r="Z65" s="729"/>
      <c r="AA65" s="728"/>
      <c r="AB65" s="727"/>
      <c r="AC65" s="727"/>
      <c r="AD65" s="727"/>
      <c r="AE65" s="726"/>
      <c r="AF65" s="725"/>
      <c r="AG65" s="724"/>
      <c r="AH65" s="724"/>
      <c r="AI65" s="724"/>
      <c r="AJ65" s="723"/>
      <c r="AK65" s="725">
        <v>1</v>
      </c>
      <c r="AL65" s="724">
        <v>0</v>
      </c>
      <c r="AM65" s="724">
        <v>1</v>
      </c>
      <c r="AN65" s="724" t="s">
        <v>15</v>
      </c>
      <c r="AO65" s="723">
        <v>3</v>
      </c>
      <c r="AP65" s="722" t="s">
        <v>354</v>
      </c>
    </row>
    <row r="66" spans="1:42" ht="15" customHeight="1">
      <c r="A66" s="610"/>
      <c r="B66" s="616"/>
      <c r="V66" s="614"/>
      <c r="W66" s="614"/>
      <c r="X66" s="614"/>
      <c r="Y66" s="610"/>
      <c r="Z66" s="613"/>
      <c r="AA66" s="610"/>
      <c r="AB66" s="610"/>
      <c r="AC66" s="610"/>
      <c r="AD66" s="610"/>
      <c r="AE66" s="613"/>
      <c r="AF66" s="610"/>
      <c r="AG66" s="610"/>
      <c r="AH66" s="610"/>
      <c r="AI66" s="610"/>
      <c r="AJ66" s="613"/>
      <c r="AK66" s="610"/>
      <c r="AL66" s="610"/>
      <c r="AM66" s="610"/>
      <c r="AN66" s="610"/>
      <c r="AO66" s="613"/>
      <c r="AP66" s="615"/>
    </row>
    <row r="67" spans="1:42" ht="15" customHeight="1">
      <c r="A67" s="610"/>
      <c r="B67" s="616"/>
      <c r="V67" s="614"/>
      <c r="W67" s="614"/>
      <c r="X67" s="614"/>
      <c r="Y67" s="610"/>
      <c r="Z67" s="613"/>
      <c r="AA67" s="610"/>
      <c r="AB67" s="610"/>
      <c r="AC67" s="610"/>
      <c r="AD67" s="610"/>
      <c r="AE67" s="613"/>
      <c r="AF67" s="610"/>
      <c r="AG67" s="610"/>
      <c r="AH67" s="610"/>
      <c r="AI67" s="610"/>
      <c r="AJ67" s="613"/>
      <c r="AK67" s="610"/>
      <c r="AL67" s="610"/>
      <c r="AM67" s="610"/>
      <c r="AN67" s="610"/>
      <c r="AO67" s="613"/>
      <c r="AP67" s="615"/>
    </row>
    <row r="68" spans="1:42" ht="15" customHeight="1">
      <c r="A68" s="610"/>
      <c r="B68" s="43" t="s">
        <v>384</v>
      </c>
      <c r="V68" s="614"/>
      <c r="W68" s="614"/>
      <c r="X68" s="614"/>
      <c r="Y68" s="610"/>
      <c r="Z68" s="613"/>
      <c r="AA68" s="610"/>
      <c r="AB68" s="610"/>
      <c r="AC68" s="610"/>
      <c r="AD68" s="610"/>
      <c r="AE68" s="613"/>
      <c r="AF68" s="610"/>
      <c r="AG68" s="610"/>
      <c r="AH68" s="610"/>
      <c r="AI68" s="610"/>
      <c r="AJ68" s="613"/>
      <c r="AK68" s="610"/>
      <c r="AL68" s="610"/>
      <c r="AM68" s="610"/>
      <c r="AN68" s="610"/>
      <c r="AO68" s="613"/>
      <c r="AP68" s="615"/>
    </row>
    <row r="69" spans="1:42" ht="15" customHeight="1">
      <c r="A69" s="610"/>
      <c r="B69" s="616"/>
      <c r="V69" s="614"/>
      <c r="W69" s="614"/>
      <c r="X69" s="614"/>
      <c r="Y69" s="610"/>
      <c r="Z69" s="613"/>
      <c r="AA69" s="610"/>
      <c r="AB69" s="610"/>
      <c r="AC69" s="610"/>
      <c r="AD69" s="610"/>
      <c r="AE69" s="613"/>
      <c r="AF69" s="610"/>
      <c r="AG69" s="610"/>
      <c r="AH69" s="610"/>
      <c r="AI69" s="610"/>
      <c r="AJ69" s="613"/>
      <c r="AK69" s="610"/>
      <c r="AL69" s="610"/>
      <c r="AM69" s="610"/>
      <c r="AN69" s="610"/>
      <c r="AO69" s="613"/>
      <c r="AP69" s="615"/>
    </row>
    <row r="70" spans="1:42" ht="15" customHeight="1">
      <c r="A70" s="610"/>
      <c r="B70" s="616"/>
      <c r="V70" s="614"/>
      <c r="W70" s="614"/>
      <c r="X70" s="614"/>
      <c r="Y70" s="610"/>
      <c r="Z70" s="613"/>
      <c r="AA70" s="610"/>
      <c r="AB70" s="610"/>
      <c r="AC70" s="610"/>
      <c r="AD70" s="610"/>
      <c r="AE70" s="613"/>
      <c r="AF70" s="610"/>
      <c r="AG70" s="610"/>
      <c r="AH70" s="610"/>
      <c r="AI70" s="610"/>
      <c r="AJ70" s="613"/>
      <c r="AK70" s="610"/>
      <c r="AL70" s="610"/>
      <c r="AM70" s="610"/>
      <c r="AN70" s="610"/>
      <c r="AO70" s="613"/>
      <c r="AP70" s="615"/>
    </row>
    <row r="71" spans="1:42" ht="15" customHeight="1">
      <c r="A71" s="610"/>
      <c r="B71" s="616"/>
      <c r="V71" s="614"/>
      <c r="W71" s="614"/>
      <c r="X71" s="614"/>
      <c r="Y71" s="610"/>
      <c r="Z71" s="613"/>
      <c r="AA71" s="610"/>
      <c r="AB71" s="610"/>
      <c r="AC71" s="610"/>
      <c r="AD71" s="610"/>
      <c r="AE71" s="613"/>
      <c r="AF71" s="610"/>
      <c r="AG71" s="610"/>
      <c r="AH71" s="610"/>
      <c r="AI71" s="610"/>
      <c r="AJ71" s="613"/>
      <c r="AK71" s="610"/>
      <c r="AL71" s="610"/>
      <c r="AM71" s="610"/>
      <c r="AN71" s="610"/>
      <c r="AO71" s="613"/>
      <c r="AP71" s="615"/>
    </row>
    <row r="72" spans="1:42" ht="15" customHeight="1">
      <c r="A72" s="610"/>
      <c r="B72" s="616"/>
      <c r="C72" s="621" t="s">
        <v>421</v>
      </c>
      <c r="V72" s="614"/>
      <c r="W72" s="614"/>
      <c r="X72" s="614"/>
      <c r="Y72" s="610"/>
      <c r="Z72" s="613"/>
      <c r="AA72" s="610"/>
      <c r="AB72" s="610"/>
      <c r="AC72" s="610"/>
      <c r="AD72" s="610"/>
      <c r="AE72" s="613"/>
      <c r="AF72" s="610"/>
      <c r="AG72" s="610"/>
      <c r="AH72" s="610"/>
      <c r="AI72" s="610"/>
      <c r="AJ72" s="613"/>
      <c r="AK72" s="610"/>
      <c r="AL72" s="610"/>
      <c r="AM72" s="610"/>
      <c r="AN72" s="610"/>
      <c r="AO72" s="613"/>
      <c r="AP72" s="615"/>
    </row>
    <row r="73" spans="1:42" ht="15" customHeight="1">
      <c r="A73" s="610"/>
      <c r="B73" s="616"/>
      <c r="C73" s="621" t="s">
        <v>316</v>
      </c>
      <c r="V73" s="614"/>
      <c r="W73" s="614"/>
      <c r="X73" s="614"/>
      <c r="Y73" s="610"/>
      <c r="Z73" s="613"/>
      <c r="AA73" s="610"/>
      <c r="AB73" s="610"/>
      <c r="AC73" s="610"/>
      <c r="AD73" s="610"/>
      <c r="AE73" s="613"/>
      <c r="AF73" s="610"/>
      <c r="AG73" s="610"/>
      <c r="AH73" s="610"/>
      <c r="AI73" s="610"/>
      <c r="AJ73" s="613"/>
      <c r="AK73" s="610"/>
      <c r="AL73" s="610"/>
      <c r="AM73" s="610"/>
      <c r="AN73" s="610"/>
      <c r="AO73" s="613"/>
      <c r="AP73" s="615"/>
    </row>
    <row r="74" spans="1:42" ht="15" customHeight="1">
      <c r="A74" s="610"/>
      <c r="B74" s="616"/>
      <c r="V74" s="614"/>
      <c r="W74" s="614"/>
      <c r="X74" s="614"/>
      <c r="Y74" s="610"/>
      <c r="Z74" s="613"/>
      <c r="AA74" s="610"/>
      <c r="AB74" s="610"/>
      <c r="AC74" s="610"/>
      <c r="AD74" s="610"/>
      <c r="AE74" s="613"/>
      <c r="AF74" s="610"/>
      <c r="AG74" s="610"/>
      <c r="AH74" s="610"/>
      <c r="AI74" s="610"/>
      <c r="AJ74" s="613"/>
      <c r="AK74" s="610"/>
      <c r="AL74" s="610"/>
      <c r="AM74" s="610"/>
      <c r="AN74" s="610"/>
      <c r="AO74" s="613"/>
      <c r="AP74" s="615"/>
    </row>
  </sheetData>
  <sheetProtection/>
  <mergeCells count="49">
    <mergeCell ref="AJ2:AP2"/>
    <mergeCell ref="AH3:AP3"/>
    <mergeCell ref="AH4:AP4"/>
    <mergeCell ref="B5:C5"/>
    <mergeCell ref="A6:AO6"/>
    <mergeCell ref="A8:A9"/>
    <mergeCell ref="B8:B9"/>
    <mergeCell ref="C8:D9"/>
    <mergeCell ref="F8:F9"/>
    <mergeCell ref="G8:AJ8"/>
    <mergeCell ref="AP8:AP9"/>
    <mergeCell ref="A11:C11"/>
    <mergeCell ref="A20:C20"/>
    <mergeCell ref="G20:I20"/>
    <mergeCell ref="L20:N20"/>
    <mergeCell ref="Q20:S20"/>
    <mergeCell ref="V20:X20"/>
    <mergeCell ref="AA20:AC20"/>
    <mergeCell ref="AF20:AH20"/>
    <mergeCell ref="C42:D42"/>
    <mergeCell ref="AK20:AM20"/>
    <mergeCell ref="A21:C21"/>
    <mergeCell ref="C23:D23"/>
    <mergeCell ref="A36:A37"/>
    <mergeCell ref="B36:B37"/>
    <mergeCell ref="C36:D37"/>
    <mergeCell ref="F36:F37"/>
    <mergeCell ref="G36:AJ36"/>
    <mergeCell ref="AF30:AJ30"/>
    <mergeCell ref="B57:D57"/>
    <mergeCell ref="C54:D54"/>
    <mergeCell ref="C55:D55"/>
    <mergeCell ref="C56:D56"/>
    <mergeCell ref="B48:D48"/>
    <mergeCell ref="AP36:AP37"/>
    <mergeCell ref="A38:F38"/>
    <mergeCell ref="B39:D39"/>
    <mergeCell ref="C40:D40"/>
    <mergeCell ref="C41:D41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46" r:id="rId1"/>
  <headerFooter alignWithMargins="0">
    <oddFooter>&amp;L&amp;14Nyomtatva:&amp;D&amp;C&amp;12Tanterv -Nappali 
&amp;F&amp;R&amp;14 4/7</oddFooter>
  </headerFooter>
  <rowBreaks count="1" manualBreakCount="1">
    <brk id="35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6"/>
  <sheetViews>
    <sheetView showGridLines="0" view="pageBreakPreview" zoomScale="75" zoomScaleNormal="75" zoomScaleSheetLayoutView="75" zoomScalePageLayoutView="0" workbookViewId="0" topLeftCell="A13">
      <selection activeCell="AT32" sqref="AT32"/>
    </sheetView>
  </sheetViews>
  <sheetFormatPr defaultColWidth="9.00390625" defaultRowHeight="12.75"/>
  <cols>
    <col min="1" max="1" width="5.625" style="18" customWidth="1"/>
    <col min="2" max="2" width="15.875" style="6" customWidth="1"/>
    <col min="3" max="3" width="57.625" style="7" customWidth="1"/>
    <col min="4" max="4" width="14.125" style="7" customWidth="1"/>
    <col min="5" max="5" width="6.00390625" style="5" customWidth="1"/>
    <col min="6" max="6" width="7.875" style="5" customWidth="1"/>
    <col min="7" max="10" width="3.625" style="5" customWidth="1"/>
    <col min="11" max="11" width="4.625" style="5" customWidth="1"/>
    <col min="12" max="15" width="3.625" style="5" customWidth="1"/>
    <col min="16" max="16" width="4.625" style="5" customWidth="1"/>
    <col min="17" max="20" width="3.625" style="5" customWidth="1"/>
    <col min="21" max="21" width="4.625" style="5" customWidth="1"/>
    <col min="22" max="25" width="3.625" style="5" customWidth="1"/>
    <col min="26" max="26" width="4.625" style="5" customWidth="1"/>
    <col min="27" max="30" width="3.625" style="5" customWidth="1"/>
    <col min="31" max="31" width="4.625" style="5" customWidth="1"/>
    <col min="32" max="35" width="3.625" style="5" customWidth="1"/>
    <col min="36" max="36" width="4.625" style="5" customWidth="1"/>
    <col min="37" max="40" width="3.625" style="5" customWidth="1"/>
    <col min="41" max="41" width="4.625" style="5" customWidth="1"/>
    <col min="42" max="42" width="37.125" style="5" customWidth="1"/>
    <col min="43" max="16384" width="9.125" style="5" customWidth="1"/>
  </cols>
  <sheetData>
    <row r="1" spans="1:42" s="42" customFormat="1" ht="18">
      <c r="A1" s="53" t="s">
        <v>319</v>
      </c>
      <c r="B1" s="54"/>
      <c r="C1" s="55"/>
      <c r="D1" s="55"/>
      <c r="H1" s="56"/>
      <c r="I1" s="56"/>
      <c r="J1" s="56"/>
      <c r="K1" s="56"/>
      <c r="L1" s="1137" t="s">
        <v>226</v>
      </c>
      <c r="M1" s="1137"/>
      <c r="N1" s="1137"/>
      <c r="O1" s="1137"/>
      <c r="P1" s="1137"/>
      <c r="Q1" s="1137"/>
      <c r="R1" s="1137"/>
      <c r="S1" s="113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N1" s="396"/>
      <c r="AP1" s="57"/>
    </row>
    <row r="2" spans="1:42" s="42" customFormat="1" ht="18">
      <c r="A2" s="53" t="s">
        <v>202</v>
      </c>
      <c r="B2" s="54"/>
      <c r="C2" s="55"/>
      <c r="D2" s="55"/>
      <c r="H2" s="56"/>
      <c r="I2" s="56"/>
      <c r="J2" s="56"/>
      <c r="K2" s="56"/>
      <c r="L2" s="56"/>
      <c r="M2" s="56"/>
      <c r="N2" s="56"/>
      <c r="O2" s="56"/>
      <c r="P2" s="56" t="s">
        <v>172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  <c r="AD2" s="57"/>
      <c r="AE2" s="57"/>
      <c r="AF2" s="57"/>
      <c r="AG2" s="57"/>
      <c r="AH2" s="57"/>
      <c r="AI2" s="57"/>
      <c r="AJ2" s="1138"/>
      <c r="AK2" s="1138"/>
      <c r="AL2" s="1138"/>
      <c r="AM2" s="1138"/>
      <c r="AN2" s="1138"/>
      <c r="AO2" s="1138"/>
      <c r="AP2" s="1138"/>
    </row>
    <row r="3" spans="1:43" s="42" customFormat="1" ht="18">
      <c r="A3" s="53"/>
      <c r="B3" s="54"/>
      <c r="C3" s="55"/>
      <c r="D3" s="55"/>
      <c r="H3" s="56"/>
      <c r="I3" s="56"/>
      <c r="J3" s="56"/>
      <c r="K3" s="56"/>
      <c r="L3" s="56"/>
      <c r="M3" s="56"/>
      <c r="N3" s="56"/>
      <c r="O3" s="56"/>
      <c r="P3" s="56" t="s">
        <v>419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  <c r="AD3" s="57"/>
      <c r="AE3" s="57"/>
      <c r="AF3" s="57"/>
      <c r="AG3" s="57"/>
      <c r="AH3" s="1139"/>
      <c r="AI3" s="1139"/>
      <c r="AJ3" s="1139"/>
      <c r="AK3" s="1139"/>
      <c r="AL3" s="1139"/>
      <c r="AM3" s="1139"/>
      <c r="AN3" s="1139"/>
      <c r="AO3" s="1139"/>
      <c r="AP3" s="1139"/>
      <c r="AQ3" s="57"/>
    </row>
    <row r="4" spans="8:42" ht="21.75" customHeight="1">
      <c r="H4" s="56"/>
      <c r="I4" s="56"/>
      <c r="J4" s="56"/>
      <c r="K4" s="397"/>
      <c r="L4" s="397"/>
      <c r="M4" s="397"/>
      <c r="N4" s="397"/>
      <c r="O4" s="397"/>
      <c r="P4" s="397" t="s">
        <v>381</v>
      </c>
      <c r="Q4" s="397"/>
      <c r="R4" s="397"/>
      <c r="S4" s="397"/>
      <c r="T4" s="397"/>
      <c r="U4" s="397"/>
      <c r="V4" s="56"/>
      <c r="W4" s="56"/>
      <c r="X4" s="56"/>
      <c r="Y4" s="56"/>
      <c r="Z4" s="56"/>
      <c r="AA4" s="56"/>
      <c r="AB4" s="56"/>
      <c r="AH4" s="1140" t="s">
        <v>424</v>
      </c>
      <c r="AI4" s="1140"/>
      <c r="AJ4" s="1140"/>
      <c r="AK4" s="1140"/>
      <c r="AL4" s="1140"/>
      <c r="AM4" s="1140"/>
      <c r="AN4" s="1140"/>
      <c r="AO4" s="1140"/>
      <c r="AP4" s="1140"/>
    </row>
    <row r="5" spans="2:41" ht="33" customHeight="1">
      <c r="B5" s="1141"/>
      <c r="C5" s="1141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</row>
    <row r="6" spans="1:41" ht="25.5" customHeight="1">
      <c r="A6" s="1025" t="s">
        <v>26</v>
      </c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6"/>
      <c r="AC6" s="1026"/>
      <c r="AD6" s="1026"/>
      <c r="AE6" s="1026"/>
      <c r="AF6" s="1026"/>
      <c r="AG6" s="1026"/>
      <c r="AH6" s="1026"/>
      <c r="AI6" s="1026"/>
      <c r="AJ6" s="1026"/>
      <c r="AK6" s="1026"/>
      <c r="AL6" s="1026"/>
      <c r="AM6" s="1026"/>
      <c r="AN6" s="1026"/>
      <c r="AO6" s="1026"/>
    </row>
    <row r="7" spans="1:41" ht="6.75" customHeight="1" thickBot="1">
      <c r="A7" s="26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2" s="31" customFormat="1" ht="20.25" customHeight="1">
      <c r="A8" s="1040"/>
      <c r="B8" s="1059" t="s">
        <v>23</v>
      </c>
      <c r="C8" s="1030" t="s">
        <v>2</v>
      </c>
      <c r="D8" s="1069"/>
      <c r="E8" s="27" t="s">
        <v>0</v>
      </c>
      <c r="F8" s="1077" t="s">
        <v>27</v>
      </c>
      <c r="G8" s="1036" t="s">
        <v>1</v>
      </c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1037"/>
      <c r="V8" s="1037"/>
      <c r="W8" s="1037"/>
      <c r="X8" s="1037"/>
      <c r="Y8" s="1037"/>
      <c r="Z8" s="1037"/>
      <c r="AA8" s="1037"/>
      <c r="AB8" s="1037"/>
      <c r="AC8" s="1037"/>
      <c r="AD8" s="1037"/>
      <c r="AE8" s="1037"/>
      <c r="AF8" s="1037"/>
      <c r="AG8" s="1037"/>
      <c r="AH8" s="1037"/>
      <c r="AI8" s="1037"/>
      <c r="AJ8" s="1037"/>
      <c r="AK8" s="28"/>
      <c r="AL8" s="28"/>
      <c r="AM8" s="28"/>
      <c r="AN8" s="29"/>
      <c r="AO8" s="30"/>
      <c r="AP8" s="1061" t="s">
        <v>29</v>
      </c>
    </row>
    <row r="9" spans="1:42" s="31" customFormat="1" ht="20.25" customHeight="1" thickBot="1">
      <c r="A9" s="1058"/>
      <c r="B9" s="1060"/>
      <c r="C9" s="1070"/>
      <c r="D9" s="1071"/>
      <c r="E9" s="32" t="s">
        <v>3</v>
      </c>
      <c r="F9" s="1078"/>
      <c r="G9" s="33"/>
      <c r="H9" s="34"/>
      <c r="I9" s="34" t="s">
        <v>4</v>
      </c>
      <c r="J9" s="34"/>
      <c r="K9" s="35"/>
      <c r="L9" s="34"/>
      <c r="M9" s="34"/>
      <c r="N9" s="34" t="s">
        <v>5</v>
      </c>
      <c r="O9" s="34"/>
      <c r="P9" s="35"/>
      <c r="Q9" s="34"/>
      <c r="R9" s="34"/>
      <c r="S9" s="36" t="s">
        <v>6</v>
      </c>
      <c r="T9" s="34"/>
      <c r="U9" s="35"/>
      <c r="V9" s="34"/>
      <c r="W9" s="34"/>
      <c r="X9" s="36" t="s">
        <v>7</v>
      </c>
      <c r="Y9" s="34"/>
      <c r="Z9" s="35"/>
      <c r="AA9" s="34"/>
      <c r="AB9" s="34"/>
      <c r="AC9" s="36" t="s">
        <v>8</v>
      </c>
      <c r="AD9" s="34"/>
      <c r="AE9" s="35"/>
      <c r="AF9" s="33"/>
      <c r="AG9" s="34"/>
      <c r="AH9" s="34" t="s">
        <v>9</v>
      </c>
      <c r="AI9" s="34"/>
      <c r="AJ9" s="37"/>
      <c r="AK9" s="33"/>
      <c r="AL9" s="34"/>
      <c r="AM9" s="34" t="s">
        <v>22</v>
      </c>
      <c r="AN9" s="34"/>
      <c r="AO9" s="35"/>
      <c r="AP9" s="1062"/>
    </row>
    <row r="10" spans="1:42" s="13" customFormat="1" ht="19.5" customHeight="1">
      <c r="A10" s="41"/>
      <c r="B10" s="45"/>
      <c r="C10" s="258"/>
      <c r="D10" s="46"/>
      <c r="E10" s="287"/>
      <c r="F10" s="58"/>
      <c r="G10" s="124" t="s">
        <v>10</v>
      </c>
      <c r="H10" s="125" t="s">
        <v>12</v>
      </c>
      <c r="I10" s="125" t="s">
        <v>11</v>
      </c>
      <c r="J10" s="125" t="s">
        <v>13</v>
      </c>
      <c r="K10" s="126" t="s">
        <v>14</v>
      </c>
      <c r="L10" s="124" t="s">
        <v>10</v>
      </c>
      <c r="M10" s="125" t="s">
        <v>12</v>
      </c>
      <c r="N10" s="125" t="s">
        <v>11</v>
      </c>
      <c r="O10" s="125" t="s">
        <v>13</v>
      </c>
      <c r="P10" s="126" t="s">
        <v>14</v>
      </c>
      <c r="Q10" s="124" t="s">
        <v>10</v>
      </c>
      <c r="R10" s="125" t="s">
        <v>12</v>
      </c>
      <c r="S10" s="125" t="s">
        <v>11</v>
      </c>
      <c r="T10" s="125" t="s">
        <v>13</v>
      </c>
      <c r="U10" s="126" t="s">
        <v>14</v>
      </c>
      <c r="V10" s="124" t="s">
        <v>10</v>
      </c>
      <c r="W10" s="125" t="s">
        <v>12</v>
      </c>
      <c r="X10" s="125" t="s">
        <v>11</v>
      </c>
      <c r="Y10" s="125" t="s">
        <v>13</v>
      </c>
      <c r="Z10" s="126" t="s">
        <v>14</v>
      </c>
      <c r="AA10" s="124" t="s">
        <v>10</v>
      </c>
      <c r="AB10" s="125" t="s">
        <v>12</v>
      </c>
      <c r="AC10" s="125" t="s">
        <v>11</v>
      </c>
      <c r="AD10" s="125" t="s">
        <v>13</v>
      </c>
      <c r="AE10" s="126" t="s">
        <v>14</v>
      </c>
      <c r="AF10" s="124" t="s">
        <v>10</v>
      </c>
      <c r="AG10" s="125" t="s">
        <v>12</v>
      </c>
      <c r="AH10" s="125" t="s">
        <v>11</v>
      </c>
      <c r="AI10" s="125" t="s">
        <v>13</v>
      </c>
      <c r="AJ10" s="126" t="s">
        <v>14</v>
      </c>
      <c r="AK10" s="127" t="s">
        <v>10</v>
      </c>
      <c r="AL10" s="26" t="s">
        <v>12</v>
      </c>
      <c r="AM10" s="26" t="s">
        <v>11</v>
      </c>
      <c r="AN10" s="26" t="s">
        <v>13</v>
      </c>
      <c r="AO10" s="126" t="s">
        <v>14</v>
      </c>
      <c r="AP10" s="135" t="s">
        <v>23</v>
      </c>
    </row>
    <row r="11" spans="1:42" ht="15.75" customHeight="1">
      <c r="A11" s="1038" t="s">
        <v>212</v>
      </c>
      <c r="B11" s="1039"/>
      <c r="C11" s="1039"/>
      <c r="D11" s="265" t="s">
        <v>211</v>
      </c>
      <c r="E11" s="83">
        <f>SUM(E12:E20)</f>
        <v>21</v>
      </c>
      <c r="F11" s="98">
        <f>SUM(F12:F20)</f>
        <v>29</v>
      </c>
      <c r="G11" s="97">
        <f>SUM(G12:G20)</f>
        <v>0</v>
      </c>
      <c r="H11" s="99">
        <f>SUM(H12:H20)</f>
        <v>0</v>
      </c>
      <c r="I11" s="99">
        <f>SUM(I12:I20)</f>
        <v>0</v>
      </c>
      <c r="J11" s="99"/>
      <c r="K11" s="98">
        <f>SUM(K12:K20)</f>
        <v>0</v>
      </c>
      <c r="L11" s="97">
        <f>SUM(L12:L20)</f>
        <v>0</v>
      </c>
      <c r="M11" s="99">
        <f>SUM(M12:M20)</f>
        <v>0</v>
      </c>
      <c r="N11" s="99">
        <f>SUM(N12:N20)</f>
        <v>0</v>
      </c>
      <c r="O11" s="99"/>
      <c r="P11" s="98">
        <f>SUM(P12:P20)</f>
        <v>0</v>
      </c>
      <c r="Q11" s="97">
        <f>SUM(Q12:Q20)</f>
        <v>0</v>
      </c>
      <c r="R11" s="99">
        <f>SUM(R12:R20)</f>
        <v>0</v>
      </c>
      <c r="S11" s="99">
        <f>SUM(S12:S20)</f>
        <v>0</v>
      </c>
      <c r="T11" s="99"/>
      <c r="U11" s="98">
        <f>SUM(U12:U20)</f>
        <v>0</v>
      </c>
      <c r="V11" s="97">
        <f>SUM(V12:V20)</f>
        <v>0</v>
      </c>
      <c r="W11" s="99">
        <f>SUM(W12:W20)</f>
        <v>0</v>
      </c>
      <c r="X11" s="99">
        <f>SUM(X12:X20)</f>
        <v>0</v>
      </c>
      <c r="Y11" s="99"/>
      <c r="Z11" s="98">
        <f>SUM(Z12:Z20)</f>
        <v>0</v>
      </c>
      <c r="AA11" s="92">
        <f>SUM(AA12:AA20)</f>
        <v>5</v>
      </c>
      <c r="AB11" s="93">
        <f>SUM(AB12:AB20)</f>
        <v>3</v>
      </c>
      <c r="AC11" s="93">
        <f>SUM(AC12:AC20)</f>
        <v>1</v>
      </c>
      <c r="AD11" s="99"/>
      <c r="AE11" s="90">
        <f>SUM(AE12:AE20)</f>
        <v>13</v>
      </c>
      <c r="AF11" s="97">
        <f>SUM(AF12:AF20)</f>
        <v>4</v>
      </c>
      <c r="AG11" s="99">
        <f>SUM(AG12:AG20)</f>
        <v>1</v>
      </c>
      <c r="AH11" s="99">
        <f>SUM(AH12:AH20)</f>
        <v>5</v>
      </c>
      <c r="AI11" s="99"/>
      <c r="AJ11" s="98">
        <f>SUM(AJ12:AJ20)</f>
        <v>13</v>
      </c>
      <c r="AK11" s="97">
        <f>SUM(AK12:AK20)</f>
        <v>1</v>
      </c>
      <c r="AL11" s="99">
        <f>SUM(AL12:AL20)</f>
        <v>1</v>
      </c>
      <c r="AM11" s="99">
        <f>SUM(AM12:AM20)</f>
        <v>0</v>
      </c>
      <c r="AN11" s="99"/>
      <c r="AO11" s="98">
        <f>SUM(AO12:AO20)</f>
        <v>3</v>
      </c>
      <c r="AP11" s="122"/>
    </row>
    <row r="12" spans="1:42" ht="18" customHeight="1">
      <c r="A12" s="698" t="s">
        <v>237</v>
      </c>
      <c r="B12" s="87" t="s">
        <v>416</v>
      </c>
      <c r="C12" s="713" t="s">
        <v>321</v>
      </c>
      <c r="D12" s="712"/>
      <c r="E12" s="711">
        <f aca="true" t="shared" si="0" ref="E12:E20">SUM(G12,H12,I12,L12,M12,N12,Q12,R12,S12,V12,W12,X12,AA12,AB12,AC12,AF12,AG12,AH12,AK12,AL12,AM12)</f>
        <v>1</v>
      </c>
      <c r="F12" s="694">
        <f aca="true" t="shared" si="1" ref="F12:F23">SUM(K12,P12,U12,Z12,AE12,AJ12,AO12)</f>
        <v>2</v>
      </c>
      <c r="G12" s="709"/>
      <c r="H12" s="704"/>
      <c r="I12" s="104"/>
      <c r="J12" s="106"/>
      <c r="K12" s="109"/>
      <c r="L12" s="710"/>
      <c r="M12" s="709"/>
      <c r="N12" s="104"/>
      <c r="O12" s="106"/>
      <c r="P12" s="109"/>
      <c r="Q12" s="104"/>
      <c r="R12" s="704"/>
      <c r="S12" s="104"/>
      <c r="T12" s="106"/>
      <c r="U12" s="109"/>
      <c r="V12" s="104"/>
      <c r="W12" s="704"/>
      <c r="X12" s="104"/>
      <c r="Y12" s="106"/>
      <c r="Z12" s="109"/>
      <c r="AA12" s="104">
        <v>1</v>
      </c>
      <c r="AB12" s="704">
        <v>0</v>
      </c>
      <c r="AC12" s="104">
        <v>0</v>
      </c>
      <c r="AD12" s="106" t="s">
        <v>15</v>
      </c>
      <c r="AE12" s="109">
        <v>2</v>
      </c>
      <c r="AF12" s="708"/>
      <c r="AG12" s="706"/>
      <c r="AH12" s="707"/>
      <c r="AI12" s="706"/>
      <c r="AJ12" s="705"/>
      <c r="AK12" s="370"/>
      <c r="AL12" s="704"/>
      <c r="AM12" s="104"/>
      <c r="AN12" s="106"/>
      <c r="AO12" s="109"/>
      <c r="AP12" s="703"/>
    </row>
    <row r="13" spans="1:42" ht="18" customHeight="1">
      <c r="A13" s="310" t="s">
        <v>183</v>
      </c>
      <c r="B13" s="85" t="s">
        <v>418</v>
      </c>
      <c r="C13" s="697" t="s">
        <v>417</v>
      </c>
      <c r="D13" s="696"/>
      <c r="E13" s="695">
        <f t="shared" si="0"/>
        <v>2</v>
      </c>
      <c r="F13" s="701">
        <f t="shared" si="1"/>
        <v>3</v>
      </c>
      <c r="G13" s="371"/>
      <c r="H13" s="105"/>
      <c r="I13" s="107"/>
      <c r="J13" s="108"/>
      <c r="K13" s="110"/>
      <c r="L13" s="371"/>
      <c r="M13" s="105"/>
      <c r="N13" s="107"/>
      <c r="O13" s="108"/>
      <c r="P13" s="110"/>
      <c r="Q13" s="107"/>
      <c r="R13" s="105"/>
      <c r="S13" s="107"/>
      <c r="T13" s="108"/>
      <c r="U13" s="110"/>
      <c r="V13" s="107"/>
      <c r="W13" s="105"/>
      <c r="X13" s="107"/>
      <c r="Y13" s="108"/>
      <c r="Z13" s="110"/>
      <c r="AA13" s="107"/>
      <c r="AB13" s="105"/>
      <c r="AC13" s="107"/>
      <c r="AD13" s="108"/>
      <c r="AE13" s="110"/>
      <c r="AF13" s="195">
        <v>1</v>
      </c>
      <c r="AG13" s="196">
        <v>1</v>
      </c>
      <c r="AH13" s="368">
        <v>0</v>
      </c>
      <c r="AI13" s="196" t="s">
        <v>203</v>
      </c>
      <c r="AJ13" s="369">
        <v>3</v>
      </c>
      <c r="AK13" s="237"/>
      <c r="AL13" s="105"/>
      <c r="AM13" s="107"/>
      <c r="AN13" s="108"/>
      <c r="AO13" s="110"/>
      <c r="AP13" s="693" t="s">
        <v>416</v>
      </c>
    </row>
    <row r="14" spans="1:42" ht="18" customHeight="1">
      <c r="A14" s="698" t="s">
        <v>63</v>
      </c>
      <c r="B14" s="85" t="s">
        <v>414</v>
      </c>
      <c r="C14" s="697" t="s">
        <v>379</v>
      </c>
      <c r="D14" s="696"/>
      <c r="E14" s="695">
        <f t="shared" si="0"/>
        <v>2</v>
      </c>
      <c r="F14" s="701">
        <f t="shared" si="1"/>
        <v>3</v>
      </c>
      <c r="G14" s="371"/>
      <c r="H14" s="105"/>
      <c r="I14" s="107"/>
      <c r="J14" s="108"/>
      <c r="K14" s="110"/>
      <c r="L14" s="371"/>
      <c r="M14" s="105"/>
      <c r="N14" s="107"/>
      <c r="O14" s="108"/>
      <c r="P14" s="110"/>
      <c r="Q14" s="107"/>
      <c r="R14" s="105"/>
      <c r="S14" s="107"/>
      <c r="T14" s="196"/>
      <c r="U14" s="372"/>
      <c r="V14" s="107"/>
      <c r="W14" s="105"/>
      <c r="X14" s="373"/>
      <c r="Y14" s="107"/>
      <c r="Z14" s="110"/>
      <c r="AA14" s="107">
        <v>1</v>
      </c>
      <c r="AB14" s="105">
        <v>1</v>
      </c>
      <c r="AC14" s="107">
        <v>0</v>
      </c>
      <c r="AD14" s="108" t="s">
        <v>203</v>
      </c>
      <c r="AE14" s="110">
        <v>3</v>
      </c>
      <c r="AF14" s="195"/>
      <c r="AG14" s="196"/>
      <c r="AH14" s="368"/>
      <c r="AI14" s="196"/>
      <c r="AJ14" s="369"/>
      <c r="AK14" s="237"/>
      <c r="AL14" s="105"/>
      <c r="AM14" s="107"/>
      <c r="AN14" s="108"/>
      <c r="AO14" s="110"/>
      <c r="AP14" s="693"/>
    </row>
    <row r="15" spans="1:42" s="702" customFormat="1" ht="18" customHeight="1">
      <c r="A15" s="310" t="s">
        <v>64</v>
      </c>
      <c r="B15" s="85" t="s">
        <v>415</v>
      </c>
      <c r="C15" s="697" t="s">
        <v>380</v>
      </c>
      <c r="D15" s="696"/>
      <c r="E15" s="695">
        <f t="shared" si="0"/>
        <v>2</v>
      </c>
      <c r="F15" s="701">
        <f t="shared" si="1"/>
        <v>3</v>
      </c>
      <c r="G15" s="371"/>
      <c r="H15" s="105"/>
      <c r="I15" s="107"/>
      <c r="J15" s="108"/>
      <c r="K15" s="110"/>
      <c r="L15" s="374"/>
      <c r="M15" s="371"/>
      <c r="N15" s="107"/>
      <c r="O15" s="108"/>
      <c r="P15" s="110"/>
      <c r="Q15" s="107"/>
      <c r="R15" s="105"/>
      <c r="S15" s="107"/>
      <c r="T15" s="108"/>
      <c r="U15" s="110"/>
      <c r="V15" s="107"/>
      <c r="W15" s="105"/>
      <c r="X15" s="107"/>
      <c r="Y15" s="108"/>
      <c r="Z15" s="110"/>
      <c r="AA15" s="195"/>
      <c r="AB15" s="368"/>
      <c r="AC15" s="368"/>
      <c r="AD15" s="196"/>
      <c r="AE15" s="369"/>
      <c r="AF15" s="38">
        <v>1</v>
      </c>
      <c r="AG15" s="39">
        <v>0</v>
      </c>
      <c r="AH15" s="39">
        <v>1</v>
      </c>
      <c r="AI15" s="39" t="s">
        <v>15</v>
      </c>
      <c r="AJ15" s="111">
        <v>3</v>
      </c>
      <c r="AK15" s="237"/>
      <c r="AL15" s="105"/>
      <c r="AM15" s="107"/>
      <c r="AN15" s="108"/>
      <c r="AO15" s="110"/>
      <c r="AP15" s="700" t="s">
        <v>414</v>
      </c>
    </row>
    <row r="16" spans="1:42" s="702" customFormat="1" ht="18" customHeight="1">
      <c r="A16" s="698" t="s">
        <v>65</v>
      </c>
      <c r="B16" s="85" t="s">
        <v>412</v>
      </c>
      <c r="C16" s="697" t="s">
        <v>326</v>
      </c>
      <c r="D16" s="696"/>
      <c r="E16" s="695">
        <f t="shared" si="0"/>
        <v>2</v>
      </c>
      <c r="F16" s="701">
        <f t="shared" si="1"/>
        <v>3</v>
      </c>
      <c r="G16" s="371"/>
      <c r="H16" s="105"/>
      <c r="I16" s="107"/>
      <c r="J16" s="108"/>
      <c r="K16" s="110"/>
      <c r="L16" s="374"/>
      <c r="M16" s="371"/>
      <c r="N16" s="107"/>
      <c r="O16" s="108"/>
      <c r="P16" s="110"/>
      <c r="Q16" s="107"/>
      <c r="R16" s="105"/>
      <c r="S16" s="107"/>
      <c r="T16" s="108"/>
      <c r="U16" s="110"/>
      <c r="V16" s="107"/>
      <c r="W16" s="105"/>
      <c r="X16" s="107"/>
      <c r="Y16" s="108"/>
      <c r="Z16" s="110"/>
      <c r="AA16" s="195">
        <v>1</v>
      </c>
      <c r="AB16" s="368">
        <v>0</v>
      </c>
      <c r="AC16" s="368">
        <v>1</v>
      </c>
      <c r="AD16" s="196" t="s">
        <v>15</v>
      </c>
      <c r="AE16" s="369">
        <v>3</v>
      </c>
      <c r="AF16" s="38"/>
      <c r="AG16" s="39"/>
      <c r="AH16" s="39"/>
      <c r="AI16" s="39"/>
      <c r="AJ16" s="111"/>
      <c r="AK16" s="237"/>
      <c r="AL16" s="105"/>
      <c r="AM16" s="107"/>
      <c r="AN16" s="108"/>
      <c r="AO16" s="110"/>
      <c r="AP16" s="693"/>
    </row>
    <row r="17" spans="1:42" ht="18" customHeight="1">
      <c r="A17" s="310" t="s">
        <v>66</v>
      </c>
      <c r="B17" s="85" t="s">
        <v>413</v>
      </c>
      <c r="C17" s="697" t="s">
        <v>327</v>
      </c>
      <c r="D17" s="696"/>
      <c r="E17" s="695">
        <f t="shared" si="0"/>
        <v>2</v>
      </c>
      <c r="F17" s="701">
        <f t="shared" si="1"/>
        <v>2</v>
      </c>
      <c r="G17" s="371"/>
      <c r="H17" s="105"/>
      <c r="I17" s="107"/>
      <c r="J17" s="108"/>
      <c r="K17" s="110"/>
      <c r="L17" s="374"/>
      <c r="M17" s="371"/>
      <c r="N17" s="107"/>
      <c r="O17" s="108"/>
      <c r="P17" s="110"/>
      <c r="Q17" s="107"/>
      <c r="R17" s="105"/>
      <c r="S17" s="107"/>
      <c r="T17" s="108"/>
      <c r="U17" s="110"/>
      <c r="V17" s="107"/>
      <c r="W17" s="105"/>
      <c r="X17" s="107"/>
      <c r="Y17" s="108"/>
      <c r="Z17" s="110"/>
      <c r="AA17" s="195"/>
      <c r="AB17" s="368"/>
      <c r="AC17" s="368"/>
      <c r="AD17" s="196"/>
      <c r="AE17" s="369"/>
      <c r="AF17" s="38">
        <v>0</v>
      </c>
      <c r="AG17" s="39">
        <v>0</v>
      </c>
      <c r="AH17" s="39">
        <v>2</v>
      </c>
      <c r="AI17" s="39" t="s">
        <v>203</v>
      </c>
      <c r="AJ17" s="111">
        <v>2</v>
      </c>
      <c r="AK17" s="237"/>
      <c r="AL17" s="105"/>
      <c r="AM17" s="107"/>
      <c r="AN17" s="108"/>
      <c r="AO17" s="110"/>
      <c r="AP17" s="693" t="s">
        <v>412</v>
      </c>
    </row>
    <row r="18" spans="1:42" ht="18" customHeight="1">
      <c r="A18" s="698" t="s">
        <v>67</v>
      </c>
      <c r="B18" s="85" t="s">
        <v>411</v>
      </c>
      <c r="C18" s="697" t="s">
        <v>322</v>
      </c>
      <c r="D18" s="696"/>
      <c r="E18" s="695">
        <f t="shared" si="0"/>
        <v>4</v>
      </c>
      <c r="F18" s="701">
        <f t="shared" si="1"/>
        <v>5</v>
      </c>
      <c r="G18" s="371"/>
      <c r="H18" s="105"/>
      <c r="I18" s="107"/>
      <c r="J18" s="108"/>
      <c r="K18" s="110"/>
      <c r="L18" s="374"/>
      <c r="M18" s="371"/>
      <c r="N18" s="107"/>
      <c r="O18" s="108"/>
      <c r="P18" s="110"/>
      <c r="Q18" s="107"/>
      <c r="R18" s="105"/>
      <c r="S18" s="107"/>
      <c r="T18" s="108"/>
      <c r="U18" s="110"/>
      <c r="V18" s="107"/>
      <c r="W18" s="105"/>
      <c r="X18" s="107"/>
      <c r="Y18" s="108"/>
      <c r="Z18" s="110"/>
      <c r="AA18" s="195">
        <v>2</v>
      </c>
      <c r="AB18" s="368">
        <v>2</v>
      </c>
      <c r="AC18" s="368">
        <v>0</v>
      </c>
      <c r="AD18" s="196" t="s">
        <v>203</v>
      </c>
      <c r="AE18" s="369">
        <v>5</v>
      </c>
      <c r="AF18" s="38"/>
      <c r="AG18" s="39"/>
      <c r="AH18" s="39"/>
      <c r="AI18" s="39"/>
      <c r="AJ18" s="111"/>
      <c r="AK18" s="237"/>
      <c r="AL18" s="105"/>
      <c r="AM18" s="107"/>
      <c r="AN18" s="108"/>
      <c r="AO18" s="110"/>
      <c r="AP18" s="700"/>
    </row>
    <row r="19" spans="1:42" ht="18" customHeight="1">
      <c r="A19" s="310" t="s">
        <v>68</v>
      </c>
      <c r="B19" s="85" t="s">
        <v>409</v>
      </c>
      <c r="C19" s="697" t="s">
        <v>323</v>
      </c>
      <c r="D19" s="696"/>
      <c r="E19" s="695">
        <f t="shared" si="0"/>
        <v>4</v>
      </c>
      <c r="F19" s="699">
        <f t="shared" si="1"/>
        <v>5</v>
      </c>
      <c r="G19" s="371"/>
      <c r="H19" s="105"/>
      <c r="I19" s="107"/>
      <c r="J19" s="108"/>
      <c r="K19" s="110"/>
      <c r="L19" s="374"/>
      <c r="M19" s="371"/>
      <c r="N19" s="107"/>
      <c r="O19" s="108"/>
      <c r="P19" s="110"/>
      <c r="Q19" s="107"/>
      <c r="R19" s="105"/>
      <c r="S19" s="107"/>
      <c r="T19" s="108"/>
      <c r="U19" s="110"/>
      <c r="V19" s="107"/>
      <c r="W19" s="105"/>
      <c r="X19" s="107"/>
      <c r="Y19" s="108"/>
      <c r="Z19" s="110"/>
      <c r="AA19" s="195"/>
      <c r="AB19" s="368"/>
      <c r="AC19" s="368"/>
      <c r="AD19" s="196"/>
      <c r="AE19" s="369"/>
      <c r="AF19" s="38">
        <v>2</v>
      </c>
      <c r="AG19" s="39">
        <v>0</v>
      </c>
      <c r="AH19" s="39">
        <v>2</v>
      </c>
      <c r="AI19" s="39" t="s">
        <v>15</v>
      </c>
      <c r="AJ19" s="111">
        <v>5</v>
      </c>
      <c r="AK19" s="237"/>
      <c r="AL19" s="105"/>
      <c r="AM19" s="107"/>
      <c r="AN19" s="108"/>
      <c r="AO19" s="110"/>
      <c r="AP19" s="693" t="s">
        <v>411</v>
      </c>
    </row>
    <row r="20" spans="1:42" ht="18" customHeight="1">
      <c r="A20" s="698" t="s">
        <v>69</v>
      </c>
      <c r="B20" s="85" t="s">
        <v>410</v>
      </c>
      <c r="C20" s="697" t="s">
        <v>324</v>
      </c>
      <c r="D20" s="696"/>
      <c r="E20" s="695">
        <f t="shared" si="0"/>
        <v>2</v>
      </c>
      <c r="F20" s="694">
        <f t="shared" si="1"/>
        <v>3</v>
      </c>
      <c r="G20" s="371"/>
      <c r="H20" s="105"/>
      <c r="I20" s="107"/>
      <c r="J20" s="108"/>
      <c r="K20" s="110"/>
      <c r="L20" s="371"/>
      <c r="M20" s="105"/>
      <c r="N20" s="107"/>
      <c r="O20" s="108"/>
      <c r="P20" s="110"/>
      <c r="Q20" s="107"/>
      <c r="R20" s="105"/>
      <c r="S20" s="107"/>
      <c r="T20" s="108"/>
      <c r="U20" s="110"/>
      <c r="V20" s="107"/>
      <c r="W20" s="105"/>
      <c r="X20" s="107"/>
      <c r="Y20" s="108"/>
      <c r="Z20" s="110"/>
      <c r="AA20" s="107"/>
      <c r="AB20" s="105"/>
      <c r="AC20" s="107"/>
      <c r="AD20" s="108"/>
      <c r="AE20" s="110"/>
      <c r="AF20" s="195"/>
      <c r="AG20" s="196"/>
      <c r="AH20" s="368"/>
      <c r="AI20" s="196"/>
      <c r="AJ20" s="369"/>
      <c r="AK20" s="237">
        <v>1</v>
      </c>
      <c r="AL20" s="105">
        <v>1</v>
      </c>
      <c r="AM20" s="107">
        <v>0</v>
      </c>
      <c r="AN20" s="108" t="s">
        <v>203</v>
      </c>
      <c r="AO20" s="110">
        <v>3</v>
      </c>
      <c r="AP20" s="693" t="s">
        <v>409</v>
      </c>
    </row>
    <row r="21" spans="1:42" ht="31.5" customHeight="1">
      <c r="A21" s="1053" t="s">
        <v>213</v>
      </c>
      <c r="B21" s="1054"/>
      <c r="C21" s="1054"/>
      <c r="D21" s="289" t="s">
        <v>211</v>
      </c>
      <c r="E21" s="83">
        <f>SUM(G21,L21,Q21,V21,AA21,AF21,AK21)</f>
        <v>15</v>
      </c>
      <c r="F21" s="98">
        <f t="shared" si="1"/>
        <v>20</v>
      </c>
      <c r="G21" s="1049"/>
      <c r="H21" s="1050"/>
      <c r="I21" s="1051"/>
      <c r="J21" s="83"/>
      <c r="K21" s="98"/>
      <c r="L21" s="1049"/>
      <c r="M21" s="1050"/>
      <c r="N21" s="1051"/>
      <c r="O21" s="83"/>
      <c r="P21" s="98"/>
      <c r="Q21" s="1049"/>
      <c r="R21" s="1050"/>
      <c r="S21" s="1051"/>
      <c r="T21" s="83"/>
      <c r="U21" s="98"/>
      <c r="V21" s="1049"/>
      <c r="W21" s="1050"/>
      <c r="X21" s="1051"/>
      <c r="Y21" s="83"/>
      <c r="Z21" s="98"/>
      <c r="AA21" s="1049"/>
      <c r="AB21" s="1050"/>
      <c r="AC21" s="1051"/>
      <c r="AD21" s="83"/>
      <c r="AE21" s="98"/>
      <c r="AF21" s="1049">
        <f>SUM(AF40,AG40,AH40)</f>
        <v>8</v>
      </c>
      <c r="AG21" s="1050"/>
      <c r="AH21" s="1051"/>
      <c r="AI21" s="83"/>
      <c r="AJ21" s="98">
        <v>10</v>
      </c>
      <c r="AK21" s="1049">
        <f>SUM(AK40,AL40,AM40)</f>
        <v>7</v>
      </c>
      <c r="AL21" s="1050"/>
      <c r="AM21" s="1051"/>
      <c r="AN21" s="99"/>
      <c r="AO21" s="98">
        <v>10</v>
      </c>
      <c r="AP21" s="123"/>
    </row>
    <row r="22" spans="1:42" ht="18" customHeight="1">
      <c r="A22" s="1038" t="s">
        <v>206</v>
      </c>
      <c r="B22" s="1039"/>
      <c r="C22" s="1039"/>
      <c r="D22" s="265" t="s">
        <v>211</v>
      </c>
      <c r="E22" s="83">
        <f>SUM(G22,H22,I22,L22,M22,N22,Q22,R22,S22,V22,W22,X22,AA22,AB22,AC22,AF22,AG22,AH22,AK22,AL22,AM22)</f>
        <v>10</v>
      </c>
      <c r="F22" s="100">
        <f t="shared" si="1"/>
        <v>10</v>
      </c>
      <c r="G22" s="97"/>
      <c r="H22" s="99"/>
      <c r="I22" s="99"/>
      <c r="J22" s="99"/>
      <c r="K22" s="98"/>
      <c r="L22" s="97"/>
      <c r="M22" s="99"/>
      <c r="N22" s="99"/>
      <c r="O22" s="99"/>
      <c r="P22" s="98"/>
      <c r="Q22" s="97"/>
      <c r="R22" s="99"/>
      <c r="S22" s="99"/>
      <c r="T22" s="99"/>
      <c r="U22" s="98"/>
      <c r="V22" s="97"/>
      <c r="W22" s="99"/>
      <c r="X22" s="99"/>
      <c r="Y22" s="99"/>
      <c r="Z22" s="98"/>
      <c r="AA22" s="97">
        <v>0</v>
      </c>
      <c r="AB22" s="99">
        <v>0</v>
      </c>
      <c r="AC22" s="99">
        <v>5</v>
      </c>
      <c r="AD22" s="99" t="s">
        <v>203</v>
      </c>
      <c r="AE22" s="98">
        <v>5</v>
      </c>
      <c r="AF22" s="97">
        <v>0</v>
      </c>
      <c r="AG22" s="99">
        <v>0</v>
      </c>
      <c r="AH22" s="99">
        <v>5</v>
      </c>
      <c r="AI22" s="99" t="s">
        <v>203</v>
      </c>
      <c r="AJ22" s="98">
        <v>5</v>
      </c>
      <c r="AK22" s="97"/>
      <c r="AL22" s="99"/>
      <c r="AM22" s="99"/>
      <c r="AN22" s="99"/>
      <c r="AO22" s="98"/>
      <c r="AP22" s="123"/>
    </row>
    <row r="23" spans="1:42" s="139" customFormat="1" ht="23.25" customHeight="1" thickBot="1">
      <c r="A23" s="175"/>
      <c r="B23" s="176"/>
      <c r="C23" s="266" t="s">
        <v>18</v>
      </c>
      <c r="D23" s="174"/>
      <c r="E23" s="288"/>
      <c r="F23" s="282">
        <f t="shared" si="1"/>
        <v>15</v>
      </c>
      <c r="G23" s="150"/>
      <c r="H23" s="178"/>
      <c r="I23" s="179"/>
      <c r="J23" s="178"/>
      <c r="K23" s="180"/>
      <c r="L23" s="150"/>
      <c r="M23" s="178"/>
      <c r="N23" s="179"/>
      <c r="O23" s="178"/>
      <c r="P23" s="180"/>
      <c r="Q23" s="150"/>
      <c r="R23" s="181"/>
      <c r="S23" s="178"/>
      <c r="T23" s="178"/>
      <c r="U23" s="180"/>
      <c r="V23" s="182"/>
      <c r="W23" s="178"/>
      <c r="X23" s="179"/>
      <c r="Y23" s="178"/>
      <c r="Z23" s="180"/>
      <c r="AA23" s="182"/>
      <c r="AB23" s="178"/>
      <c r="AC23" s="179"/>
      <c r="AD23" s="178"/>
      <c r="AE23" s="180"/>
      <c r="AF23" s="182"/>
      <c r="AG23" s="178"/>
      <c r="AH23" s="179"/>
      <c r="AI23" s="178"/>
      <c r="AJ23" s="180"/>
      <c r="AK23" s="150"/>
      <c r="AL23" s="178"/>
      <c r="AM23" s="179"/>
      <c r="AN23" s="178"/>
      <c r="AO23" s="180">
        <v>15</v>
      </c>
      <c r="AP23" s="183"/>
    </row>
    <row r="24" spans="1:43" ht="20.25" customHeight="1" thickBot="1" thickTop="1">
      <c r="A24" s="61"/>
      <c r="B24" s="62"/>
      <c r="C24" s="1067" t="s">
        <v>17</v>
      </c>
      <c r="D24" s="1068"/>
      <c r="E24" s="445">
        <f>'[1]BSc N KIP ALAP eredeti'!E54+E11+E21+E22+E23</f>
        <v>154</v>
      </c>
      <c r="F24" s="212">
        <f>'[1]BSc N KIP ALAP eredeti'!F54+F11+F21+F22+F23</f>
        <v>210</v>
      </c>
      <c r="G24" s="112"/>
      <c r="H24" s="113"/>
      <c r="I24" s="113"/>
      <c r="J24" s="114"/>
      <c r="K24" s="173">
        <f>'[1]BSc N KIP ALAP eredeti'!K54+K11+K21+K22+K23</f>
        <v>33</v>
      </c>
      <c r="L24" s="112"/>
      <c r="M24" s="113"/>
      <c r="N24" s="113"/>
      <c r="O24" s="114"/>
      <c r="P24" s="173">
        <f>'[1]BSc N KIP ALAP eredeti'!P54+P11+P21+P22+P23</f>
        <v>33</v>
      </c>
      <c r="Q24" s="118"/>
      <c r="R24" s="119"/>
      <c r="S24" s="119"/>
      <c r="T24" s="120"/>
      <c r="U24" s="173">
        <f>'[1]BSc N KIP ALAP eredeti'!U54+U11+U21+U22+U23</f>
        <v>28</v>
      </c>
      <c r="V24" s="118"/>
      <c r="W24" s="119"/>
      <c r="X24" s="119"/>
      <c r="Y24" s="120"/>
      <c r="Z24" s="173">
        <f>'[1]BSc N KIP ALAP eredeti'!Z54+Z11+Z21+Z22+Z23</f>
        <v>29</v>
      </c>
      <c r="AA24" s="112"/>
      <c r="AB24" s="113"/>
      <c r="AC24" s="113"/>
      <c r="AD24" s="114"/>
      <c r="AE24" s="173">
        <f>'[1]BSc N KIP ALAP eredeti'!AE54+AE11+AE21+AE22+AE23</f>
        <v>28</v>
      </c>
      <c r="AF24" s="118"/>
      <c r="AG24" s="119"/>
      <c r="AH24" s="119"/>
      <c r="AI24" s="120"/>
      <c r="AJ24" s="173">
        <f>'[1]BSc N KIP ALAP eredeti'!AJ54+AJ11+AJ21+AJ22+AJ23</f>
        <v>31</v>
      </c>
      <c r="AK24" s="118"/>
      <c r="AL24" s="119"/>
      <c r="AM24" s="119"/>
      <c r="AN24" s="120"/>
      <c r="AO24" s="173">
        <f>'[1]BSc N KIP ALAP eredeti'!AO54+AO11+AO21+AO22+AO23</f>
        <v>28</v>
      </c>
      <c r="AP24" s="21"/>
      <c r="AQ24" s="216">
        <f>SUM(K24,P24,U24,Z24,AE24,AJ24,AO24)</f>
        <v>210</v>
      </c>
    </row>
    <row r="25" spans="1:43" s="139" customFormat="1" ht="18" customHeight="1">
      <c r="A25" s="136"/>
      <c r="B25" s="137"/>
      <c r="C25" s="270" t="s">
        <v>24</v>
      </c>
      <c r="D25" s="267"/>
      <c r="E25" s="274"/>
      <c r="F25" s="275"/>
      <c r="G25" s="1128">
        <f>SUM(G11:I11,G21,G22:I22)+SUM('[1]BSc N KIP ALAP eredeti'!G54:I54)</f>
        <v>25</v>
      </c>
      <c r="H25" s="1129"/>
      <c r="I25" s="1130"/>
      <c r="J25" s="188"/>
      <c r="K25" s="189"/>
      <c r="L25" s="1128">
        <f>SUM(L11:N11,L21,L22:N22)+SUM('[1]BSc N KIP ALAP eredeti'!L54:N54)</f>
        <v>26</v>
      </c>
      <c r="M25" s="1129"/>
      <c r="N25" s="1130"/>
      <c r="O25" s="190"/>
      <c r="P25" s="189"/>
      <c r="Q25" s="1128">
        <f>SUM(Q11:S11,Q21,Q22:S22)+SUM('[1]BSc N KIP ALAP eredeti'!Q54:S54)</f>
        <v>23</v>
      </c>
      <c r="R25" s="1129"/>
      <c r="S25" s="1130"/>
      <c r="T25" s="190"/>
      <c r="U25" s="189"/>
      <c r="V25" s="1128">
        <f>SUM(V11:X11,V21,V22:X22)+SUM('[1]BSc N KIP ALAP eredeti'!V54:X54)</f>
        <v>24</v>
      </c>
      <c r="W25" s="1129"/>
      <c r="X25" s="1130"/>
      <c r="Y25" s="190"/>
      <c r="Z25" s="191"/>
      <c r="AA25" s="1128">
        <f>SUM(AA11:AC11,AA21,AA22:AC22)+SUM('[1]BSc N KIP ALAP eredeti'!AA54:AC54)</f>
        <v>22</v>
      </c>
      <c r="AB25" s="1129"/>
      <c r="AC25" s="1130"/>
      <c r="AD25" s="188"/>
      <c r="AE25" s="191"/>
      <c r="AF25" s="1128">
        <f>SUM(AF11:AH11,AF21,AF22:AH22)+SUM('[1]BSc N KIP ALAP eredeti'!AF54:AH54)</f>
        <v>25</v>
      </c>
      <c r="AG25" s="1129"/>
      <c r="AH25" s="1130"/>
      <c r="AI25" s="190"/>
      <c r="AJ25" s="189"/>
      <c r="AK25" s="1128">
        <f>SUM(AK11:AM11,AK21,AK22:AM22)+SUM('[1]BSc N KIP ALAP eredeti'!AK54:AM54)</f>
        <v>9</v>
      </c>
      <c r="AL25" s="1129"/>
      <c r="AM25" s="1130"/>
      <c r="AN25" s="190"/>
      <c r="AO25" s="189"/>
      <c r="AP25" s="138"/>
      <c r="AQ25" s="692">
        <f>SUM(G25,L25,Q25,V25,AA25,AF25,AK25)</f>
        <v>154</v>
      </c>
    </row>
    <row r="26" spans="1:42" s="139" customFormat="1" ht="18" customHeight="1">
      <c r="A26" s="140"/>
      <c r="B26" s="141"/>
      <c r="C26" s="271" t="s">
        <v>16</v>
      </c>
      <c r="D26" s="268"/>
      <c r="E26" s="276"/>
      <c r="F26" s="277"/>
      <c r="G26" s="142"/>
      <c r="H26" s="143"/>
      <c r="I26" s="143"/>
      <c r="J26" s="283" t="e">
        <f>COUNTIF('[1]BSc N KIP ALAP eredeti'!J10:J53,"v")+COUNTIF(J12:J20,"v")</f>
        <v>#VALUE!</v>
      </c>
      <c r="K26" s="145"/>
      <c r="L26" s="146"/>
      <c r="M26" s="147"/>
      <c r="N26" s="147"/>
      <c r="O26" s="283" t="e">
        <f>COUNTIF('[1]BSc N KIP ALAP eredeti'!O10:O53,"v")+COUNTIF(O12:O20,"v")</f>
        <v>#VALUE!</v>
      </c>
      <c r="P26" s="145"/>
      <c r="Q26" s="146"/>
      <c r="R26" s="147"/>
      <c r="S26" s="147"/>
      <c r="T26" s="283" t="e">
        <f>COUNTIF('[1]BSc N KIP ALAP eredeti'!T10:T53,"v")+COUNTIF(T12:T20,"v")</f>
        <v>#VALUE!</v>
      </c>
      <c r="U26" s="145"/>
      <c r="V26" s="146"/>
      <c r="W26" s="147"/>
      <c r="X26" s="147"/>
      <c r="Y26" s="283" t="e">
        <f>COUNTIF('[1]BSc N KIP ALAP eredeti'!Y10:Y53,"v")+COUNTIF(Y12:Y20,"v")</f>
        <v>#VALUE!</v>
      </c>
      <c r="Z26" s="148"/>
      <c r="AA26" s="142"/>
      <c r="AB26" s="143"/>
      <c r="AC26" s="143"/>
      <c r="AD26" s="283" t="e">
        <f>COUNTIF('[1]BSc N KIP ALAP eredeti'!AD10:AD53,"v")+COUNTIF(AD12:AD20,"v")</f>
        <v>#VALUE!</v>
      </c>
      <c r="AE26" s="148"/>
      <c r="AF26" s="146"/>
      <c r="AG26" s="147"/>
      <c r="AH26" s="147"/>
      <c r="AI26" s="283" t="e">
        <f>COUNTIF('[1]BSc N KIP ALAP eredeti'!AI10:AI53,"v")+COUNTIF(AI12:AI20,"v")+COUNTIF(AI41:AI48,"v")</f>
        <v>#VALUE!</v>
      </c>
      <c r="AJ26" s="145"/>
      <c r="AK26" s="146"/>
      <c r="AL26" s="147"/>
      <c r="AM26" s="147"/>
      <c r="AN26" s="283" t="e">
        <f>COUNTIF('[1]BSc N KIP ALAP eredeti'!AN10:AN53,"v")+COUNTIF(AN12:AN20,"v")+COUNTIF(AN41:AN48,"v")</f>
        <v>#VALUE!</v>
      </c>
      <c r="AO26" s="145"/>
      <c r="AP26" s="149"/>
    </row>
    <row r="27" spans="1:42" s="139" customFormat="1" ht="18" customHeight="1" thickBot="1">
      <c r="A27" s="150"/>
      <c r="B27" s="151"/>
      <c r="C27" s="272" t="s">
        <v>204</v>
      </c>
      <c r="D27" s="152"/>
      <c r="E27" s="278"/>
      <c r="F27" s="279"/>
      <c r="G27" s="142"/>
      <c r="H27" s="143"/>
      <c r="I27" s="143"/>
      <c r="J27" s="283" t="e">
        <f>COUNTIF('[1]BSc N KIP ALAP eredeti'!J10:J53,"é")+COUNTIF(J12:J20,"é")</f>
        <v>#VALUE!</v>
      </c>
      <c r="K27" s="145"/>
      <c r="L27" s="146"/>
      <c r="M27" s="147"/>
      <c r="N27" s="147"/>
      <c r="O27" s="283" t="e">
        <f>COUNTIF('[1]BSc N KIP ALAP eredeti'!O10:O53,"é")+COUNTIF(O12:O20,"é")</f>
        <v>#VALUE!</v>
      </c>
      <c r="P27" s="145"/>
      <c r="Q27" s="146"/>
      <c r="R27" s="147"/>
      <c r="S27" s="147"/>
      <c r="T27" s="283" t="e">
        <f>COUNTIF('[1]BSc N KIP ALAP eredeti'!T10:T53,"é")+COUNTIF(T12:T20,"é")</f>
        <v>#VALUE!</v>
      </c>
      <c r="U27" s="145"/>
      <c r="V27" s="146"/>
      <c r="W27" s="147"/>
      <c r="X27" s="147"/>
      <c r="Y27" s="283" t="e">
        <f>COUNTIF('[1]BSc N KIP ALAP eredeti'!Y10:Y53,"é")+COUNTIF(Y12:Y20,"é")</f>
        <v>#VALUE!</v>
      </c>
      <c r="Z27" s="148"/>
      <c r="AA27" s="142"/>
      <c r="AB27" s="143"/>
      <c r="AC27" s="143"/>
      <c r="AD27" s="283" t="e">
        <f>COUNTIF('[1]BSc N KIP ALAP eredeti'!AD10:AD53,"é")+COUNTIF(AD12:AD20,"é")</f>
        <v>#VALUE!</v>
      </c>
      <c r="AE27" s="148"/>
      <c r="AF27" s="146"/>
      <c r="AG27" s="147"/>
      <c r="AH27" s="147"/>
      <c r="AI27" s="283" t="e">
        <f>COUNTIF('[1]BSc N KIP ALAP eredeti'!AI10:AI53,"é")+COUNTIF(AI12:AI20,"é")+COUNTIF(AI41:AI48,"é")</f>
        <v>#VALUE!</v>
      </c>
      <c r="AJ27" s="145"/>
      <c r="AK27" s="146"/>
      <c r="AL27" s="147"/>
      <c r="AM27" s="147"/>
      <c r="AN27" s="283" t="e">
        <f>COUNTIF('[1]BSc N KIP ALAP eredeti'!AN10:AN53,"é")+COUNTIF(AN12:AN20,"é")+COUNTIF(AN41:AN48,"é")</f>
        <v>#VALUE!</v>
      </c>
      <c r="AO27" s="145"/>
      <c r="AP27" s="149"/>
    </row>
    <row r="28" spans="1:42" s="139" customFormat="1" ht="18" customHeight="1" thickTop="1">
      <c r="A28" s="136"/>
      <c r="B28" s="137"/>
      <c r="C28" s="269" t="s">
        <v>19</v>
      </c>
      <c r="D28" s="286"/>
      <c r="E28" s="153">
        <v>2</v>
      </c>
      <c r="F28" s="154">
        <v>0</v>
      </c>
      <c r="G28" s="155"/>
      <c r="H28" s="156"/>
      <c r="I28" s="156"/>
      <c r="J28" s="156"/>
      <c r="K28" s="157"/>
      <c r="L28" s="155">
        <v>0</v>
      </c>
      <c r="M28" s="156">
        <v>2</v>
      </c>
      <c r="N28" s="156">
        <v>0</v>
      </c>
      <c r="O28" s="156" t="s">
        <v>20</v>
      </c>
      <c r="P28" s="157"/>
      <c r="Q28" s="158"/>
      <c r="R28" s="159"/>
      <c r="S28" s="156"/>
      <c r="T28" s="156"/>
      <c r="U28" s="157"/>
      <c r="V28" s="155"/>
      <c r="W28" s="156"/>
      <c r="X28" s="156"/>
      <c r="Y28" s="156"/>
      <c r="Z28" s="160"/>
      <c r="AA28" s="155"/>
      <c r="AB28" s="156"/>
      <c r="AC28" s="156"/>
      <c r="AD28" s="156"/>
      <c r="AE28" s="160"/>
      <c r="AF28" s="155"/>
      <c r="AG28" s="156"/>
      <c r="AH28" s="156"/>
      <c r="AI28" s="156"/>
      <c r="AJ28" s="157"/>
      <c r="AK28" s="155"/>
      <c r="AL28" s="156"/>
      <c r="AM28" s="156"/>
      <c r="AN28" s="156"/>
      <c r="AO28" s="157"/>
      <c r="AP28" s="149"/>
    </row>
    <row r="29" spans="1:42" s="139" customFormat="1" ht="18" customHeight="1">
      <c r="A29" s="140"/>
      <c r="B29" s="141"/>
      <c r="C29" s="273" t="s">
        <v>21</v>
      </c>
      <c r="D29" s="269"/>
      <c r="E29" s="161">
        <v>2</v>
      </c>
      <c r="F29" s="162">
        <v>0</v>
      </c>
      <c r="G29" s="146"/>
      <c r="H29" s="147"/>
      <c r="I29" s="147"/>
      <c r="J29" s="147"/>
      <c r="K29" s="145"/>
      <c r="L29" s="146"/>
      <c r="M29" s="147"/>
      <c r="N29" s="147"/>
      <c r="O29" s="147"/>
      <c r="P29" s="145"/>
      <c r="Q29" s="163">
        <v>0</v>
      </c>
      <c r="R29" s="164">
        <v>2</v>
      </c>
      <c r="S29" s="147">
        <v>0</v>
      </c>
      <c r="T29" s="147" t="s">
        <v>20</v>
      </c>
      <c r="U29" s="145"/>
      <c r="V29" s="146"/>
      <c r="W29" s="147"/>
      <c r="X29" s="147"/>
      <c r="Y29" s="147"/>
      <c r="Z29" s="148"/>
      <c r="AA29" s="146"/>
      <c r="AB29" s="147"/>
      <c r="AC29" s="147"/>
      <c r="AD29" s="147"/>
      <c r="AE29" s="148"/>
      <c r="AF29" s="146"/>
      <c r="AG29" s="147"/>
      <c r="AH29" s="147"/>
      <c r="AI29" s="147"/>
      <c r="AJ29" s="145"/>
      <c r="AK29" s="146"/>
      <c r="AL29" s="147"/>
      <c r="AM29" s="147"/>
      <c r="AN29" s="147"/>
      <c r="AO29" s="145"/>
      <c r="AP29" s="149"/>
    </row>
    <row r="30" spans="1:42" s="139" customFormat="1" ht="18" customHeight="1">
      <c r="A30" s="648"/>
      <c r="B30" s="649"/>
      <c r="C30" s="632" t="s">
        <v>383</v>
      </c>
      <c r="D30" s="632"/>
      <c r="E30" s="633">
        <v>2</v>
      </c>
      <c r="F30" s="634">
        <v>2</v>
      </c>
      <c r="G30" s="646"/>
      <c r="H30" s="639"/>
      <c r="I30" s="639"/>
      <c r="J30" s="639"/>
      <c r="K30" s="640"/>
      <c r="L30" s="646"/>
      <c r="M30" s="639"/>
      <c r="N30" s="639"/>
      <c r="O30" s="639"/>
      <c r="P30" s="640"/>
      <c r="Q30" s="637">
        <v>0</v>
      </c>
      <c r="R30" s="638">
        <v>2</v>
      </c>
      <c r="S30" s="639">
        <v>0</v>
      </c>
      <c r="T30" s="639" t="s">
        <v>203</v>
      </c>
      <c r="U30" s="640">
        <v>2</v>
      </c>
      <c r="V30" s="646"/>
      <c r="W30" s="639"/>
      <c r="X30" s="639"/>
      <c r="Y30" s="639"/>
      <c r="Z30" s="651"/>
      <c r="AA30" s="646"/>
      <c r="AB30" s="639"/>
      <c r="AC30" s="639"/>
      <c r="AD30" s="639"/>
      <c r="AE30" s="651"/>
      <c r="AF30" s="646"/>
      <c r="AG30" s="639"/>
      <c r="AH30" s="639"/>
      <c r="AI30" s="639"/>
      <c r="AJ30" s="640"/>
      <c r="AK30" s="646"/>
      <c r="AL30" s="639"/>
      <c r="AM30" s="639"/>
      <c r="AN30" s="639"/>
      <c r="AO30" s="640"/>
      <c r="AP30" s="149"/>
    </row>
    <row r="31" spans="1:42" s="139" customFormat="1" ht="18" customHeight="1" thickBot="1">
      <c r="A31" s="807"/>
      <c r="B31" s="795"/>
      <c r="C31" s="796" t="s">
        <v>385</v>
      </c>
      <c r="D31" s="797"/>
      <c r="E31" s="798" t="s">
        <v>386</v>
      </c>
      <c r="F31" s="799">
        <v>0</v>
      </c>
      <c r="G31" s="800"/>
      <c r="H31" s="801"/>
      <c r="I31" s="801"/>
      <c r="J31" s="801"/>
      <c r="K31" s="802"/>
      <c r="L31" s="800"/>
      <c r="M31" s="801"/>
      <c r="N31" s="801"/>
      <c r="O31" s="801"/>
      <c r="P31" s="802"/>
      <c r="Q31" s="803"/>
      <c r="R31" s="804"/>
      <c r="S31" s="804"/>
      <c r="T31" s="804"/>
      <c r="U31" s="805"/>
      <c r="V31" s="800"/>
      <c r="W31" s="801"/>
      <c r="X31" s="801"/>
      <c r="Y31" s="801"/>
      <c r="Z31" s="806"/>
      <c r="AA31" s="800"/>
      <c r="AB31" s="801"/>
      <c r="AC31" s="801"/>
      <c r="AD31" s="801"/>
      <c r="AE31" s="806"/>
      <c r="AF31" s="1134" t="s">
        <v>386</v>
      </c>
      <c r="AG31" s="1135"/>
      <c r="AH31" s="1135"/>
      <c r="AI31" s="1135"/>
      <c r="AJ31" s="1136"/>
      <c r="AK31" s="800"/>
      <c r="AL31" s="801"/>
      <c r="AM31" s="801"/>
      <c r="AN31" s="801"/>
      <c r="AO31" s="802"/>
      <c r="AP31" s="149"/>
    </row>
    <row r="32" spans="1:42" ht="15" customHeight="1">
      <c r="A32" s="2"/>
      <c r="B32" s="43" t="s">
        <v>179</v>
      </c>
      <c r="C32" s="15"/>
      <c r="D32" s="15"/>
      <c r="E32" s="23"/>
      <c r="F32" s="23"/>
      <c r="G32" s="1131"/>
      <c r="H32" s="1131"/>
      <c r="I32" s="113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"/>
      <c r="W32" s="1"/>
      <c r="X32" s="1"/>
      <c r="Y32" s="2"/>
      <c r="Z32" s="14"/>
      <c r="AA32" s="2"/>
      <c r="AB32" s="2"/>
      <c r="AC32" s="2"/>
      <c r="AD32" s="2"/>
      <c r="AE32" s="14"/>
      <c r="AF32" s="2"/>
      <c r="AG32" s="2"/>
      <c r="AH32" s="2"/>
      <c r="AI32" s="2"/>
      <c r="AJ32" s="14"/>
      <c r="AK32" s="2"/>
      <c r="AL32" s="2"/>
      <c r="AM32" s="2"/>
      <c r="AN32" s="2"/>
      <c r="AO32" s="14"/>
      <c r="AP32" s="10"/>
    </row>
    <row r="33" spans="1:42" ht="15" customHeight="1">
      <c r="A33" s="2"/>
      <c r="B33" s="43" t="s">
        <v>181</v>
      </c>
      <c r="C33" s="15"/>
      <c r="D33" s="1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"/>
      <c r="W33" s="1"/>
      <c r="X33" s="1"/>
      <c r="Y33" s="2"/>
      <c r="Z33" s="14"/>
      <c r="AA33" s="2"/>
      <c r="AB33" s="2"/>
      <c r="AC33" s="2"/>
      <c r="AD33" s="2"/>
      <c r="AE33" s="14"/>
      <c r="AF33" s="2"/>
      <c r="AG33" s="2"/>
      <c r="AH33" s="2"/>
      <c r="AI33" s="2"/>
      <c r="AJ33" s="14"/>
      <c r="AK33" s="2"/>
      <c r="AL33" s="2"/>
      <c r="AM33" s="2"/>
      <c r="AN33" s="2"/>
      <c r="AO33" s="14"/>
      <c r="AP33" s="10"/>
    </row>
    <row r="34" spans="1:42" ht="15" customHeight="1">
      <c r="A34" s="2"/>
      <c r="B34" s="43" t="s">
        <v>325</v>
      </c>
      <c r="V34" s="1"/>
      <c r="W34" s="1"/>
      <c r="X34" s="1"/>
      <c r="Y34" s="2"/>
      <c r="Z34" s="14"/>
      <c r="AA34" s="2"/>
      <c r="AB34" s="2"/>
      <c r="AC34" s="2"/>
      <c r="AD34" s="2"/>
      <c r="AE34" s="14"/>
      <c r="AF34" s="2"/>
      <c r="AG34" s="2"/>
      <c r="AH34" s="2"/>
      <c r="AI34" s="2"/>
      <c r="AJ34" s="14"/>
      <c r="AK34" s="2"/>
      <c r="AL34" s="2"/>
      <c r="AM34" s="2"/>
      <c r="AN34" s="2"/>
      <c r="AO34" s="14"/>
      <c r="AP34" s="10"/>
    </row>
    <row r="35" spans="1:42" ht="15" customHeight="1">
      <c r="A35" s="2"/>
      <c r="B35" s="43"/>
      <c r="V35" s="1"/>
      <c r="W35" s="1"/>
      <c r="X35" s="1"/>
      <c r="Y35" s="2"/>
      <c r="Z35" s="14"/>
      <c r="AA35" s="2"/>
      <c r="AB35" s="2"/>
      <c r="AC35" s="2"/>
      <c r="AD35" s="2"/>
      <c r="AE35" s="14"/>
      <c r="AF35" s="2"/>
      <c r="AG35" s="2"/>
      <c r="AH35" s="2"/>
      <c r="AI35" s="2"/>
      <c r="AJ35" s="14"/>
      <c r="AK35" s="2"/>
      <c r="AL35" s="2"/>
      <c r="AM35" s="2"/>
      <c r="AN35" s="2"/>
      <c r="AO35" s="14"/>
      <c r="AP35" s="10"/>
    </row>
    <row r="36" spans="1:42" ht="15" customHeight="1" thickBot="1">
      <c r="A36" s="2"/>
      <c r="B36" s="43"/>
      <c r="V36" s="1"/>
      <c r="W36" s="1"/>
      <c r="X36" s="1"/>
      <c r="Y36" s="2"/>
      <c r="Z36" s="14"/>
      <c r="AA36" s="2"/>
      <c r="AB36" s="2"/>
      <c r="AC36" s="2"/>
      <c r="AD36" s="2"/>
      <c r="AE36" s="14"/>
      <c r="AF36" s="2"/>
      <c r="AG36" s="2"/>
      <c r="AH36" s="2"/>
      <c r="AI36" s="2"/>
      <c r="AJ36" s="14"/>
      <c r="AK36" s="2"/>
      <c r="AL36" s="2"/>
      <c r="AM36" s="2"/>
      <c r="AN36" s="2"/>
      <c r="AO36" s="14"/>
      <c r="AP36" s="10"/>
    </row>
    <row r="37" spans="1:42" ht="15" customHeight="1">
      <c r="A37" s="1040"/>
      <c r="B37" s="1059" t="s">
        <v>23</v>
      </c>
      <c r="C37" s="1030" t="s">
        <v>2</v>
      </c>
      <c r="D37" s="1069"/>
      <c r="E37" s="27" t="s">
        <v>0</v>
      </c>
      <c r="F37" s="1077" t="s">
        <v>27</v>
      </c>
      <c r="G37" s="1036" t="s">
        <v>1</v>
      </c>
      <c r="H37" s="1037"/>
      <c r="I37" s="1037"/>
      <c r="J37" s="1037"/>
      <c r="K37" s="1037"/>
      <c r="L37" s="1037"/>
      <c r="M37" s="1037"/>
      <c r="N37" s="1037"/>
      <c r="O37" s="1037"/>
      <c r="P37" s="1037"/>
      <c r="Q37" s="1037"/>
      <c r="R37" s="1037"/>
      <c r="S37" s="1037"/>
      <c r="T37" s="1037"/>
      <c r="U37" s="1037"/>
      <c r="V37" s="1037"/>
      <c r="W37" s="1037"/>
      <c r="X37" s="1037"/>
      <c r="Y37" s="1037"/>
      <c r="Z37" s="1037"/>
      <c r="AA37" s="1037"/>
      <c r="AB37" s="1037"/>
      <c r="AC37" s="1037"/>
      <c r="AD37" s="1037"/>
      <c r="AE37" s="1037"/>
      <c r="AF37" s="1037"/>
      <c r="AG37" s="1037"/>
      <c r="AH37" s="1037"/>
      <c r="AI37" s="1037"/>
      <c r="AJ37" s="1037"/>
      <c r="AK37" s="28"/>
      <c r="AL37" s="28"/>
      <c r="AM37" s="28"/>
      <c r="AN37" s="29"/>
      <c r="AO37" s="30"/>
      <c r="AP37" s="1074" t="s">
        <v>29</v>
      </c>
    </row>
    <row r="38" spans="1:42" ht="15" customHeight="1" thickBot="1">
      <c r="A38" s="1132"/>
      <c r="B38" s="1133"/>
      <c r="C38" s="1070"/>
      <c r="D38" s="1071"/>
      <c r="E38" s="32" t="s">
        <v>3</v>
      </c>
      <c r="F38" s="1078"/>
      <c r="G38" s="33"/>
      <c r="H38" s="34"/>
      <c r="I38" s="34" t="s">
        <v>4</v>
      </c>
      <c r="J38" s="34"/>
      <c r="K38" s="35"/>
      <c r="L38" s="34"/>
      <c r="M38" s="34"/>
      <c r="N38" s="34" t="s">
        <v>5</v>
      </c>
      <c r="O38" s="34"/>
      <c r="P38" s="35"/>
      <c r="Q38" s="34"/>
      <c r="R38" s="34"/>
      <c r="S38" s="36" t="s">
        <v>6</v>
      </c>
      <c r="T38" s="34"/>
      <c r="U38" s="35"/>
      <c r="V38" s="34"/>
      <c r="W38" s="34"/>
      <c r="X38" s="36" t="s">
        <v>7</v>
      </c>
      <c r="Y38" s="34"/>
      <c r="Z38" s="35"/>
      <c r="AA38" s="34"/>
      <c r="AB38" s="34"/>
      <c r="AC38" s="36" t="s">
        <v>8</v>
      </c>
      <c r="AD38" s="34"/>
      <c r="AE38" s="35"/>
      <c r="AF38" s="33"/>
      <c r="AG38" s="34"/>
      <c r="AH38" s="34" t="s">
        <v>9</v>
      </c>
      <c r="AI38" s="34"/>
      <c r="AJ38" s="37"/>
      <c r="AK38" s="33"/>
      <c r="AL38" s="34"/>
      <c r="AM38" s="34" t="s">
        <v>22</v>
      </c>
      <c r="AN38" s="34"/>
      <c r="AO38" s="35"/>
      <c r="AP38" s="1075"/>
    </row>
    <row r="39" spans="1:42" ht="15" customHeight="1">
      <c r="A39" s="1055" t="s">
        <v>182</v>
      </c>
      <c r="B39" s="1056"/>
      <c r="C39" s="1056"/>
      <c r="D39" s="1056"/>
      <c r="E39" s="1056"/>
      <c r="F39" s="1057"/>
      <c r="G39" s="124" t="s">
        <v>10</v>
      </c>
      <c r="H39" s="125" t="s">
        <v>12</v>
      </c>
      <c r="I39" s="125" t="s">
        <v>11</v>
      </c>
      <c r="J39" s="125" t="s">
        <v>13</v>
      </c>
      <c r="K39" s="126" t="s">
        <v>14</v>
      </c>
      <c r="L39" s="124" t="s">
        <v>10</v>
      </c>
      <c r="M39" s="125" t="s">
        <v>12</v>
      </c>
      <c r="N39" s="125" t="s">
        <v>11</v>
      </c>
      <c r="O39" s="125" t="s">
        <v>13</v>
      </c>
      <c r="P39" s="126" t="s">
        <v>14</v>
      </c>
      <c r="Q39" s="124" t="s">
        <v>10</v>
      </c>
      <c r="R39" s="125" t="s">
        <v>12</v>
      </c>
      <c r="S39" s="125" t="s">
        <v>11</v>
      </c>
      <c r="T39" s="125" t="s">
        <v>13</v>
      </c>
      <c r="U39" s="126" t="s">
        <v>14</v>
      </c>
      <c r="V39" s="124" t="s">
        <v>10</v>
      </c>
      <c r="W39" s="125" t="s">
        <v>12</v>
      </c>
      <c r="X39" s="125" t="s">
        <v>11</v>
      </c>
      <c r="Y39" s="125" t="s">
        <v>13</v>
      </c>
      <c r="Z39" s="126" t="s">
        <v>14</v>
      </c>
      <c r="AA39" s="124" t="s">
        <v>10</v>
      </c>
      <c r="AB39" s="125" t="s">
        <v>12</v>
      </c>
      <c r="AC39" s="125" t="s">
        <v>11</v>
      </c>
      <c r="AD39" s="125" t="s">
        <v>13</v>
      </c>
      <c r="AE39" s="126" t="s">
        <v>14</v>
      </c>
      <c r="AF39" s="124" t="s">
        <v>10</v>
      </c>
      <c r="AG39" s="125" t="s">
        <v>12</v>
      </c>
      <c r="AH39" s="125" t="s">
        <v>11</v>
      </c>
      <c r="AI39" s="125" t="s">
        <v>13</v>
      </c>
      <c r="AJ39" s="126" t="s">
        <v>14</v>
      </c>
      <c r="AK39" s="127" t="s">
        <v>10</v>
      </c>
      <c r="AL39" s="26" t="s">
        <v>12</v>
      </c>
      <c r="AM39" s="26" t="s">
        <v>11</v>
      </c>
      <c r="AN39" s="26" t="s">
        <v>13</v>
      </c>
      <c r="AO39" s="126" t="s">
        <v>14</v>
      </c>
      <c r="AP39" s="202" t="s">
        <v>23</v>
      </c>
    </row>
    <row r="40" spans="1:42" ht="15" customHeight="1">
      <c r="A40" s="19"/>
      <c r="B40" s="1046" t="s">
        <v>408</v>
      </c>
      <c r="C40" s="1046"/>
      <c r="D40" s="1085"/>
      <c r="E40" s="97">
        <f>SUM(E41:E48)</f>
        <v>15</v>
      </c>
      <c r="F40" s="98">
        <f>SUM(F41:F48)</f>
        <v>20</v>
      </c>
      <c r="G40" s="97">
        <f>SUM(G41:G48)</f>
        <v>0</v>
      </c>
      <c r="H40" s="99">
        <f>SUM(H41:H48)</f>
        <v>0</v>
      </c>
      <c r="I40" s="99">
        <f>SUM(I41:I48)</f>
        <v>0</v>
      </c>
      <c r="J40" s="99"/>
      <c r="K40" s="98">
        <f>SUM(K41:K48)</f>
        <v>0</v>
      </c>
      <c r="L40" s="97">
        <f>SUM(L41:L48)</f>
        <v>0</v>
      </c>
      <c r="M40" s="99">
        <f>SUM(M41:M48)</f>
        <v>0</v>
      </c>
      <c r="N40" s="99">
        <f>SUM(N41:N48)</f>
        <v>0</v>
      </c>
      <c r="O40" s="99"/>
      <c r="P40" s="98">
        <f>SUM(P41:P48)</f>
        <v>0</v>
      </c>
      <c r="Q40" s="97">
        <f>SUM(Q41:Q48)</f>
        <v>0</v>
      </c>
      <c r="R40" s="99">
        <f>SUM(R41:R48)</f>
        <v>0</v>
      </c>
      <c r="S40" s="99">
        <f>SUM(S41:S48)</f>
        <v>0</v>
      </c>
      <c r="T40" s="99"/>
      <c r="U40" s="98">
        <f>SUM(U41:U48)</f>
        <v>0</v>
      </c>
      <c r="V40" s="97">
        <f>SUM(V41:V48)</f>
        <v>0</v>
      </c>
      <c r="W40" s="99">
        <f>SUM(W41:W48)</f>
        <v>0</v>
      </c>
      <c r="X40" s="99">
        <f>SUM(X41:X48)</f>
        <v>0</v>
      </c>
      <c r="Y40" s="99"/>
      <c r="Z40" s="98">
        <f>SUM(Z41:Z48)</f>
        <v>0</v>
      </c>
      <c r="AA40" s="97">
        <f>SUM(AA41:AA48)</f>
        <v>0</v>
      </c>
      <c r="AB40" s="99">
        <f>SUM(AB41:AB48)</f>
        <v>0</v>
      </c>
      <c r="AC40" s="99">
        <f>SUM(AC41:AC48)</f>
        <v>0</v>
      </c>
      <c r="AD40" s="99"/>
      <c r="AE40" s="98">
        <f>SUM(AE41:AE48)</f>
        <v>0</v>
      </c>
      <c r="AF40" s="97">
        <f>SUM(AF41:AF48)</f>
        <v>4</v>
      </c>
      <c r="AG40" s="99">
        <f>SUM(AG41:AG48)</f>
        <v>1</v>
      </c>
      <c r="AH40" s="99">
        <f>SUM(AH41:AH48)</f>
        <v>3</v>
      </c>
      <c r="AI40" s="99"/>
      <c r="AJ40" s="98">
        <f>SUM(AJ41:AJ48)</f>
        <v>10</v>
      </c>
      <c r="AK40" s="97">
        <f>SUM(AK41:AK48)</f>
        <v>2</v>
      </c>
      <c r="AL40" s="99">
        <f>SUM(AL41:AL48)</f>
        <v>1</v>
      </c>
      <c r="AM40" s="99">
        <f>SUM(AM41:AM48)</f>
        <v>4</v>
      </c>
      <c r="AN40" s="99"/>
      <c r="AO40" s="98">
        <f>SUM(AO41:AO48)</f>
        <v>10</v>
      </c>
      <c r="AP40" s="203"/>
    </row>
    <row r="41" spans="1:42" ht="15" customHeight="1">
      <c r="A41" s="311" t="s">
        <v>70</v>
      </c>
      <c r="B41" s="198" t="s">
        <v>562</v>
      </c>
      <c r="C41" s="1044" t="s">
        <v>407</v>
      </c>
      <c r="D41" s="1045"/>
      <c r="E41" s="414">
        <f aca="true" t="shared" si="2" ref="E41:E48">SUM(G41,H41,I41,L41,M41,N41,Q41,R41,S41,V41,W41,X41,AA41,AB41,AC41,AF41,AG41,AH41,AK41,AL41,AM41)</f>
        <v>2</v>
      </c>
      <c r="F41" s="415">
        <f aca="true" t="shared" si="3" ref="F41:F48">SUM(K41,P41,U41,Z41,AE41,AJ41,AO41)</f>
        <v>3</v>
      </c>
      <c r="G41" s="195"/>
      <c r="H41" s="196"/>
      <c r="I41" s="368"/>
      <c r="J41" s="196"/>
      <c r="K41" s="416"/>
      <c r="L41" s="417"/>
      <c r="M41" s="418"/>
      <c r="N41" s="418"/>
      <c r="O41" s="419"/>
      <c r="P41" s="416"/>
      <c r="Q41" s="417"/>
      <c r="R41" s="419"/>
      <c r="S41" s="418"/>
      <c r="T41" s="419"/>
      <c r="U41" s="416"/>
      <c r="V41" s="417"/>
      <c r="W41" s="418"/>
      <c r="X41" s="418"/>
      <c r="Y41" s="419"/>
      <c r="Z41" s="416"/>
      <c r="AA41" s="420"/>
      <c r="AB41" s="421"/>
      <c r="AC41" s="421"/>
      <c r="AD41" s="421"/>
      <c r="AE41" s="422"/>
      <c r="AF41" s="423">
        <v>1</v>
      </c>
      <c r="AG41" s="424">
        <v>0</v>
      </c>
      <c r="AH41" s="424">
        <v>1</v>
      </c>
      <c r="AI41" s="424" t="s">
        <v>15</v>
      </c>
      <c r="AJ41" s="425">
        <v>3</v>
      </c>
      <c r="AK41" s="423"/>
      <c r="AL41" s="424"/>
      <c r="AM41" s="424"/>
      <c r="AN41" s="424"/>
      <c r="AO41" s="425"/>
      <c r="AP41" s="206"/>
    </row>
    <row r="42" spans="1:42" ht="15" customHeight="1">
      <c r="A42" s="310" t="s">
        <v>71</v>
      </c>
      <c r="B42" s="442" t="s">
        <v>563</v>
      </c>
      <c r="C42" s="1091" t="s">
        <v>406</v>
      </c>
      <c r="D42" s="1092"/>
      <c r="E42" s="426">
        <f t="shared" si="2"/>
        <v>2</v>
      </c>
      <c r="F42" s="427">
        <f t="shared" si="3"/>
        <v>2</v>
      </c>
      <c r="G42" s="195"/>
      <c r="H42" s="196"/>
      <c r="I42" s="368"/>
      <c r="J42" s="196"/>
      <c r="K42" s="416"/>
      <c r="L42" s="417"/>
      <c r="M42" s="418"/>
      <c r="N42" s="419"/>
      <c r="O42" s="419"/>
      <c r="P42" s="416"/>
      <c r="Q42" s="417"/>
      <c r="R42" s="419"/>
      <c r="S42" s="418"/>
      <c r="T42" s="419"/>
      <c r="U42" s="416"/>
      <c r="V42" s="417"/>
      <c r="W42" s="418"/>
      <c r="X42" s="418"/>
      <c r="Y42" s="419"/>
      <c r="Z42" s="416"/>
      <c r="AA42" s="428"/>
      <c r="AB42" s="429"/>
      <c r="AC42" s="429"/>
      <c r="AD42" s="429"/>
      <c r="AE42" s="430"/>
      <c r="AF42" s="423"/>
      <c r="AG42" s="424"/>
      <c r="AH42" s="424"/>
      <c r="AI42" s="424"/>
      <c r="AJ42" s="425"/>
      <c r="AK42" s="423">
        <v>0</v>
      </c>
      <c r="AL42" s="424">
        <v>0</v>
      </c>
      <c r="AM42" s="424">
        <v>2</v>
      </c>
      <c r="AN42" s="424" t="s">
        <v>203</v>
      </c>
      <c r="AO42" s="425">
        <v>2</v>
      </c>
      <c r="AP42" s="431" t="s">
        <v>358</v>
      </c>
    </row>
    <row r="43" spans="1:42" ht="15.75">
      <c r="A43" s="310" t="s">
        <v>72</v>
      </c>
      <c r="B43" s="199" t="s">
        <v>564</v>
      </c>
      <c r="C43" s="1042" t="s">
        <v>405</v>
      </c>
      <c r="D43" s="1043"/>
      <c r="E43" s="426">
        <f t="shared" si="2"/>
        <v>2</v>
      </c>
      <c r="F43" s="427">
        <f t="shared" si="3"/>
        <v>3</v>
      </c>
      <c r="G43" s="195"/>
      <c r="H43" s="196"/>
      <c r="I43" s="368"/>
      <c r="J43" s="196"/>
      <c r="K43" s="416"/>
      <c r="L43" s="417"/>
      <c r="M43" s="418"/>
      <c r="N43" s="418"/>
      <c r="O43" s="419"/>
      <c r="P43" s="416"/>
      <c r="Q43" s="417"/>
      <c r="R43" s="419"/>
      <c r="S43" s="418"/>
      <c r="T43" s="419"/>
      <c r="U43" s="416"/>
      <c r="V43" s="417"/>
      <c r="W43" s="418"/>
      <c r="X43" s="418"/>
      <c r="Y43" s="419"/>
      <c r="Z43" s="416"/>
      <c r="AA43" s="428"/>
      <c r="AB43" s="429"/>
      <c r="AC43" s="429"/>
      <c r="AD43" s="429"/>
      <c r="AE43" s="430"/>
      <c r="AF43" s="38">
        <v>1</v>
      </c>
      <c r="AG43" s="39">
        <v>0</v>
      </c>
      <c r="AH43" s="39">
        <v>1</v>
      </c>
      <c r="AI43" s="39" t="s">
        <v>203</v>
      </c>
      <c r="AJ43" s="111">
        <v>3</v>
      </c>
      <c r="AK43" s="423"/>
      <c r="AL43" s="424"/>
      <c r="AM43" s="424"/>
      <c r="AN43" s="432"/>
      <c r="AO43" s="425"/>
      <c r="AP43" s="375"/>
    </row>
    <row r="44" spans="1:42" ht="15.75">
      <c r="A44" s="310" t="s">
        <v>73</v>
      </c>
      <c r="B44" s="199" t="s">
        <v>565</v>
      </c>
      <c r="C44" s="1042" t="s">
        <v>404</v>
      </c>
      <c r="D44" s="1043"/>
      <c r="E44" s="426">
        <f t="shared" si="2"/>
        <v>1</v>
      </c>
      <c r="F44" s="427">
        <f t="shared" si="3"/>
        <v>2</v>
      </c>
      <c r="G44" s="195"/>
      <c r="H44" s="196"/>
      <c r="I44" s="368"/>
      <c r="J44" s="196"/>
      <c r="K44" s="416"/>
      <c r="L44" s="417"/>
      <c r="M44" s="418"/>
      <c r="N44" s="418"/>
      <c r="O44" s="419"/>
      <c r="P44" s="416"/>
      <c r="Q44" s="417"/>
      <c r="R44" s="419"/>
      <c r="S44" s="418"/>
      <c r="T44" s="419"/>
      <c r="U44" s="416"/>
      <c r="V44" s="417"/>
      <c r="W44" s="418"/>
      <c r="X44" s="418"/>
      <c r="Y44" s="419"/>
      <c r="Z44" s="416"/>
      <c r="AA44" s="428"/>
      <c r="AB44" s="429"/>
      <c r="AC44" s="429"/>
      <c r="AD44" s="429"/>
      <c r="AE44" s="430"/>
      <c r="AF44" s="38"/>
      <c r="AG44" s="39"/>
      <c r="AH44" s="39"/>
      <c r="AI44" s="39"/>
      <c r="AJ44" s="111"/>
      <c r="AK44" s="423">
        <v>0</v>
      </c>
      <c r="AL44" s="424">
        <v>0</v>
      </c>
      <c r="AM44" s="424">
        <v>1</v>
      </c>
      <c r="AN44" s="294" t="s">
        <v>15</v>
      </c>
      <c r="AO44" s="425">
        <v>2</v>
      </c>
      <c r="AP44" s="433" t="s">
        <v>359</v>
      </c>
    </row>
    <row r="45" spans="1:42" ht="15.75">
      <c r="A45" s="310" t="s">
        <v>174</v>
      </c>
      <c r="B45" s="199" t="s">
        <v>566</v>
      </c>
      <c r="C45" s="1042" t="s">
        <v>403</v>
      </c>
      <c r="D45" s="1043"/>
      <c r="E45" s="426">
        <f t="shared" si="2"/>
        <v>2</v>
      </c>
      <c r="F45" s="427">
        <f t="shared" si="3"/>
        <v>2</v>
      </c>
      <c r="G45" s="195"/>
      <c r="H45" s="196"/>
      <c r="I45" s="368"/>
      <c r="J45" s="196"/>
      <c r="K45" s="416"/>
      <c r="L45" s="417"/>
      <c r="M45" s="418"/>
      <c r="N45" s="418"/>
      <c r="O45" s="419"/>
      <c r="P45" s="416"/>
      <c r="Q45" s="417"/>
      <c r="R45" s="419"/>
      <c r="S45" s="418"/>
      <c r="T45" s="419"/>
      <c r="U45" s="416"/>
      <c r="V45" s="417"/>
      <c r="W45" s="418"/>
      <c r="X45" s="418"/>
      <c r="Y45" s="419"/>
      <c r="Z45" s="416"/>
      <c r="AA45" s="428"/>
      <c r="AB45" s="429"/>
      <c r="AC45" s="429"/>
      <c r="AD45" s="429"/>
      <c r="AE45" s="430"/>
      <c r="AF45" s="38">
        <v>1</v>
      </c>
      <c r="AG45" s="39">
        <v>0</v>
      </c>
      <c r="AH45" s="39">
        <v>1</v>
      </c>
      <c r="AI45" s="39" t="s">
        <v>203</v>
      </c>
      <c r="AJ45" s="111">
        <v>2</v>
      </c>
      <c r="AK45" s="423"/>
      <c r="AL45" s="424"/>
      <c r="AM45" s="424"/>
      <c r="AN45" s="434"/>
      <c r="AO45" s="425"/>
      <c r="AP45" s="375"/>
    </row>
    <row r="46" spans="1:42" ht="15.75">
      <c r="A46" s="310" t="s">
        <v>175</v>
      </c>
      <c r="B46" s="199" t="s">
        <v>567</v>
      </c>
      <c r="C46" s="1042" t="s">
        <v>402</v>
      </c>
      <c r="D46" s="1043"/>
      <c r="E46" s="426">
        <f t="shared" si="2"/>
        <v>2</v>
      </c>
      <c r="F46" s="427">
        <f t="shared" si="3"/>
        <v>3</v>
      </c>
      <c r="G46" s="374"/>
      <c r="H46" s="105"/>
      <c r="I46" s="371"/>
      <c r="J46" s="105"/>
      <c r="K46" s="435"/>
      <c r="L46" s="417"/>
      <c r="M46" s="418"/>
      <c r="N46" s="418"/>
      <c r="O46" s="419"/>
      <c r="P46" s="416"/>
      <c r="Q46" s="417"/>
      <c r="R46" s="419"/>
      <c r="S46" s="418"/>
      <c r="T46" s="419"/>
      <c r="U46" s="416"/>
      <c r="V46" s="417"/>
      <c r="W46" s="418"/>
      <c r="X46" s="418"/>
      <c r="Y46" s="419"/>
      <c r="Z46" s="416"/>
      <c r="AA46" s="428"/>
      <c r="AB46" s="429"/>
      <c r="AC46" s="429"/>
      <c r="AD46" s="429"/>
      <c r="AE46" s="430"/>
      <c r="AF46" s="38"/>
      <c r="AG46" s="39"/>
      <c r="AH46" s="39"/>
      <c r="AI46" s="39"/>
      <c r="AJ46" s="111"/>
      <c r="AK46" s="423">
        <v>1</v>
      </c>
      <c r="AL46" s="424">
        <v>0</v>
      </c>
      <c r="AM46" s="424">
        <v>1</v>
      </c>
      <c r="AN46" s="434" t="s">
        <v>15</v>
      </c>
      <c r="AO46" s="425">
        <v>3</v>
      </c>
      <c r="AP46" s="433" t="s">
        <v>360</v>
      </c>
    </row>
    <row r="47" spans="1:42" ht="15.75">
      <c r="A47" s="310" t="s">
        <v>176</v>
      </c>
      <c r="B47" s="199" t="s">
        <v>361</v>
      </c>
      <c r="C47" s="1042" t="s">
        <v>164</v>
      </c>
      <c r="D47" s="1043"/>
      <c r="E47" s="426">
        <f t="shared" si="2"/>
        <v>2</v>
      </c>
      <c r="F47" s="427">
        <f t="shared" si="3"/>
        <v>2</v>
      </c>
      <c r="G47" s="374"/>
      <c r="H47" s="105"/>
      <c r="I47" s="371"/>
      <c r="J47" s="105"/>
      <c r="K47" s="435"/>
      <c r="L47" s="417"/>
      <c r="M47" s="418"/>
      <c r="N47" s="418"/>
      <c r="O47" s="419"/>
      <c r="P47" s="416"/>
      <c r="Q47" s="417"/>
      <c r="R47" s="419"/>
      <c r="S47" s="418"/>
      <c r="T47" s="419"/>
      <c r="U47" s="416"/>
      <c r="V47" s="417"/>
      <c r="W47" s="418"/>
      <c r="X47" s="418"/>
      <c r="Y47" s="419"/>
      <c r="Z47" s="416"/>
      <c r="AA47" s="428"/>
      <c r="AB47" s="429"/>
      <c r="AC47" s="429"/>
      <c r="AD47" s="429"/>
      <c r="AE47" s="430"/>
      <c r="AF47" s="38">
        <v>1</v>
      </c>
      <c r="AG47" s="39">
        <v>1</v>
      </c>
      <c r="AH47" s="39">
        <v>0</v>
      </c>
      <c r="AI47" s="39" t="s">
        <v>203</v>
      </c>
      <c r="AJ47" s="111">
        <v>2</v>
      </c>
      <c r="AK47" s="423"/>
      <c r="AL47" s="424"/>
      <c r="AM47" s="424"/>
      <c r="AN47" s="434"/>
      <c r="AO47" s="425"/>
      <c r="AP47" s="375"/>
    </row>
    <row r="48" spans="1:42" ht="15.75">
      <c r="A48" s="310" t="s">
        <v>177</v>
      </c>
      <c r="B48" s="200" t="s">
        <v>362</v>
      </c>
      <c r="C48" s="1047" t="s">
        <v>165</v>
      </c>
      <c r="D48" s="1048"/>
      <c r="E48" s="436">
        <f t="shared" si="2"/>
        <v>2</v>
      </c>
      <c r="F48" s="437">
        <f t="shared" si="3"/>
        <v>3</v>
      </c>
      <c r="G48" s="374"/>
      <c r="H48" s="105"/>
      <c r="I48" s="371"/>
      <c r="J48" s="105"/>
      <c r="K48" s="435"/>
      <c r="L48" s="417"/>
      <c r="M48" s="418"/>
      <c r="N48" s="418"/>
      <c r="O48" s="419"/>
      <c r="P48" s="416"/>
      <c r="Q48" s="417"/>
      <c r="R48" s="419"/>
      <c r="S48" s="418"/>
      <c r="T48" s="419"/>
      <c r="U48" s="416"/>
      <c r="V48" s="417"/>
      <c r="W48" s="418"/>
      <c r="X48" s="418"/>
      <c r="Y48" s="419"/>
      <c r="Z48" s="416"/>
      <c r="AA48" s="438"/>
      <c r="AB48" s="439"/>
      <c r="AC48" s="439"/>
      <c r="AD48" s="439"/>
      <c r="AE48" s="440"/>
      <c r="AF48" s="38"/>
      <c r="AG48" s="39"/>
      <c r="AH48" s="39"/>
      <c r="AI48" s="39"/>
      <c r="AJ48" s="111"/>
      <c r="AK48" s="423">
        <v>1</v>
      </c>
      <c r="AL48" s="424">
        <v>1</v>
      </c>
      <c r="AM48" s="424">
        <v>0</v>
      </c>
      <c r="AN48" s="434" t="s">
        <v>15</v>
      </c>
      <c r="AO48" s="425">
        <v>3</v>
      </c>
      <c r="AP48" s="433" t="s">
        <v>361</v>
      </c>
    </row>
    <row r="49" spans="1:42" ht="15.75" customHeight="1">
      <c r="A49" s="19"/>
      <c r="B49" s="1046" t="s">
        <v>401</v>
      </c>
      <c r="C49" s="1046"/>
      <c r="D49" s="1085"/>
      <c r="E49" s="97">
        <f>SUM(E50:E57)</f>
        <v>15</v>
      </c>
      <c r="F49" s="98">
        <f>SUM(F50:F57)</f>
        <v>20</v>
      </c>
      <c r="G49" s="97">
        <f>SUM(G50:G53)</f>
        <v>0</v>
      </c>
      <c r="H49" s="99">
        <f>SUM(H50:H53)</f>
        <v>0</v>
      </c>
      <c r="I49" s="99">
        <f>SUM(I50:I53)</f>
        <v>0</v>
      </c>
      <c r="J49" s="99"/>
      <c r="K49" s="98">
        <f>SUM(K50:K53)</f>
        <v>0</v>
      </c>
      <c r="L49" s="97">
        <f>SUM(L50:L53)</f>
        <v>0</v>
      </c>
      <c r="M49" s="99">
        <f>SUM(M50:M53)</f>
        <v>0</v>
      </c>
      <c r="N49" s="99">
        <f>SUM(N50:N53)</f>
        <v>0</v>
      </c>
      <c r="O49" s="99"/>
      <c r="P49" s="98">
        <f>SUM(P50:P53)</f>
        <v>0</v>
      </c>
      <c r="Q49" s="97">
        <f>SUM(Q50:Q53)</f>
        <v>0</v>
      </c>
      <c r="R49" s="99">
        <f>SUM(R50:R53)</f>
        <v>0</v>
      </c>
      <c r="S49" s="99">
        <f>SUM(S50:S53)</f>
        <v>0</v>
      </c>
      <c r="T49" s="99"/>
      <c r="U49" s="98">
        <f>SUM(U50:U53)</f>
        <v>0</v>
      </c>
      <c r="V49" s="97">
        <f>SUM(V50:V53)</f>
        <v>0</v>
      </c>
      <c r="W49" s="99">
        <f>SUM(W50:W53)</f>
        <v>0</v>
      </c>
      <c r="X49" s="99">
        <f>SUM(X50:X53)</f>
        <v>0</v>
      </c>
      <c r="Y49" s="99"/>
      <c r="Z49" s="98">
        <f>SUM(Z50:Z53)</f>
        <v>0</v>
      </c>
      <c r="AA49" s="97">
        <f>SUM(AA50:AA53)</f>
        <v>0</v>
      </c>
      <c r="AB49" s="99">
        <f>SUM(AB50:AB53)</f>
        <v>0</v>
      </c>
      <c r="AC49" s="99">
        <f>SUM(AC50:AC53)</f>
        <v>0</v>
      </c>
      <c r="AD49" s="99"/>
      <c r="AE49" s="98">
        <f>SUM(AE50:AE53)</f>
        <v>0</v>
      </c>
      <c r="AF49" s="97">
        <f>SUM(AF50:AF57)</f>
        <v>4</v>
      </c>
      <c r="AG49" s="99">
        <f>SUM(AG50:AG57)</f>
        <v>0</v>
      </c>
      <c r="AH49" s="99">
        <f>SUM(AH50:AH57)</f>
        <v>4</v>
      </c>
      <c r="AI49" s="99"/>
      <c r="AJ49" s="98">
        <f>SUM(AJ50:AJ57)</f>
        <v>10</v>
      </c>
      <c r="AK49" s="97">
        <f>SUM(AK50:AK57)</f>
        <v>4</v>
      </c>
      <c r="AL49" s="99">
        <f>SUM(AL50:AL57)</f>
        <v>0</v>
      </c>
      <c r="AM49" s="99">
        <f>SUM(AM50:AM57)</f>
        <v>3</v>
      </c>
      <c r="AN49" s="99"/>
      <c r="AO49" s="98">
        <f>SUM(AO50:AO57)</f>
        <v>10</v>
      </c>
      <c r="AP49" s="203"/>
    </row>
    <row r="50" spans="1:42" ht="15.75">
      <c r="A50" s="311" t="s">
        <v>178</v>
      </c>
      <c r="B50" s="198" t="s">
        <v>397</v>
      </c>
      <c r="C50" s="1044" t="s">
        <v>400</v>
      </c>
      <c r="D50" s="1045"/>
      <c r="E50" s="414">
        <f aca="true" t="shared" si="4" ref="E50:E57">SUM(G50,H50,I50,L50,M50,N50,Q50,R50,S50,V50,W50,X50,AA50,AB50,AC50,AF50,AG50,AH50,AK50,AL50,AM50)</f>
        <v>2</v>
      </c>
      <c r="F50" s="415">
        <f aca="true" t="shared" si="5" ref="F50:F57">SUM(K50,P50,U50,Z50,AE50,AJ50,AO50)</f>
        <v>3</v>
      </c>
      <c r="G50" s="623"/>
      <c r="H50" s="624"/>
      <c r="I50" s="625"/>
      <c r="J50" s="624"/>
      <c r="K50" s="683"/>
      <c r="L50" s="686"/>
      <c r="M50" s="685"/>
      <c r="N50" s="685"/>
      <c r="O50" s="684"/>
      <c r="P50" s="683"/>
      <c r="Q50" s="686"/>
      <c r="R50" s="684"/>
      <c r="S50" s="685"/>
      <c r="T50" s="684"/>
      <c r="U50" s="683"/>
      <c r="V50" s="686"/>
      <c r="W50" s="685"/>
      <c r="X50" s="685"/>
      <c r="Y50" s="684"/>
      <c r="Z50" s="683"/>
      <c r="AA50" s="691"/>
      <c r="AB50" s="690"/>
      <c r="AC50" s="690"/>
      <c r="AD50" s="690"/>
      <c r="AE50" s="689"/>
      <c r="AF50" s="423">
        <v>1</v>
      </c>
      <c r="AG50" s="424">
        <v>0</v>
      </c>
      <c r="AH50" s="424">
        <v>1</v>
      </c>
      <c r="AI50" s="424" t="s">
        <v>203</v>
      </c>
      <c r="AJ50" s="425">
        <v>3</v>
      </c>
      <c r="AK50" s="423"/>
      <c r="AL50" s="424"/>
      <c r="AM50" s="424"/>
      <c r="AN50" s="424"/>
      <c r="AO50" s="425"/>
      <c r="AP50" s="688"/>
    </row>
    <row r="51" spans="1:42" ht="15.75">
      <c r="A51" s="310" t="s">
        <v>74</v>
      </c>
      <c r="B51" s="199" t="s">
        <v>399</v>
      </c>
      <c r="C51" s="1079" t="s">
        <v>398</v>
      </c>
      <c r="D51" s="1080"/>
      <c r="E51" s="426">
        <f t="shared" si="4"/>
        <v>1</v>
      </c>
      <c r="F51" s="427">
        <f t="shared" si="5"/>
        <v>2</v>
      </c>
      <c r="G51" s="623"/>
      <c r="H51" s="624"/>
      <c r="I51" s="625"/>
      <c r="J51" s="624"/>
      <c r="K51" s="683"/>
      <c r="L51" s="686"/>
      <c r="M51" s="685"/>
      <c r="N51" s="684"/>
      <c r="O51" s="684"/>
      <c r="P51" s="683"/>
      <c r="Q51" s="686"/>
      <c r="R51" s="684"/>
      <c r="S51" s="685"/>
      <c r="T51" s="684"/>
      <c r="U51" s="683"/>
      <c r="V51" s="686"/>
      <c r="W51" s="685"/>
      <c r="X51" s="685"/>
      <c r="Y51" s="684"/>
      <c r="Z51" s="683"/>
      <c r="AA51" s="682"/>
      <c r="AB51" s="681"/>
      <c r="AC51" s="681"/>
      <c r="AD51" s="681"/>
      <c r="AE51" s="680"/>
      <c r="AF51" s="423"/>
      <c r="AG51" s="424"/>
      <c r="AH51" s="424"/>
      <c r="AI51" s="424"/>
      <c r="AJ51" s="425"/>
      <c r="AK51" s="423">
        <v>1</v>
      </c>
      <c r="AL51" s="424">
        <v>0</v>
      </c>
      <c r="AM51" s="424">
        <v>0</v>
      </c>
      <c r="AN51" s="424" t="s">
        <v>15</v>
      </c>
      <c r="AO51" s="425">
        <v>2</v>
      </c>
      <c r="AP51" s="433" t="s">
        <v>397</v>
      </c>
    </row>
    <row r="52" spans="1:42" ht="15.75">
      <c r="A52" s="310" t="s">
        <v>75</v>
      </c>
      <c r="B52" s="199" t="s">
        <v>369</v>
      </c>
      <c r="C52" s="1079" t="s">
        <v>396</v>
      </c>
      <c r="D52" s="1080"/>
      <c r="E52" s="426">
        <f t="shared" si="4"/>
        <v>2</v>
      </c>
      <c r="F52" s="427">
        <f t="shared" si="5"/>
        <v>2</v>
      </c>
      <c r="G52" s="623"/>
      <c r="H52" s="624"/>
      <c r="I52" s="625"/>
      <c r="J52" s="624"/>
      <c r="K52" s="683"/>
      <c r="L52" s="686"/>
      <c r="M52" s="685"/>
      <c r="N52" s="685"/>
      <c r="O52" s="684"/>
      <c r="P52" s="683"/>
      <c r="Q52" s="686"/>
      <c r="R52" s="684"/>
      <c r="S52" s="685"/>
      <c r="T52" s="684"/>
      <c r="U52" s="683"/>
      <c r="V52" s="686"/>
      <c r="W52" s="685"/>
      <c r="X52" s="685"/>
      <c r="Y52" s="684"/>
      <c r="Z52" s="683"/>
      <c r="AA52" s="682"/>
      <c r="AB52" s="681"/>
      <c r="AC52" s="681"/>
      <c r="AD52" s="681"/>
      <c r="AE52" s="680"/>
      <c r="AF52" s="38">
        <v>1</v>
      </c>
      <c r="AG52" s="39">
        <v>0</v>
      </c>
      <c r="AH52" s="39">
        <v>1</v>
      </c>
      <c r="AI52" s="39" t="s">
        <v>203</v>
      </c>
      <c r="AJ52" s="111">
        <v>2</v>
      </c>
      <c r="AK52" s="423"/>
      <c r="AL52" s="424"/>
      <c r="AM52" s="424"/>
      <c r="AN52" s="432"/>
      <c r="AO52" s="425"/>
      <c r="AP52" s="441"/>
    </row>
    <row r="53" spans="1:42" ht="15.75">
      <c r="A53" s="310" t="s">
        <v>76</v>
      </c>
      <c r="B53" s="199" t="s">
        <v>370</v>
      </c>
      <c r="C53" s="1079" t="s">
        <v>395</v>
      </c>
      <c r="D53" s="1080"/>
      <c r="E53" s="426">
        <f t="shared" si="4"/>
        <v>2</v>
      </c>
      <c r="F53" s="427">
        <f t="shared" si="5"/>
        <v>3</v>
      </c>
      <c r="G53" s="623"/>
      <c r="H53" s="624"/>
      <c r="I53" s="625"/>
      <c r="J53" s="624"/>
      <c r="K53" s="683"/>
      <c r="L53" s="686"/>
      <c r="M53" s="685"/>
      <c r="N53" s="685"/>
      <c r="O53" s="684"/>
      <c r="P53" s="683"/>
      <c r="Q53" s="686"/>
      <c r="R53" s="684"/>
      <c r="S53" s="685"/>
      <c r="T53" s="684"/>
      <c r="U53" s="683"/>
      <c r="V53" s="686"/>
      <c r="W53" s="685"/>
      <c r="X53" s="685"/>
      <c r="Y53" s="684"/>
      <c r="Z53" s="683"/>
      <c r="AA53" s="682"/>
      <c r="AB53" s="681"/>
      <c r="AC53" s="681"/>
      <c r="AD53" s="681"/>
      <c r="AE53" s="680"/>
      <c r="AF53" s="38"/>
      <c r="AG53" s="39"/>
      <c r="AH53" s="39"/>
      <c r="AI53" s="39"/>
      <c r="AJ53" s="111"/>
      <c r="AK53" s="423">
        <v>1</v>
      </c>
      <c r="AL53" s="424">
        <v>0</v>
      </c>
      <c r="AM53" s="424">
        <v>1</v>
      </c>
      <c r="AN53" s="294" t="s">
        <v>15</v>
      </c>
      <c r="AO53" s="425">
        <v>3</v>
      </c>
      <c r="AP53" s="433" t="s">
        <v>369</v>
      </c>
    </row>
    <row r="54" spans="1:42" ht="15.75">
      <c r="A54" s="310" t="s">
        <v>77</v>
      </c>
      <c r="B54" s="199" t="s">
        <v>363</v>
      </c>
      <c r="C54" s="1079" t="s">
        <v>394</v>
      </c>
      <c r="D54" s="1080"/>
      <c r="E54" s="426">
        <f t="shared" si="4"/>
        <v>2</v>
      </c>
      <c r="F54" s="427">
        <f t="shared" si="5"/>
        <v>2</v>
      </c>
      <c r="G54" s="195"/>
      <c r="H54" s="196"/>
      <c r="I54" s="368"/>
      <c r="J54" s="196"/>
      <c r="K54" s="416"/>
      <c r="L54" s="417"/>
      <c r="M54" s="418"/>
      <c r="N54" s="418"/>
      <c r="O54" s="419"/>
      <c r="P54" s="416"/>
      <c r="Q54" s="417"/>
      <c r="R54" s="419"/>
      <c r="S54" s="418"/>
      <c r="T54" s="419"/>
      <c r="U54" s="416"/>
      <c r="V54" s="417"/>
      <c r="W54" s="418"/>
      <c r="X54" s="418"/>
      <c r="Y54" s="419"/>
      <c r="Z54" s="416"/>
      <c r="AA54" s="428"/>
      <c r="AB54" s="429"/>
      <c r="AC54" s="429"/>
      <c r="AD54" s="429"/>
      <c r="AE54" s="430"/>
      <c r="AF54" s="38">
        <v>1</v>
      </c>
      <c r="AG54" s="39">
        <v>0</v>
      </c>
      <c r="AH54" s="39">
        <v>1</v>
      </c>
      <c r="AI54" s="39" t="s">
        <v>203</v>
      </c>
      <c r="AJ54" s="111">
        <v>2</v>
      </c>
      <c r="AK54" s="423"/>
      <c r="AL54" s="424"/>
      <c r="AM54" s="424"/>
      <c r="AN54" s="434"/>
      <c r="AO54" s="425"/>
      <c r="AP54" s="441"/>
    </row>
    <row r="55" spans="1:42" ht="15.75">
      <c r="A55" s="310" t="s">
        <v>78</v>
      </c>
      <c r="B55" s="199" t="s">
        <v>364</v>
      </c>
      <c r="C55" s="1079" t="s">
        <v>393</v>
      </c>
      <c r="D55" s="1080"/>
      <c r="E55" s="426">
        <f t="shared" si="4"/>
        <v>2</v>
      </c>
      <c r="F55" s="427">
        <f t="shared" si="5"/>
        <v>3</v>
      </c>
      <c r="G55" s="374"/>
      <c r="H55" s="105"/>
      <c r="I55" s="371"/>
      <c r="J55" s="105"/>
      <c r="K55" s="435"/>
      <c r="L55" s="417"/>
      <c r="M55" s="418"/>
      <c r="N55" s="418"/>
      <c r="O55" s="419"/>
      <c r="P55" s="416"/>
      <c r="Q55" s="417"/>
      <c r="R55" s="419"/>
      <c r="S55" s="418"/>
      <c r="T55" s="419"/>
      <c r="U55" s="416"/>
      <c r="V55" s="417"/>
      <c r="W55" s="418"/>
      <c r="X55" s="418"/>
      <c r="Y55" s="419"/>
      <c r="Z55" s="416"/>
      <c r="AA55" s="428"/>
      <c r="AB55" s="429"/>
      <c r="AC55" s="429"/>
      <c r="AD55" s="429"/>
      <c r="AE55" s="430"/>
      <c r="AF55" s="38"/>
      <c r="AG55" s="39"/>
      <c r="AH55" s="39"/>
      <c r="AI55" s="39"/>
      <c r="AJ55" s="111"/>
      <c r="AK55" s="423">
        <v>1</v>
      </c>
      <c r="AL55" s="424">
        <v>0</v>
      </c>
      <c r="AM55" s="424">
        <v>1</v>
      </c>
      <c r="AN55" s="434" t="s">
        <v>15</v>
      </c>
      <c r="AO55" s="425">
        <v>3</v>
      </c>
      <c r="AP55" s="433" t="s">
        <v>363</v>
      </c>
    </row>
    <row r="56" spans="1:42" ht="15.75">
      <c r="A56" s="310" t="s">
        <v>79</v>
      </c>
      <c r="B56" s="199" t="s">
        <v>389</v>
      </c>
      <c r="C56" s="1079" t="s">
        <v>392</v>
      </c>
      <c r="D56" s="1080"/>
      <c r="E56" s="426">
        <f t="shared" si="4"/>
        <v>2</v>
      </c>
      <c r="F56" s="427">
        <f t="shared" si="5"/>
        <v>3</v>
      </c>
      <c r="G56" s="627"/>
      <c r="H56" s="622"/>
      <c r="I56" s="626"/>
      <c r="J56" s="622"/>
      <c r="K56" s="687"/>
      <c r="L56" s="686"/>
      <c r="M56" s="685"/>
      <c r="N56" s="685"/>
      <c r="O56" s="684"/>
      <c r="P56" s="683"/>
      <c r="Q56" s="686"/>
      <c r="R56" s="684"/>
      <c r="S56" s="685"/>
      <c r="T56" s="684"/>
      <c r="U56" s="683"/>
      <c r="V56" s="686"/>
      <c r="W56" s="685"/>
      <c r="X56" s="685"/>
      <c r="Y56" s="684"/>
      <c r="Z56" s="683"/>
      <c r="AA56" s="682"/>
      <c r="AB56" s="681"/>
      <c r="AC56" s="681"/>
      <c r="AD56" s="681"/>
      <c r="AE56" s="680"/>
      <c r="AF56" s="38">
        <v>1</v>
      </c>
      <c r="AG56" s="39">
        <v>0</v>
      </c>
      <c r="AH56" s="39">
        <v>1</v>
      </c>
      <c r="AI56" s="39" t="s">
        <v>15</v>
      </c>
      <c r="AJ56" s="111">
        <v>3</v>
      </c>
      <c r="AK56" s="423"/>
      <c r="AL56" s="424"/>
      <c r="AM56" s="424"/>
      <c r="AN56" s="434"/>
      <c r="AO56" s="425"/>
      <c r="AP56" s="441"/>
    </row>
    <row r="57" spans="1:42" ht="16.5" thickBot="1">
      <c r="A57" s="352" t="s">
        <v>80</v>
      </c>
      <c r="B57" s="201" t="s">
        <v>391</v>
      </c>
      <c r="C57" s="1126" t="s">
        <v>390</v>
      </c>
      <c r="D57" s="1127"/>
      <c r="E57" s="307">
        <f t="shared" si="4"/>
        <v>2</v>
      </c>
      <c r="F57" s="443">
        <f t="shared" si="5"/>
        <v>2</v>
      </c>
      <c r="G57" s="679"/>
      <c r="H57" s="677"/>
      <c r="I57" s="678"/>
      <c r="J57" s="677"/>
      <c r="K57" s="673"/>
      <c r="L57" s="676"/>
      <c r="M57" s="675"/>
      <c r="N57" s="675"/>
      <c r="O57" s="674"/>
      <c r="P57" s="673"/>
      <c r="Q57" s="676"/>
      <c r="R57" s="674"/>
      <c r="S57" s="675"/>
      <c r="T57" s="674"/>
      <c r="U57" s="673"/>
      <c r="V57" s="676"/>
      <c r="W57" s="675"/>
      <c r="X57" s="675"/>
      <c r="Y57" s="674"/>
      <c r="Z57" s="673"/>
      <c r="AA57" s="672"/>
      <c r="AB57" s="671"/>
      <c r="AC57" s="671"/>
      <c r="AD57" s="671"/>
      <c r="AE57" s="670"/>
      <c r="AF57" s="669"/>
      <c r="AG57" s="668"/>
      <c r="AH57" s="668"/>
      <c r="AI57" s="668"/>
      <c r="AJ57" s="667"/>
      <c r="AK57" s="666">
        <v>1</v>
      </c>
      <c r="AL57" s="665">
        <v>0</v>
      </c>
      <c r="AM57" s="665">
        <v>1</v>
      </c>
      <c r="AN57" s="664" t="s">
        <v>203</v>
      </c>
      <c r="AO57" s="663">
        <v>2</v>
      </c>
      <c r="AP57" s="444" t="s">
        <v>389</v>
      </c>
    </row>
    <row r="58" spans="1:42" ht="15.75">
      <c r="A58" s="2"/>
      <c r="B58" s="43"/>
      <c r="V58" s="1"/>
      <c r="W58" s="1"/>
      <c r="X58" s="1"/>
      <c r="Y58" s="2"/>
      <c r="Z58" s="14"/>
      <c r="AA58" s="2"/>
      <c r="AB58" s="2"/>
      <c r="AC58" s="2"/>
      <c r="AD58" s="2"/>
      <c r="AE58" s="14"/>
      <c r="AF58" s="2"/>
      <c r="AG58" s="2"/>
      <c r="AH58" s="2"/>
      <c r="AI58" s="2"/>
      <c r="AJ58" s="14"/>
      <c r="AK58" s="2"/>
      <c r="AL58" s="2"/>
      <c r="AM58" s="2"/>
      <c r="AN58" s="2"/>
      <c r="AO58" s="14"/>
      <c r="AP58" s="10"/>
    </row>
    <row r="59" spans="1:42" ht="15.75">
      <c r="A59" s="2"/>
      <c r="B59" s="43" t="s">
        <v>384</v>
      </c>
      <c r="V59" s="1"/>
      <c r="W59" s="1"/>
      <c r="X59" s="1"/>
      <c r="Y59" s="2"/>
      <c r="Z59" s="14"/>
      <c r="AA59" s="2"/>
      <c r="AB59" s="2"/>
      <c r="AC59" s="2"/>
      <c r="AD59" s="2"/>
      <c r="AE59" s="14"/>
      <c r="AF59" s="2"/>
      <c r="AG59" s="2"/>
      <c r="AH59" s="2"/>
      <c r="AI59" s="2"/>
      <c r="AJ59" s="14"/>
      <c r="AK59" s="2"/>
      <c r="AL59" s="2"/>
      <c r="AM59" s="2"/>
      <c r="AN59" s="2"/>
      <c r="AO59" s="14"/>
      <c r="AP59" s="10"/>
    </row>
    <row r="60" spans="1:42" ht="15.75">
      <c r="A60" s="2"/>
      <c r="B60" s="43"/>
      <c r="V60" s="1"/>
      <c r="W60" s="1"/>
      <c r="X60" s="1"/>
      <c r="Y60" s="2"/>
      <c r="Z60" s="14"/>
      <c r="AA60" s="2"/>
      <c r="AB60" s="2"/>
      <c r="AC60" s="2"/>
      <c r="AD60" s="2"/>
      <c r="AE60" s="14"/>
      <c r="AF60" s="2"/>
      <c r="AG60" s="2"/>
      <c r="AH60" s="2"/>
      <c r="AI60" s="2"/>
      <c r="AJ60" s="14"/>
      <c r="AK60" s="2"/>
      <c r="AL60" s="2"/>
      <c r="AM60" s="2"/>
      <c r="AN60" s="2"/>
      <c r="AO60" s="14"/>
      <c r="AP60" s="10"/>
    </row>
    <row r="61" spans="1:42" ht="15.75">
      <c r="A61" s="2"/>
      <c r="B61" s="43"/>
      <c r="V61" s="1"/>
      <c r="W61" s="1"/>
      <c r="X61" s="1"/>
      <c r="Y61" s="2"/>
      <c r="Z61" s="14"/>
      <c r="AA61" s="2"/>
      <c r="AB61" s="2"/>
      <c r="AC61" s="2"/>
      <c r="AD61" s="2"/>
      <c r="AE61" s="14"/>
      <c r="AF61" s="2"/>
      <c r="AG61" s="2"/>
      <c r="AH61" s="2"/>
      <c r="AI61" s="2"/>
      <c r="AJ61" s="14"/>
      <c r="AK61" s="2"/>
      <c r="AL61" s="2"/>
      <c r="AM61" s="2"/>
      <c r="AN61" s="2"/>
      <c r="AO61" s="14"/>
      <c r="AP61" s="10"/>
    </row>
    <row r="62" spans="1:42" ht="15.75">
      <c r="A62" s="2"/>
      <c r="B62" s="43"/>
      <c r="V62" s="1"/>
      <c r="W62" s="1"/>
      <c r="X62" s="1"/>
      <c r="Y62" s="2"/>
      <c r="Z62" s="14"/>
      <c r="AA62" s="2"/>
      <c r="AB62" s="2"/>
      <c r="AC62" s="2"/>
      <c r="AD62" s="2"/>
      <c r="AE62" s="14"/>
      <c r="AF62" s="2"/>
      <c r="AG62" s="2"/>
      <c r="AH62" s="2"/>
      <c r="AI62" s="2"/>
      <c r="AJ62" s="14"/>
      <c r="AK62" s="2"/>
      <c r="AL62" s="2"/>
      <c r="AM62" s="2"/>
      <c r="AN62" s="2"/>
      <c r="AO62" s="14"/>
      <c r="AP62" s="10"/>
    </row>
    <row r="63" spans="1:42" ht="15.75">
      <c r="A63" s="2"/>
      <c r="B63" s="43"/>
      <c r="V63" s="1"/>
      <c r="W63" s="1"/>
      <c r="X63" s="1"/>
      <c r="Y63" s="2"/>
      <c r="Z63" s="14"/>
      <c r="AA63" s="2"/>
      <c r="AB63" s="2"/>
      <c r="AC63" s="2"/>
      <c r="AD63" s="2"/>
      <c r="AE63" s="14"/>
      <c r="AF63" s="2"/>
      <c r="AG63" s="2"/>
      <c r="AH63" s="2"/>
      <c r="AI63" s="2"/>
      <c r="AJ63" s="14"/>
      <c r="AK63" s="2"/>
      <c r="AL63" s="2"/>
      <c r="AM63" s="2"/>
      <c r="AN63" s="2"/>
      <c r="AO63" s="14"/>
      <c r="AP63" s="10"/>
    </row>
    <row r="64" spans="1:42" ht="15.75">
      <c r="A64" s="2"/>
      <c r="B64" s="43"/>
      <c r="C64" s="395" t="s">
        <v>421</v>
      </c>
      <c r="V64" s="1"/>
      <c r="W64" s="1"/>
      <c r="X64" s="1"/>
      <c r="Y64" s="2"/>
      <c r="Z64" s="14"/>
      <c r="AA64" s="2"/>
      <c r="AB64" s="2"/>
      <c r="AC64" s="2"/>
      <c r="AD64" s="2"/>
      <c r="AE64" s="14"/>
      <c r="AF64" s="2"/>
      <c r="AG64" s="2"/>
      <c r="AH64" s="2"/>
      <c r="AI64" s="2"/>
      <c r="AJ64" s="14"/>
      <c r="AK64" s="2"/>
      <c r="AL64" s="2"/>
      <c r="AM64" s="2"/>
      <c r="AN64" s="2"/>
      <c r="AO64" s="14"/>
      <c r="AP64" s="10"/>
    </row>
    <row r="65" spans="1:42" ht="15.75">
      <c r="A65" s="2"/>
      <c r="B65" s="43"/>
      <c r="C65" s="395" t="s">
        <v>316</v>
      </c>
      <c r="V65" s="1"/>
      <c r="W65" s="1"/>
      <c r="X65" s="1"/>
      <c r="Y65" s="2"/>
      <c r="Z65" s="14"/>
      <c r="AA65" s="2"/>
      <c r="AB65" s="2"/>
      <c r="AC65" s="2"/>
      <c r="AD65" s="2"/>
      <c r="AE65" s="14"/>
      <c r="AF65" s="2"/>
      <c r="AG65" s="2"/>
      <c r="AH65" s="2"/>
      <c r="AI65" s="2"/>
      <c r="AJ65" s="14"/>
      <c r="AK65" s="2"/>
      <c r="AL65" s="2"/>
      <c r="AM65" s="2"/>
      <c r="AN65" s="2"/>
      <c r="AO65" s="14"/>
      <c r="AP65" s="10"/>
    </row>
    <row r="66" spans="1:42" ht="15.75">
      <c r="A66" s="2"/>
      <c r="B66" s="43"/>
      <c r="V66" s="1"/>
      <c r="W66" s="1"/>
      <c r="X66" s="1"/>
      <c r="Y66" s="2"/>
      <c r="Z66" s="14"/>
      <c r="AA66" s="2"/>
      <c r="AB66" s="2"/>
      <c r="AC66" s="2"/>
      <c r="AD66" s="2"/>
      <c r="AE66" s="14"/>
      <c r="AF66" s="2"/>
      <c r="AG66" s="2"/>
      <c r="AH66" s="2"/>
      <c r="AI66" s="2"/>
      <c r="AJ66" s="14"/>
      <c r="AK66" s="2"/>
      <c r="AL66" s="2"/>
      <c r="AM66" s="2"/>
      <c r="AN66" s="2"/>
      <c r="AO66" s="14"/>
      <c r="AP66" s="10"/>
    </row>
  </sheetData>
  <sheetProtection/>
  <mergeCells count="57">
    <mergeCell ref="L1:S1"/>
    <mergeCell ref="AJ2:AP2"/>
    <mergeCell ref="AH3:AP3"/>
    <mergeCell ref="AH4:AP4"/>
    <mergeCell ref="B5:C5"/>
    <mergeCell ref="A6:AO6"/>
    <mergeCell ref="A8:A9"/>
    <mergeCell ref="B8:B9"/>
    <mergeCell ref="C8:D9"/>
    <mergeCell ref="F8:F9"/>
    <mergeCell ref="G8:AJ8"/>
    <mergeCell ref="AP8:AP9"/>
    <mergeCell ref="A11:C11"/>
    <mergeCell ref="A21:C21"/>
    <mergeCell ref="G21:I21"/>
    <mergeCell ref="L21:N21"/>
    <mergeCell ref="Q21:S21"/>
    <mergeCell ref="V21:X21"/>
    <mergeCell ref="AA21:AC21"/>
    <mergeCell ref="AF21:AH21"/>
    <mergeCell ref="AK21:AM21"/>
    <mergeCell ref="A22:C22"/>
    <mergeCell ref="C24:D24"/>
    <mergeCell ref="G25:I25"/>
    <mergeCell ref="L25:N25"/>
    <mergeCell ref="Q25:S25"/>
    <mergeCell ref="V25:X25"/>
    <mergeCell ref="AA25:AC25"/>
    <mergeCell ref="AF25:AH25"/>
    <mergeCell ref="AK25:AM25"/>
    <mergeCell ref="G32:I32"/>
    <mergeCell ref="A37:A38"/>
    <mergeCell ref="B37:B38"/>
    <mergeCell ref="C37:D38"/>
    <mergeCell ref="F37:F38"/>
    <mergeCell ref="G37:AJ37"/>
    <mergeCell ref="AF31:AJ31"/>
    <mergeCell ref="AP37:AP38"/>
    <mergeCell ref="A39:F39"/>
    <mergeCell ref="B40:D40"/>
    <mergeCell ref="C41:D41"/>
    <mergeCell ref="C42:D42"/>
    <mergeCell ref="C43:D43"/>
    <mergeCell ref="C44:D44"/>
    <mergeCell ref="C45:D45"/>
    <mergeCell ref="C46:D46"/>
    <mergeCell ref="C47:D47"/>
    <mergeCell ref="C48:D48"/>
    <mergeCell ref="B49:D49"/>
    <mergeCell ref="C56:D56"/>
    <mergeCell ref="C57:D57"/>
    <mergeCell ref="C50:D50"/>
    <mergeCell ref="C51:D51"/>
    <mergeCell ref="C52:D52"/>
    <mergeCell ref="C53:D53"/>
    <mergeCell ref="C54:D54"/>
    <mergeCell ref="C55:D55"/>
  </mergeCells>
  <printOptions horizontalCentered="1"/>
  <pageMargins left="0.15748031496062992" right="0.15748031496062992" top="0.7086614173228347" bottom="0.5511811023622047" header="0.5905511811023623" footer="0.31496062992125984"/>
  <pageSetup fitToHeight="1" fitToWidth="1" horizontalDpi="600" verticalDpi="600" orientation="landscape" paperSize="9" scale="40" r:id="rId1"/>
  <headerFooter alignWithMargins="0">
    <oddFooter>&amp;L&amp;14Nyomtatva:&amp;D&amp;C&amp;12Tanterv -Nappali 
&amp;F&amp;R&amp;14 4/7</oddFooter>
  </headerFooter>
  <rowBreaks count="1" manualBreakCount="1">
    <brk id="36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PageLayoutView="0" workbookViewId="0" topLeftCell="A1">
      <selection activeCell="Y6" sqref="Y6"/>
    </sheetView>
  </sheetViews>
  <sheetFormatPr defaultColWidth="9.00390625" defaultRowHeight="12.75"/>
  <cols>
    <col min="2" max="2" width="14.375" style="0" bestFit="1" customWidth="1"/>
    <col min="3" max="3" width="54.375" style="0" customWidth="1"/>
    <col min="4" max="4" width="7.25390625" style="0" customWidth="1"/>
    <col min="5" max="5" width="7.625" style="0" customWidth="1"/>
    <col min="6" max="6" width="5.125" style="0" customWidth="1"/>
    <col min="7" max="7" width="4.625" style="0" customWidth="1"/>
    <col min="8" max="8" width="5.375" style="0" customWidth="1"/>
    <col min="9" max="9" width="4.25390625" style="0" customWidth="1"/>
    <col min="10" max="10" width="4.875" style="0" customWidth="1"/>
    <col min="11" max="11" width="5.125" style="0" customWidth="1"/>
    <col min="12" max="12" width="4.875" style="0" customWidth="1"/>
    <col min="13" max="13" width="3.75390625" style="0" customWidth="1"/>
    <col min="14" max="14" width="4.625" style="0" customWidth="1"/>
    <col min="15" max="15" width="4.375" style="0" customWidth="1"/>
    <col min="16" max="16" width="7.125" style="0" customWidth="1"/>
    <col min="17" max="17" width="6.125" style="0" customWidth="1"/>
    <col min="18" max="19" width="6.00390625" style="0" customWidth="1"/>
    <col min="20" max="20" width="7.375" style="0" customWidth="1"/>
    <col min="21" max="21" width="5.00390625" style="0" customWidth="1"/>
    <col min="22" max="22" width="3.75390625" style="0" customWidth="1"/>
    <col min="23" max="24" width="3.625" style="0" customWidth="1"/>
    <col min="25" max="25" width="3.00390625" style="0" customWidth="1"/>
    <col min="26" max="26" width="4.375" style="0" customWidth="1"/>
    <col min="27" max="27" width="3.625" style="0" customWidth="1"/>
    <col min="28" max="28" width="3.75390625" style="0" customWidth="1"/>
    <col min="29" max="29" width="3.00390625" style="0" customWidth="1"/>
    <col min="30" max="30" width="3.75390625" style="0" customWidth="1"/>
    <col min="31" max="31" width="3.375" style="0" customWidth="1"/>
    <col min="32" max="32" width="4.25390625" style="0" customWidth="1"/>
    <col min="33" max="34" width="4.00390625" style="0" customWidth="1"/>
    <col min="35" max="35" width="3.625" style="0" customWidth="1"/>
    <col min="36" max="36" width="4.125" style="0" customWidth="1"/>
    <col min="37" max="37" width="4.25390625" style="0" customWidth="1"/>
    <col min="38" max="38" width="3.75390625" style="0" customWidth="1"/>
    <col min="39" max="39" width="4.00390625" style="0" customWidth="1"/>
    <col min="40" max="40" width="3.625" style="0" customWidth="1"/>
    <col min="41" max="41" width="16.375" style="0" bestFit="1" customWidth="1"/>
  </cols>
  <sheetData>
    <row r="1" spans="1:41" ht="18">
      <c r="A1" s="53" t="s">
        <v>319</v>
      </c>
      <c r="B1" s="54"/>
      <c r="C1" s="55"/>
      <c r="D1" s="42"/>
      <c r="E1" s="42"/>
      <c r="F1" s="42"/>
      <c r="G1" s="56"/>
      <c r="H1" s="56"/>
      <c r="I1" s="56"/>
      <c r="J1" s="56"/>
      <c r="K1" s="56"/>
      <c r="L1" s="56"/>
      <c r="M1" s="56"/>
      <c r="N1" s="56"/>
      <c r="O1" s="56" t="s">
        <v>229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57"/>
    </row>
    <row r="2" spans="1:41" ht="18">
      <c r="A2" s="53" t="s">
        <v>205</v>
      </c>
      <c r="B2" s="54"/>
      <c r="C2" s="55"/>
      <c r="D2" s="42"/>
      <c r="E2" s="42"/>
      <c r="F2" s="42"/>
      <c r="G2" s="56"/>
      <c r="H2" s="56"/>
      <c r="I2" s="56"/>
      <c r="J2" s="56"/>
      <c r="K2" s="56"/>
      <c r="L2" s="56"/>
      <c r="M2" s="56"/>
      <c r="N2" s="56"/>
      <c r="O2" s="56" t="s">
        <v>172</v>
      </c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  <c r="AD2" s="57"/>
      <c r="AE2" s="57"/>
      <c r="AF2" s="57"/>
      <c r="AG2" s="57"/>
      <c r="AH2" s="42"/>
      <c r="AI2" s="42"/>
      <c r="AJ2" s="42"/>
      <c r="AK2" s="42"/>
      <c r="AL2" s="42"/>
      <c r="AM2" s="42"/>
      <c r="AN2" s="42"/>
      <c r="AO2" s="42"/>
    </row>
    <row r="3" spans="1:41" ht="18">
      <c r="A3" s="53"/>
      <c r="B3" s="54"/>
      <c r="C3" s="55"/>
      <c r="D3" s="42"/>
      <c r="E3" s="42"/>
      <c r="F3" s="42"/>
      <c r="G3" s="56"/>
      <c r="H3" s="56"/>
      <c r="I3" s="56"/>
      <c r="J3" s="56"/>
      <c r="K3" s="56"/>
      <c r="L3" s="56"/>
      <c r="M3" s="56"/>
      <c r="N3" s="56"/>
      <c r="O3" s="56" t="s">
        <v>419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  <c r="AD3" s="57"/>
      <c r="AE3" s="57"/>
      <c r="AF3" s="57"/>
      <c r="AG3" s="57"/>
      <c r="AH3" s="42" t="s">
        <v>475</v>
      </c>
      <c r="AI3" s="42"/>
      <c r="AJ3" s="42"/>
      <c r="AK3" s="42"/>
      <c r="AL3" s="42" t="s">
        <v>555</v>
      </c>
      <c r="AM3" s="42"/>
      <c r="AN3" s="42"/>
      <c r="AO3" s="42"/>
    </row>
    <row r="4" spans="1:41" ht="18">
      <c r="A4" s="18"/>
      <c r="B4" s="6"/>
      <c r="C4" s="7"/>
      <c r="D4" s="5"/>
      <c r="E4" s="5"/>
      <c r="F4" s="5"/>
      <c r="G4" s="5"/>
      <c r="H4" s="5"/>
      <c r="I4" s="5"/>
      <c r="J4" s="5"/>
      <c r="K4" s="5"/>
      <c r="L4" s="56"/>
      <c r="M4" s="56"/>
      <c r="N4" s="56"/>
      <c r="O4" s="56" t="s">
        <v>474</v>
      </c>
      <c r="P4" s="56"/>
      <c r="Q4" s="56"/>
      <c r="R4" s="56"/>
      <c r="S4" s="5"/>
      <c r="T4" s="56"/>
      <c r="U4" s="56"/>
      <c r="V4" s="56"/>
      <c r="W4" s="56"/>
      <c r="X4" s="56"/>
      <c r="Y4" s="56"/>
      <c r="Z4" s="56"/>
      <c r="AA4" s="56"/>
      <c r="AB4" s="56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">
      <c r="A5" s="18"/>
      <c r="B5" s="6"/>
      <c r="C5" s="7"/>
      <c r="D5" s="5"/>
      <c r="E5" s="53"/>
      <c r="F5" s="54"/>
      <c r="G5" s="55"/>
      <c r="H5" s="42"/>
      <c r="I5" s="42"/>
      <c r="J5" s="42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57"/>
      <c r="AI5" s="57"/>
      <c r="AJ5" s="57"/>
      <c r="AK5" s="57"/>
      <c r="AL5" s="42"/>
      <c r="AM5" s="42"/>
      <c r="AN5" s="42"/>
      <c r="AO5" s="42"/>
    </row>
    <row r="6" spans="1:41" ht="18">
      <c r="A6" s="18"/>
      <c r="B6" s="6"/>
      <c r="C6" s="7"/>
      <c r="D6" s="5"/>
      <c r="E6" s="18"/>
      <c r="F6" s="6"/>
      <c r="G6" s="7"/>
      <c r="H6" s="5"/>
      <c r="I6" s="5"/>
      <c r="J6" s="5"/>
      <c r="K6" s="5"/>
      <c r="L6" s="5"/>
      <c r="M6" s="5"/>
      <c r="N6" s="5"/>
      <c r="O6" s="5"/>
      <c r="P6" s="56"/>
      <c r="Q6" s="56"/>
      <c r="R6" s="56"/>
      <c r="S6" s="56"/>
      <c r="T6" s="56"/>
      <c r="U6" s="56"/>
      <c r="V6" s="56"/>
      <c r="W6" s="5"/>
      <c r="X6" s="56"/>
      <c r="Y6" s="56"/>
      <c r="Z6" s="56"/>
      <c r="AA6" s="56"/>
      <c r="AB6" s="56"/>
      <c r="AC6" s="56"/>
      <c r="AD6" s="56"/>
      <c r="AE6" s="56"/>
      <c r="AF6" s="56"/>
      <c r="AG6" s="5"/>
      <c r="AH6" s="5"/>
      <c r="AI6" s="5"/>
      <c r="AJ6" s="5"/>
      <c r="AK6" s="5"/>
      <c r="AL6" s="5"/>
      <c r="AM6" s="5"/>
      <c r="AN6" s="5"/>
      <c r="AO6" s="5"/>
    </row>
    <row r="7" spans="1:41" ht="16.5" thickBot="1">
      <c r="A7" s="1145" t="s">
        <v>26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5"/>
      <c r="AD7" s="1145"/>
      <c r="AE7" s="1145"/>
      <c r="AF7" s="1145"/>
      <c r="AG7" s="1145"/>
      <c r="AH7" s="1145"/>
      <c r="AI7" s="1145"/>
      <c r="AJ7" s="1145"/>
      <c r="AK7" s="1145"/>
      <c r="AL7" s="1145"/>
      <c r="AM7" s="1145"/>
      <c r="AN7" s="1145"/>
      <c r="AO7" s="1145"/>
    </row>
    <row r="8" spans="1:41" ht="15.75">
      <c r="A8" s="1040"/>
      <c r="B8" s="1059" t="s">
        <v>23</v>
      </c>
      <c r="C8" s="1146" t="s">
        <v>2</v>
      </c>
      <c r="D8" s="27" t="s">
        <v>0</v>
      </c>
      <c r="E8" s="1032" t="s">
        <v>171</v>
      </c>
      <c r="F8" s="1036" t="s">
        <v>1</v>
      </c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1037"/>
      <c r="V8" s="1037"/>
      <c r="W8" s="1037"/>
      <c r="X8" s="1037"/>
      <c r="Y8" s="1037"/>
      <c r="Z8" s="1037"/>
      <c r="AA8" s="1037"/>
      <c r="AB8" s="1037"/>
      <c r="AC8" s="1037"/>
      <c r="AD8" s="1037"/>
      <c r="AE8" s="1037"/>
      <c r="AF8" s="1037"/>
      <c r="AG8" s="1037"/>
      <c r="AH8" s="1037"/>
      <c r="AI8" s="1037"/>
      <c r="AJ8" s="28"/>
      <c r="AK8" s="28"/>
      <c r="AL8" s="28"/>
      <c r="AM8" s="29"/>
      <c r="AN8" s="30"/>
      <c r="AO8" s="1061" t="s">
        <v>29</v>
      </c>
    </row>
    <row r="9" spans="1:41" ht="16.5" thickBot="1">
      <c r="A9" s="1058"/>
      <c r="B9" s="1060"/>
      <c r="C9" s="1147"/>
      <c r="D9" s="32" t="s">
        <v>3</v>
      </c>
      <c r="E9" s="1033"/>
      <c r="F9" s="33"/>
      <c r="G9" s="34"/>
      <c r="H9" s="34" t="s">
        <v>4</v>
      </c>
      <c r="I9" s="34"/>
      <c r="J9" s="35"/>
      <c r="K9" s="34"/>
      <c r="L9" s="34"/>
      <c r="M9" s="34" t="s">
        <v>5</v>
      </c>
      <c r="N9" s="34"/>
      <c r="O9" s="35"/>
      <c r="P9" s="34"/>
      <c r="Q9" s="34"/>
      <c r="R9" s="36" t="s">
        <v>6</v>
      </c>
      <c r="S9" s="34"/>
      <c r="T9" s="35"/>
      <c r="U9" s="34"/>
      <c r="V9" s="34"/>
      <c r="W9" s="36" t="s">
        <v>7</v>
      </c>
      <c r="X9" s="34"/>
      <c r="Y9" s="35"/>
      <c r="Z9" s="34"/>
      <c r="AA9" s="34"/>
      <c r="AB9" s="36" t="s">
        <v>8</v>
      </c>
      <c r="AC9" s="34"/>
      <c r="AD9" s="35"/>
      <c r="AE9" s="33"/>
      <c r="AF9" s="34"/>
      <c r="AG9" s="34" t="s">
        <v>9</v>
      </c>
      <c r="AH9" s="34"/>
      <c r="AI9" s="37"/>
      <c r="AJ9" s="33"/>
      <c r="AK9" s="34"/>
      <c r="AL9" s="34" t="s">
        <v>22</v>
      </c>
      <c r="AM9" s="34"/>
      <c r="AN9" s="35"/>
      <c r="AO9" s="1062"/>
    </row>
    <row r="10" spans="1:41" ht="15.75">
      <c r="A10" s="41"/>
      <c r="B10" s="45"/>
      <c r="C10" s="46"/>
      <c r="D10" s="77"/>
      <c r="E10" s="58"/>
      <c r="F10" s="124" t="s">
        <v>10</v>
      </c>
      <c r="G10" s="125" t="s">
        <v>12</v>
      </c>
      <c r="H10" s="125" t="s">
        <v>11</v>
      </c>
      <c r="I10" s="125" t="s">
        <v>13</v>
      </c>
      <c r="J10" s="126" t="s">
        <v>14</v>
      </c>
      <c r="K10" s="124" t="s">
        <v>10</v>
      </c>
      <c r="L10" s="125" t="s">
        <v>12</v>
      </c>
      <c r="M10" s="125" t="s">
        <v>11</v>
      </c>
      <c r="N10" s="125" t="s">
        <v>13</v>
      </c>
      <c r="O10" s="126" t="s">
        <v>14</v>
      </c>
      <c r="P10" s="124" t="s">
        <v>10</v>
      </c>
      <c r="Q10" s="125" t="s">
        <v>12</v>
      </c>
      <c r="R10" s="125" t="s">
        <v>11</v>
      </c>
      <c r="S10" s="125" t="s">
        <v>13</v>
      </c>
      <c r="T10" s="126" t="s">
        <v>14</v>
      </c>
      <c r="U10" s="124" t="s">
        <v>10</v>
      </c>
      <c r="V10" s="125" t="s">
        <v>12</v>
      </c>
      <c r="W10" s="125" t="s">
        <v>11</v>
      </c>
      <c r="X10" s="125" t="s">
        <v>13</v>
      </c>
      <c r="Y10" s="126" t="s">
        <v>14</v>
      </c>
      <c r="Z10" s="124" t="s">
        <v>10</v>
      </c>
      <c r="AA10" s="125" t="s">
        <v>12</v>
      </c>
      <c r="AB10" s="125" t="s">
        <v>11</v>
      </c>
      <c r="AC10" s="125" t="s">
        <v>13</v>
      </c>
      <c r="AD10" s="126" t="s">
        <v>14</v>
      </c>
      <c r="AE10" s="124" t="s">
        <v>10</v>
      </c>
      <c r="AF10" s="125" t="s">
        <v>12</v>
      </c>
      <c r="AG10" s="125" t="s">
        <v>11</v>
      </c>
      <c r="AH10" s="125" t="s">
        <v>13</v>
      </c>
      <c r="AI10" s="126" t="s">
        <v>14</v>
      </c>
      <c r="AJ10" s="127" t="s">
        <v>10</v>
      </c>
      <c r="AK10" s="26" t="s">
        <v>12</v>
      </c>
      <c r="AL10" s="26" t="s">
        <v>11</v>
      </c>
      <c r="AM10" s="26" t="s">
        <v>13</v>
      </c>
      <c r="AN10" s="126" t="s">
        <v>14</v>
      </c>
      <c r="AO10" s="135" t="s">
        <v>23</v>
      </c>
    </row>
    <row r="11" spans="1:41" ht="16.5" thickBot="1">
      <c r="A11" s="1142" t="s">
        <v>473</v>
      </c>
      <c r="B11" s="1143"/>
      <c r="C11" s="1144"/>
      <c r="D11" s="97"/>
      <c r="E11" s="98"/>
      <c r="F11" s="97"/>
      <c r="G11" s="99"/>
      <c r="H11" s="99"/>
      <c r="I11" s="99"/>
      <c r="J11" s="98"/>
      <c r="K11" s="97"/>
      <c r="L11" s="99"/>
      <c r="M11" s="99"/>
      <c r="N11" s="99"/>
      <c r="O11" s="98"/>
      <c r="P11" s="246"/>
      <c r="Q11" s="99"/>
      <c r="R11" s="99"/>
      <c r="S11" s="99"/>
      <c r="T11" s="98"/>
      <c r="U11" s="97"/>
      <c r="V11" s="99"/>
      <c r="W11" s="99"/>
      <c r="X11" s="99"/>
      <c r="Y11" s="98"/>
      <c r="Z11" s="97"/>
      <c r="AA11" s="99"/>
      <c r="AB11" s="99"/>
      <c r="AC11" s="99"/>
      <c r="AD11" s="98"/>
      <c r="AE11" s="97"/>
      <c r="AF11" s="99"/>
      <c r="AG11" s="99"/>
      <c r="AH11" s="99"/>
      <c r="AI11" s="98"/>
      <c r="AJ11" s="97"/>
      <c r="AK11" s="99"/>
      <c r="AL11" s="99"/>
      <c r="AM11" s="99"/>
      <c r="AN11" s="98"/>
      <c r="AO11" s="122"/>
    </row>
    <row r="12" spans="1:41" ht="15" customHeight="1">
      <c r="A12" s="822" t="s">
        <v>4</v>
      </c>
      <c r="B12" s="821" t="s">
        <v>472</v>
      </c>
      <c r="C12" s="820" t="s">
        <v>471</v>
      </c>
      <c r="D12" s="197">
        <v>2</v>
      </c>
      <c r="E12" s="247">
        <v>2</v>
      </c>
      <c r="F12" s="217"/>
      <c r="G12" s="218"/>
      <c r="H12" s="218"/>
      <c r="I12" s="218"/>
      <c r="J12" s="219"/>
      <c r="K12" s="217"/>
      <c r="L12" s="218"/>
      <c r="M12" s="218"/>
      <c r="N12" s="218"/>
      <c r="O12" s="249"/>
      <c r="P12" s="133">
        <v>2</v>
      </c>
      <c r="Q12" s="132">
        <v>0</v>
      </c>
      <c r="R12" s="132">
        <v>0</v>
      </c>
      <c r="S12" s="294" t="s">
        <v>203</v>
      </c>
      <c r="T12" s="134">
        <v>2</v>
      </c>
      <c r="U12" s="248" t="s">
        <v>207</v>
      </c>
      <c r="V12" s="218"/>
      <c r="W12" s="218"/>
      <c r="X12" s="218"/>
      <c r="Y12" s="249"/>
      <c r="Z12" s="133"/>
      <c r="AA12" s="132"/>
      <c r="AB12" s="132"/>
      <c r="AC12" s="294"/>
      <c r="AD12" s="134"/>
      <c r="AE12" s="248"/>
      <c r="AF12" s="132"/>
      <c r="AG12" s="132"/>
      <c r="AH12" s="132"/>
      <c r="AI12" s="134"/>
      <c r="AJ12" s="217"/>
      <c r="AK12" s="218"/>
      <c r="AL12" s="218"/>
      <c r="AM12" s="218"/>
      <c r="AN12" s="220"/>
      <c r="AO12" s="204"/>
    </row>
    <row r="13" spans="1:41" ht="15" customHeight="1">
      <c r="A13" s="822" t="s">
        <v>5</v>
      </c>
      <c r="B13" s="821" t="s">
        <v>470</v>
      </c>
      <c r="C13" s="820" t="s">
        <v>469</v>
      </c>
      <c r="D13" s="197">
        <v>2</v>
      </c>
      <c r="E13" s="247">
        <v>2</v>
      </c>
      <c r="F13" s="217"/>
      <c r="G13" s="218"/>
      <c r="H13" s="218"/>
      <c r="I13" s="218"/>
      <c r="J13" s="219"/>
      <c r="K13" s="217"/>
      <c r="L13" s="218"/>
      <c r="M13" s="218"/>
      <c r="N13" s="218"/>
      <c r="O13" s="249"/>
      <c r="P13" s="133">
        <v>2</v>
      </c>
      <c r="Q13" s="132">
        <v>0</v>
      </c>
      <c r="R13" s="132">
        <v>0</v>
      </c>
      <c r="S13" s="294" t="s">
        <v>203</v>
      </c>
      <c r="T13" s="134">
        <v>2</v>
      </c>
      <c r="U13" s="248" t="s">
        <v>207</v>
      </c>
      <c r="V13" s="218"/>
      <c r="W13" s="218"/>
      <c r="X13" s="218"/>
      <c r="Y13" s="249"/>
      <c r="Z13" s="133"/>
      <c r="AA13" s="132"/>
      <c r="AB13" s="132"/>
      <c r="AC13" s="294"/>
      <c r="AD13" s="134"/>
      <c r="AE13" s="248"/>
      <c r="AF13" s="218"/>
      <c r="AG13" s="218"/>
      <c r="AH13" s="218"/>
      <c r="AI13" s="220"/>
      <c r="AJ13" s="250"/>
      <c r="AK13" s="132"/>
      <c r="AL13" s="132"/>
      <c r="AM13" s="132"/>
      <c r="AN13" s="134"/>
      <c r="AO13" s="204"/>
    </row>
    <row r="14" spans="1:41" ht="15" customHeight="1">
      <c r="A14" s="822" t="s">
        <v>6</v>
      </c>
      <c r="B14" s="821" t="s">
        <v>468</v>
      </c>
      <c r="C14" s="820" t="s">
        <v>467</v>
      </c>
      <c r="D14" s="197">
        <v>2</v>
      </c>
      <c r="E14" s="247">
        <v>2</v>
      </c>
      <c r="F14" s="217"/>
      <c r="G14" s="218"/>
      <c r="H14" s="218"/>
      <c r="I14" s="218"/>
      <c r="J14" s="219"/>
      <c r="K14" s="819"/>
      <c r="L14" s="818"/>
      <c r="M14" s="818"/>
      <c r="N14" s="818"/>
      <c r="O14" s="249"/>
      <c r="P14" s="133">
        <v>2</v>
      </c>
      <c r="Q14" s="132">
        <v>0</v>
      </c>
      <c r="R14" s="132">
        <v>0</v>
      </c>
      <c r="S14" s="294" t="s">
        <v>203</v>
      </c>
      <c r="T14" s="134">
        <v>2</v>
      </c>
      <c r="U14" s="248" t="s">
        <v>207</v>
      </c>
      <c r="V14" s="816"/>
      <c r="W14" s="816"/>
      <c r="X14" s="379"/>
      <c r="Y14" s="251"/>
      <c r="Z14" s="829"/>
      <c r="AA14" s="816"/>
      <c r="AB14" s="816"/>
      <c r="AC14" s="816"/>
      <c r="AD14" s="251"/>
      <c r="AE14" s="829"/>
      <c r="AF14" s="816"/>
      <c r="AG14" s="816"/>
      <c r="AH14" s="816"/>
      <c r="AI14" s="251"/>
      <c r="AJ14" s="819"/>
      <c r="AK14" s="818"/>
      <c r="AL14" s="818"/>
      <c r="AM14" s="818"/>
      <c r="AN14" s="249"/>
      <c r="AO14" s="204"/>
    </row>
    <row r="15" spans="1:41" ht="15" customHeight="1">
      <c r="A15" s="822" t="s">
        <v>7</v>
      </c>
      <c r="B15" s="821" t="s">
        <v>466</v>
      </c>
      <c r="C15" s="820" t="s">
        <v>465</v>
      </c>
      <c r="D15" s="197">
        <v>2</v>
      </c>
      <c r="E15" s="247">
        <v>2</v>
      </c>
      <c r="F15" s="217"/>
      <c r="G15" s="218"/>
      <c r="H15" s="218"/>
      <c r="I15" s="218"/>
      <c r="J15" s="219"/>
      <c r="K15" s="217"/>
      <c r="L15" s="218"/>
      <c r="M15" s="218"/>
      <c r="N15" s="218"/>
      <c r="O15" s="220"/>
      <c r="P15" s="133">
        <v>2</v>
      </c>
      <c r="Q15" s="132">
        <v>0</v>
      </c>
      <c r="R15" s="132">
        <v>0</v>
      </c>
      <c r="S15" s="294" t="s">
        <v>203</v>
      </c>
      <c r="T15" s="134">
        <v>2</v>
      </c>
      <c r="U15" s="248" t="s">
        <v>207</v>
      </c>
      <c r="V15" s="218"/>
      <c r="W15" s="218"/>
      <c r="X15" s="218"/>
      <c r="Y15" s="220"/>
      <c r="Z15" s="217"/>
      <c r="AA15" s="218"/>
      <c r="AB15" s="218"/>
      <c r="AC15" s="218"/>
      <c r="AD15" s="220"/>
      <c r="AE15" s="217"/>
      <c r="AF15" s="218"/>
      <c r="AG15" s="218"/>
      <c r="AH15" s="218"/>
      <c r="AI15" s="220"/>
      <c r="AJ15" s="217"/>
      <c r="AK15" s="218"/>
      <c r="AL15" s="218"/>
      <c r="AM15" s="218"/>
      <c r="AN15" s="220"/>
      <c r="AO15" s="204"/>
    </row>
    <row r="16" spans="1:41" ht="15" customHeight="1">
      <c r="A16" s="822" t="s">
        <v>8</v>
      </c>
      <c r="B16" s="824" t="s">
        <v>464</v>
      </c>
      <c r="C16" s="828" t="s">
        <v>463</v>
      </c>
      <c r="D16" s="197">
        <v>2</v>
      </c>
      <c r="E16" s="247">
        <v>2</v>
      </c>
      <c r="F16" s="217"/>
      <c r="G16" s="218"/>
      <c r="H16" s="218"/>
      <c r="I16" s="218"/>
      <c r="J16" s="219"/>
      <c r="K16" s="217"/>
      <c r="L16" s="218"/>
      <c r="M16" s="218"/>
      <c r="N16" s="218"/>
      <c r="O16" s="249"/>
      <c r="P16" s="133">
        <v>2</v>
      </c>
      <c r="Q16" s="132">
        <v>0</v>
      </c>
      <c r="R16" s="132">
        <v>0</v>
      </c>
      <c r="S16" s="294" t="s">
        <v>203</v>
      </c>
      <c r="T16" s="134">
        <v>2</v>
      </c>
      <c r="U16" s="248" t="s">
        <v>207</v>
      </c>
      <c r="V16" s="218"/>
      <c r="W16" s="218"/>
      <c r="X16" s="218"/>
      <c r="Y16" s="249"/>
      <c r="Z16" s="217"/>
      <c r="AA16" s="218"/>
      <c r="AB16" s="218"/>
      <c r="AC16" s="218"/>
      <c r="AD16" s="249"/>
      <c r="AE16" s="217"/>
      <c r="AF16" s="218"/>
      <c r="AG16" s="218"/>
      <c r="AH16" s="218"/>
      <c r="AI16" s="249"/>
      <c r="AJ16" s="217"/>
      <c r="AK16" s="218"/>
      <c r="AL16" s="218"/>
      <c r="AM16" s="218"/>
      <c r="AN16" s="249"/>
      <c r="AO16" s="204"/>
    </row>
    <row r="17" spans="1:41" ht="15" customHeight="1">
      <c r="A17" s="822" t="s">
        <v>9</v>
      </c>
      <c r="B17" s="821" t="s">
        <v>462</v>
      </c>
      <c r="C17" s="820" t="s">
        <v>461</v>
      </c>
      <c r="D17" s="197">
        <v>2</v>
      </c>
      <c r="E17" s="247">
        <v>2</v>
      </c>
      <c r="F17" s="217"/>
      <c r="G17" s="218"/>
      <c r="H17" s="218"/>
      <c r="I17" s="218"/>
      <c r="J17" s="219"/>
      <c r="K17" s="217"/>
      <c r="L17" s="218"/>
      <c r="M17" s="218"/>
      <c r="N17" s="218"/>
      <c r="O17" s="249"/>
      <c r="P17" s="133">
        <v>2</v>
      </c>
      <c r="Q17" s="132">
        <v>0</v>
      </c>
      <c r="R17" s="132">
        <v>0</v>
      </c>
      <c r="S17" s="294" t="s">
        <v>203</v>
      </c>
      <c r="T17" s="134">
        <v>2</v>
      </c>
      <c r="U17" s="248" t="s">
        <v>207</v>
      </c>
      <c r="V17" s="218"/>
      <c r="W17" s="218"/>
      <c r="X17" s="218"/>
      <c r="Y17" s="249"/>
      <c r="Z17" s="217"/>
      <c r="AA17" s="218"/>
      <c r="AB17" s="218"/>
      <c r="AC17" s="218"/>
      <c r="AD17" s="249"/>
      <c r="AE17" s="217"/>
      <c r="AF17" s="218"/>
      <c r="AG17" s="218"/>
      <c r="AH17" s="218"/>
      <c r="AI17" s="249"/>
      <c r="AJ17" s="217"/>
      <c r="AK17" s="218"/>
      <c r="AL17" s="218"/>
      <c r="AM17" s="218"/>
      <c r="AN17" s="249"/>
      <c r="AO17" s="204"/>
    </row>
    <row r="18" spans="1:41" ht="15" customHeight="1">
      <c r="A18" s="822" t="s">
        <v>22</v>
      </c>
      <c r="B18" s="821" t="s">
        <v>460</v>
      </c>
      <c r="C18" s="820" t="s">
        <v>459</v>
      </c>
      <c r="D18" s="197">
        <v>2</v>
      </c>
      <c r="E18" s="247">
        <v>2</v>
      </c>
      <c r="F18" s="217"/>
      <c r="G18" s="218"/>
      <c r="H18" s="218"/>
      <c r="I18" s="218"/>
      <c r="J18" s="219"/>
      <c r="K18" s="819"/>
      <c r="L18" s="818"/>
      <c r="M18" s="818"/>
      <c r="N18" s="818"/>
      <c r="O18" s="249"/>
      <c r="P18" s="133">
        <v>2</v>
      </c>
      <c r="Q18" s="132">
        <v>0</v>
      </c>
      <c r="R18" s="132">
        <v>0</v>
      </c>
      <c r="S18" s="294" t="s">
        <v>203</v>
      </c>
      <c r="T18" s="134">
        <v>2</v>
      </c>
      <c r="U18" s="248" t="s">
        <v>207</v>
      </c>
      <c r="V18" s="816"/>
      <c r="W18" s="816"/>
      <c r="X18" s="379"/>
      <c r="Y18" s="251"/>
      <c r="Z18" s="819"/>
      <c r="AA18" s="818"/>
      <c r="AB18" s="818"/>
      <c r="AC18" s="818"/>
      <c r="AD18" s="249"/>
      <c r="AE18" s="819"/>
      <c r="AF18" s="818"/>
      <c r="AG18" s="818"/>
      <c r="AH18" s="818"/>
      <c r="AI18" s="249"/>
      <c r="AJ18" s="817"/>
      <c r="AK18" s="816"/>
      <c r="AL18" s="816"/>
      <c r="AM18" s="379"/>
      <c r="AN18" s="251"/>
      <c r="AO18" s="204"/>
    </row>
    <row r="19" spans="1:41" ht="15" customHeight="1">
      <c r="A19" s="822" t="s">
        <v>28</v>
      </c>
      <c r="B19" s="824" t="s">
        <v>458</v>
      </c>
      <c r="C19" s="828" t="s">
        <v>457</v>
      </c>
      <c r="D19" s="197">
        <v>2</v>
      </c>
      <c r="E19" s="247">
        <v>2</v>
      </c>
      <c r="F19" s="217"/>
      <c r="G19" s="218"/>
      <c r="H19" s="218"/>
      <c r="I19" s="218"/>
      <c r="J19" s="219"/>
      <c r="K19" s="217"/>
      <c r="L19" s="218"/>
      <c r="M19" s="218"/>
      <c r="N19" s="218"/>
      <c r="O19" s="249"/>
      <c r="P19" s="133">
        <v>2</v>
      </c>
      <c r="Q19" s="132">
        <v>0</v>
      </c>
      <c r="R19" s="132">
        <v>0</v>
      </c>
      <c r="S19" s="294" t="s">
        <v>203</v>
      </c>
      <c r="T19" s="134">
        <v>2</v>
      </c>
      <c r="U19" s="248" t="s">
        <v>207</v>
      </c>
      <c r="V19" s="218"/>
      <c r="W19" s="218"/>
      <c r="X19" s="218"/>
      <c r="Y19" s="249"/>
      <c r="Z19" s="217"/>
      <c r="AA19" s="218"/>
      <c r="AB19" s="218"/>
      <c r="AC19" s="218"/>
      <c r="AD19" s="249"/>
      <c r="AE19" s="217"/>
      <c r="AF19" s="218"/>
      <c r="AG19" s="218"/>
      <c r="AH19" s="218"/>
      <c r="AI19" s="249"/>
      <c r="AJ19" s="217"/>
      <c r="AK19" s="218"/>
      <c r="AL19" s="218"/>
      <c r="AM19" s="218"/>
      <c r="AN19" s="249"/>
      <c r="AO19" s="204"/>
    </row>
    <row r="20" spans="1:41" ht="15" customHeight="1">
      <c r="A20" s="822" t="s">
        <v>30</v>
      </c>
      <c r="B20" s="824" t="s">
        <v>456</v>
      </c>
      <c r="C20" s="820" t="s">
        <v>455</v>
      </c>
      <c r="D20" s="197">
        <v>2</v>
      </c>
      <c r="E20" s="247">
        <v>2</v>
      </c>
      <c r="F20" s="217"/>
      <c r="G20" s="218"/>
      <c r="H20" s="218"/>
      <c r="I20" s="218"/>
      <c r="J20" s="219"/>
      <c r="K20" s="217"/>
      <c r="L20" s="218"/>
      <c r="M20" s="218"/>
      <c r="N20" s="218"/>
      <c r="O20" s="249"/>
      <c r="P20" s="133">
        <v>2</v>
      </c>
      <c r="Q20" s="132">
        <v>0</v>
      </c>
      <c r="R20" s="132">
        <v>0</v>
      </c>
      <c r="S20" s="294" t="s">
        <v>203</v>
      </c>
      <c r="T20" s="134">
        <v>2</v>
      </c>
      <c r="U20" s="248" t="s">
        <v>207</v>
      </c>
      <c r="V20" s="218"/>
      <c r="W20" s="218"/>
      <c r="X20" s="218"/>
      <c r="Y20" s="249"/>
      <c r="Z20" s="217"/>
      <c r="AA20" s="218"/>
      <c r="AB20" s="218"/>
      <c r="AC20" s="218"/>
      <c r="AD20" s="249"/>
      <c r="AE20" s="217"/>
      <c r="AF20" s="218"/>
      <c r="AG20" s="218"/>
      <c r="AH20" s="218"/>
      <c r="AI20" s="249"/>
      <c r="AJ20" s="217"/>
      <c r="AK20" s="218"/>
      <c r="AL20" s="218"/>
      <c r="AM20" s="218"/>
      <c r="AN20" s="249"/>
      <c r="AO20" s="204"/>
    </row>
    <row r="21" spans="1:41" ht="15" customHeight="1">
      <c r="A21" s="822" t="s">
        <v>31</v>
      </c>
      <c r="B21" s="826" t="s">
        <v>454</v>
      </c>
      <c r="C21" s="820" t="s">
        <v>453</v>
      </c>
      <c r="D21" s="197">
        <v>2</v>
      </c>
      <c r="E21" s="247">
        <v>2</v>
      </c>
      <c r="F21" s="217"/>
      <c r="G21" s="218"/>
      <c r="H21" s="218"/>
      <c r="I21" s="218"/>
      <c r="J21" s="219"/>
      <c r="K21" s="819"/>
      <c r="L21" s="818"/>
      <c r="M21" s="818"/>
      <c r="N21" s="818"/>
      <c r="O21" s="249"/>
      <c r="P21" s="133">
        <v>2</v>
      </c>
      <c r="Q21" s="132">
        <v>0</v>
      </c>
      <c r="R21" s="132">
        <v>0</v>
      </c>
      <c r="S21" s="294" t="s">
        <v>203</v>
      </c>
      <c r="T21" s="134">
        <v>2</v>
      </c>
      <c r="U21" s="248" t="s">
        <v>207</v>
      </c>
      <c r="V21" s="816"/>
      <c r="W21" s="816"/>
      <c r="X21" s="379"/>
      <c r="Y21" s="251"/>
      <c r="Z21" s="819"/>
      <c r="AA21" s="818"/>
      <c r="AB21" s="818"/>
      <c r="AC21" s="818"/>
      <c r="AD21" s="249"/>
      <c r="AE21" s="819"/>
      <c r="AF21" s="818"/>
      <c r="AG21" s="818"/>
      <c r="AH21" s="818"/>
      <c r="AI21" s="249"/>
      <c r="AJ21" s="817"/>
      <c r="AK21" s="816"/>
      <c r="AL21" s="816"/>
      <c r="AM21" s="379"/>
      <c r="AN21" s="251"/>
      <c r="AO21" s="204"/>
    </row>
    <row r="22" spans="1:41" ht="15" customHeight="1">
      <c r="A22" s="822" t="s">
        <v>32</v>
      </c>
      <c r="B22" s="826" t="s">
        <v>452</v>
      </c>
      <c r="C22" s="820" t="s">
        <v>451</v>
      </c>
      <c r="D22" s="197">
        <v>2</v>
      </c>
      <c r="E22" s="247">
        <v>2</v>
      </c>
      <c r="F22" s="217"/>
      <c r="G22" s="218"/>
      <c r="H22" s="218"/>
      <c r="I22" s="218"/>
      <c r="J22" s="219"/>
      <c r="K22" s="217"/>
      <c r="L22" s="218"/>
      <c r="M22" s="218"/>
      <c r="N22" s="218"/>
      <c r="O22" s="220"/>
      <c r="P22" s="133">
        <v>2</v>
      </c>
      <c r="Q22" s="132">
        <v>0</v>
      </c>
      <c r="R22" s="132">
        <v>0</v>
      </c>
      <c r="S22" s="294" t="s">
        <v>203</v>
      </c>
      <c r="T22" s="134">
        <v>2</v>
      </c>
      <c r="U22" s="248" t="s">
        <v>207</v>
      </c>
      <c r="V22" s="218"/>
      <c r="W22" s="218"/>
      <c r="X22" s="218"/>
      <c r="Y22" s="220"/>
      <c r="Z22" s="217"/>
      <c r="AA22" s="218"/>
      <c r="AB22" s="218"/>
      <c r="AC22" s="218"/>
      <c r="AD22" s="220"/>
      <c r="AE22" s="217"/>
      <c r="AF22" s="218"/>
      <c r="AG22" s="218"/>
      <c r="AH22" s="218"/>
      <c r="AI22" s="220"/>
      <c r="AJ22" s="217"/>
      <c r="AK22" s="218"/>
      <c r="AL22" s="218"/>
      <c r="AM22" s="218"/>
      <c r="AN22" s="220"/>
      <c r="AO22" s="204"/>
    </row>
    <row r="23" spans="1:41" ht="15" customHeight="1">
      <c r="A23" s="822" t="s">
        <v>173</v>
      </c>
      <c r="B23" s="827" t="s">
        <v>450</v>
      </c>
      <c r="C23" s="820" t="s">
        <v>449</v>
      </c>
      <c r="D23" s="197">
        <v>2</v>
      </c>
      <c r="E23" s="247">
        <v>2</v>
      </c>
      <c r="F23" s="217"/>
      <c r="G23" s="218"/>
      <c r="H23" s="218"/>
      <c r="I23" s="218"/>
      <c r="J23" s="219"/>
      <c r="K23" s="217"/>
      <c r="L23" s="218"/>
      <c r="M23" s="218"/>
      <c r="N23" s="218"/>
      <c r="O23" s="249"/>
      <c r="P23" s="133">
        <v>2</v>
      </c>
      <c r="Q23" s="132">
        <v>0</v>
      </c>
      <c r="R23" s="132">
        <v>0</v>
      </c>
      <c r="S23" s="294" t="s">
        <v>203</v>
      </c>
      <c r="T23" s="134">
        <v>2</v>
      </c>
      <c r="U23" s="248" t="s">
        <v>207</v>
      </c>
      <c r="V23" s="218"/>
      <c r="W23" s="218"/>
      <c r="X23" s="218"/>
      <c r="Y23" s="249"/>
      <c r="Z23" s="217"/>
      <c r="AA23" s="218"/>
      <c r="AB23" s="218"/>
      <c r="AC23" s="218"/>
      <c r="AD23" s="249"/>
      <c r="AE23" s="217"/>
      <c r="AF23" s="218"/>
      <c r="AG23" s="218"/>
      <c r="AH23" s="218"/>
      <c r="AI23" s="249"/>
      <c r="AJ23" s="217"/>
      <c r="AK23" s="218"/>
      <c r="AL23" s="218"/>
      <c r="AM23" s="218"/>
      <c r="AN23" s="249"/>
      <c r="AO23" s="204"/>
    </row>
    <row r="24" spans="1:41" ht="15" customHeight="1">
      <c r="A24" s="822" t="s">
        <v>33</v>
      </c>
      <c r="B24" s="826" t="s">
        <v>448</v>
      </c>
      <c r="C24" s="820" t="s">
        <v>447</v>
      </c>
      <c r="D24" s="197">
        <v>2</v>
      </c>
      <c r="E24" s="247">
        <v>2</v>
      </c>
      <c r="F24" s="217"/>
      <c r="G24" s="218"/>
      <c r="H24" s="218"/>
      <c r="I24" s="218"/>
      <c r="J24" s="219"/>
      <c r="K24" s="217"/>
      <c r="L24" s="218"/>
      <c r="M24" s="218"/>
      <c r="N24" s="218"/>
      <c r="O24" s="249"/>
      <c r="P24" s="133">
        <v>2</v>
      </c>
      <c r="Q24" s="132">
        <v>0</v>
      </c>
      <c r="R24" s="132">
        <v>0</v>
      </c>
      <c r="S24" s="294" t="s">
        <v>203</v>
      </c>
      <c r="T24" s="134">
        <v>2</v>
      </c>
      <c r="U24" s="248" t="s">
        <v>207</v>
      </c>
      <c r="V24" s="218"/>
      <c r="W24" s="218"/>
      <c r="X24" s="218"/>
      <c r="Y24" s="249"/>
      <c r="Z24" s="217"/>
      <c r="AA24" s="218"/>
      <c r="AB24" s="218"/>
      <c r="AC24" s="218"/>
      <c r="AD24" s="249"/>
      <c r="AE24" s="217"/>
      <c r="AF24" s="218"/>
      <c r="AG24" s="218"/>
      <c r="AH24" s="218"/>
      <c r="AI24" s="249"/>
      <c r="AJ24" s="217"/>
      <c r="AK24" s="218"/>
      <c r="AL24" s="218"/>
      <c r="AM24" s="218"/>
      <c r="AN24" s="249"/>
      <c r="AO24" s="204"/>
    </row>
    <row r="25" spans="1:41" ht="15" customHeight="1">
      <c r="A25" s="822" t="s">
        <v>34</v>
      </c>
      <c r="B25" s="826" t="s">
        <v>446</v>
      </c>
      <c r="C25" s="820" t="s">
        <v>445</v>
      </c>
      <c r="D25" s="197">
        <v>2</v>
      </c>
      <c r="E25" s="247">
        <v>2</v>
      </c>
      <c r="F25" s="217"/>
      <c r="G25" s="218"/>
      <c r="H25" s="218"/>
      <c r="I25" s="218"/>
      <c r="J25" s="219"/>
      <c r="K25" s="819"/>
      <c r="L25" s="818"/>
      <c r="M25" s="818"/>
      <c r="N25" s="818"/>
      <c r="O25" s="249"/>
      <c r="P25" s="133">
        <v>2</v>
      </c>
      <c r="Q25" s="132">
        <v>0</v>
      </c>
      <c r="R25" s="132">
        <v>0</v>
      </c>
      <c r="S25" s="294" t="s">
        <v>203</v>
      </c>
      <c r="T25" s="134">
        <v>2</v>
      </c>
      <c r="U25" s="248" t="s">
        <v>207</v>
      </c>
      <c r="V25" s="816"/>
      <c r="W25" s="816"/>
      <c r="X25" s="379"/>
      <c r="Y25" s="251"/>
      <c r="Z25" s="819"/>
      <c r="AA25" s="818"/>
      <c r="AB25" s="818"/>
      <c r="AC25" s="818"/>
      <c r="AD25" s="249"/>
      <c r="AE25" s="819"/>
      <c r="AF25" s="818"/>
      <c r="AG25" s="818"/>
      <c r="AH25" s="818"/>
      <c r="AI25" s="249"/>
      <c r="AJ25" s="817"/>
      <c r="AK25" s="816"/>
      <c r="AL25" s="816"/>
      <c r="AM25" s="379"/>
      <c r="AN25" s="251"/>
      <c r="AO25" s="204"/>
    </row>
    <row r="26" spans="1:41" ht="15" customHeight="1">
      <c r="A26" s="822" t="s">
        <v>35</v>
      </c>
      <c r="B26" s="826" t="s">
        <v>444</v>
      </c>
      <c r="C26" s="820" t="s">
        <v>443</v>
      </c>
      <c r="D26" s="197">
        <v>2</v>
      </c>
      <c r="E26" s="247">
        <v>2</v>
      </c>
      <c r="F26" s="217"/>
      <c r="G26" s="218"/>
      <c r="H26" s="218"/>
      <c r="I26" s="218"/>
      <c r="J26" s="219"/>
      <c r="K26" s="217"/>
      <c r="L26" s="218"/>
      <c r="M26" s="218"/>
      <c r="N26" s="218"/>
      <c r="O26" s="220"/>
      <c r="P26" s="133">
        <v>2</v>
      </c>
      <c r="Q26" s="132">
        <v>0</v>
      </c>
      <c r="R26" s="132">
        <v>0</v>
      </c>
      <c r="S26" s="294" t="s">
        <v>203</v>
      </c>
      <c r="T26" s="134">
        <v>2</v>
      </c>
      <c r="U26" s="248" t="s">
        <v>207</v>
      </c>
      <c r="V26" s="218"/>
      <c r="W26" s="218"/>
      <c r="X26" s="218"/>
      <c r="Y26" s="220"/>
      <c r="Z26" s="217"/>
      <c r="AA26" s="218"/>
      <c r="AB26" s="218"/>
      <c r="AC26" s="218"/>
      <c r="AD26" s="220"/>
      <c r="AE26" s="217"/>
      <c r="AF26" s="218"/>
      <c r="AG26" s="218"/>
      <c r="AH26" s="218"/>
      <c r="AI26" s="220"/>
      <c r="AJ26" s="217"/>
      <c r="AK26" s="218"/>
      <c r="AL26" s="218"/>
      <c r="AM26" s="218"/>
      <c r="AN26" s="220"/>
      <c r="AO26" s="204"/>
    </row>
    <row r="27" spans="1:41" ht="15" customHeight="1">
      <c r="A27" s="822" t="s">
        <v>36</v>
      </c>
      <c r="B27" s="826" t="s">
        <v>442</v>
      </c>
      <c r="C27" s="820" t="s">
        <v>441</v>
      </c>
      <c r="D27" s="197">
        <v>2</v>
      </c>
      <c r="E27" s="247">
        <v>2</v>
      </c>
      <c r="F27" s="217"/>
      <c r="G27" s="218"/>
      <c r="H27" s="218"/>
      <c r="I27" s="218"/>
      <c r="J27" s="219"/>
      <c r="K27" s="217"/>
      <c r="L27" s="218"/>
      <c r="M27" s="218"/>
      <c r="N27" s="218"/>
      <c r="O27" s="249"/>
      <c r="P27" s="133">
        <v>2</v>
      </c>
      <c r="Q27" s="132">
        <v>0</v>
      </c>
      <c r="R27" s="132">
        <v>0</v>
      </c>
      <c r="S27" s="294" t="s">
        <v>203</v>
      </c>
      <c r="T27" s="134">
        <v>2</v>
      </c>
      <c r="U27" s="248" t="s">
        <v>207</v>
      </c>
      <c r="V27" s="218"/>
      <c r="W27" s="218"/>
      <c r="X27" s="218"/>
      <c r="Y27" s="249"/>
      <c r="Z27" s="217"/>
      <c r="AA27" s="218"/>
      <c r="AB27" s="218"/>
      <c r="AC27" s="218"/>
      <c r="AD27" s="249"/>
      <c r="AE27" s="217"/>
      <c r="AF27" s="218"/>
      <c r="AG27" s="218"/>
      <c r="AH27" s="218"/>
      <c r="AI27" s="249"/>
      <c r="AJ27" s="217"/>
      <c r="AK27" s="218"/>
      <c r="AL27" s="218"/>
      <c r="AM27" s="218"/>
      <c r="AN27" s="249"/>
      <c r="AO27" s="204"/>
    </row>
    <row r="28" spans="1:41" ht="15" customHeight="1">
      <c r="A28" s="822" t="s">
        <v>37</v>
      </c>
      <c r="B28" s="826" t="s">
        <v>440</v>
      </c>
      <c r="C28" s="820" t="s">
        <v>439</v>
      </c>
      <c r="D28" s="197">
        <v>2</v>
      </c>
      <c r="E28" s="247">
        <v>2</v>
      </c>
      <c r="F28" s="217"/>
      <c r="G28" s="218"/>
      <c r="H28" s="218"/>
      <c r="I28" s="218"/>
      <c r="J28" s="219"/>
      <c r="K28" s="217"/>
      <c r="L28" s="218"/>
      <c r="M28" s="218"/>
      <c r="N28" s="218"/>
      <c r="O28" s="249"/>
      <c r="P28" s="133">
        <v>2</v>
      </c>
      <c r="Q28" s="132">
        <v>0</v>
      </c>
      <c r="R28" s="132">
        <v>0</v>
      </c>
      <c r="S28" s="294" t="s">
        <v>203</v>
      </c>
      <c r="T28" s="134">
        <v>2</v>
      </c>
      <c r="U28" s="248" t="s">
        <v>207</v>
      </c>
      <c r="V28" s="218"/>
      <c r="W28" s="218"/>
      <c r="X28" s="218"/>
      <c r="Y28" s="249"/>
      <c r="Z28" s="217"/>
      <c r="AA28" s="218"/>
      <c r="AB28" s="218"/>
      <c r="AC28" s="218"/>
      <c r="AD28" s="249"/>
      <c r="AE28" s="217"/>
      <c r="AF28" s="218"/>
      <c r="AG28" s="218"/>
      <c r="AH28" s="218"/>
      <c r="AI28" s="249"/>
      <c r="AJ28" s="217"/>
      <c r="AK28" s="218"/>
      <c r="AL28" s="218"/>
      <c r="AM28" s="218"/>
      <c r="AN28" s="249"/>
      <c r="AO28" s="204"/>
    </row>
    <row r="29" spans="1:41" ht="15" customHeight="1">
      <c r="A29" s="822" t="s">
        <v>38</v>
      </c>
      <c r="B29" s="823" t="s">
        <v>438</v>
      </c>
      <c r="C29" s="825" t="s">
        <v>437</v>
      </c>
      <c r="D29" s="197">
        <v>2</v>
      </c>
      <c r="E29" s="247">
        <v>2</v>
      </c>
      <c r="F29" s="217"/>
      <c r="G29" s="218"/>
      <c r="H29" s="218"/>
      <c r="I29" s="218"/>
      <c r="J29" s="219"/>
      <c r="K29" s="819"/>
      <c r="L29" s="818"/>
      <c r="M29" s="818"/>
      <c r="N29" s="818"/>
      <c r="O29" s="249"/>
      <c r="P29" s="133">
        <v>2</v>
      </c>
      <c r="Q29" s="132">
        <v>0</v>
      </c>
      <c r="R29" s="132">
        <v>0</v>
      </c>
      <c r="S29" s="294" t="s">
        <v>203</v>
      </c>
      <c r="T29" s="134">
        <v>2</v>
      </c>
      <c r="U29" s="248" t="s">
        <v>207</v>
      </c>
      <c r="V29" s="816"/>
      <c r="W29" s="816"/>
      <c r="X29" s="379"/>
      <c r="Y29" s="251"/>
      <c r="Z29" s="819"/>
      <c r="AA29" s="818"/>
      <c r="AB29" s="818"/>
      <c r="AC29" s="818"/>
      <c r="AD29" s="249"/>
      <c r="AE29" s="819"/>
      <c r="AF29" s="818"/>
      <c r="AG29" s="818"/>
      <c r="AH29" s="818"/>
      <c r="AI29" s="249"/>
      <c r="AJ29" s="817"/>
      <c r="AK29" s="816"/>
      <c r="AL29" s="816"/>
      <c r="AM29" s="379"/>
      <c r="AN29" s="251"/>
      <c r="AO29" s="204"/>
    </row>
    <row r="30" spans="1:41" ht="15" customHeight="1">
      <c r="A30" s="822" t="s">
        <v>39</v>
      </c>
      <c r="B30" s="824" t="s">
        <v>436</v>
      </c>
      <c r="C30" s="820" t="s">
        <v>435</v>
      </c>
      <c r="D30" s="197">
        <v>2</v>
      </c>
      <c r="E30" s="247">
        <v>2</v>
      </c>
      <c r="F30" s="217"/>
      <c r="G30" s="218"/>
      <c r="H30" s="218"/>
      <c r="I30" s="218"/>
      <c r="J30" s="219"/>
      <c r="K30" s="217"/>
      <c r="L30" s="218"/>
      <c r="M30" s="218"/>
      <c r="N30" s="218"/>
      <c r="O30" s="220"/>
      <c r="P30" s="133">
        <v>2</v>
      </c>
      <c r="Q30" s="132">
        <v>0</v>
      </c>
      <c r="R30" s="132">
        <v>0</v>
      </c>
      <c r="S30" s="294" t="s">
        <v>203</v>
      </c>
      <c r="T30" s="134">
        <v>2</v>
      </c>
      <c r="U30" s="248" t="s">
        <v>207</v>
      </c>
      <c r="V30" s="218"/>
      <c r="W30" s="218"/>
      <c r="X30" s="218"/>
      <c r="Y30" s="220"/>
      <c r="Z30" s="217"/>
      <c r="AA30" s="218"/>
      <c r="AB30" s="218"/>
      <c r="AC30" s="218"/>
      <c r="AD30" s="220"/>
      <c r="AE30" s="217"/>
      <c r="AF30" s="218"/>
      <c r="AG30" s="218"/>
      <c r="AH30" s="218"/>
      <c r="AI30" s="220"/>
      <c r="AJ30" s="217"/>
      <c r="AK30" s="218"/>
      <c r="AL30" s="218"/>
      <c r="AM30" s="218"/>
      <c r="AN30" s="220"/>
      <c r="AO30" s="204"/>
    </row>
    <row r="31" spans="1:41" ht="15" customHeight="1">
      <c r="A31" s="822" t="s">
        <v>40</v>
      </c>
      <c r="B31" s="823" t="s">
        <v>434</v>
      </c>
      <c r="C31" s="820" t="s">
        <v>433</v>
      </c>
      <c r="D31" s="197">
        <v>2</v>
      </c>
      <c r="E31" s="247">
        <v>2</v>
      </c>
      <c r="F31" s="217"/>
      <c r="G31" s="218"/>
      <c r="H31" s="218"/>
      <c r="I31" s="218"/>
      <c r="J31" s="219"/>
      <c r="K31" s="217"/>
      <c r="L31" s="218"/>
      <c r="M31" s="218"/>
      <c r="N31" s="218"/>
      <c r="O31" s="249"/>
      <c r="P31" s="133">
        <v>2</v>
      </c>
      <c r="Q31" s="132">
        <v>0</v>
      </c>
      <c r="R31" s="132">
        <v>0</v>
      </c>
      <c r="S31" s="294" t="s">
        <v>203</v>
      </c>
      <c r="T31" s="134">
        <v>2</v>
      </c>
      <c r="U31" s="248" t="s">
        <v>207</v>
      </c>
      <c r="V31" s="218"/>
      <c r="W31" s="218"/>
      <c r="X31" s="218"/>
      <c r="Y31" s="249"/>
      <c r="Z31" s="217"/>
      <c r="AA31" s="218"/>
      <c r="AB31" s="218"/>
      <c r="AC31" s="218"/>
      <c r="AD31" s="249"/>
      <c r="AE31" s="217"/>
      <c r="AF31" s="218"/>
      <c r="AG31" s="218"/>
      <c r="AH31" s="218"/>
      <c r="AI31" s="249"/>
      <c r="AJ31" s="217"/>
      <c r="AK31" s="218"/>
      <c r="AL31" s="218"/>
      <c r="AM31" s="218"/>
      <c r="AN31" s="249"/>
      <c r="AO31" s="204"/>
    </row>
    <row r="32" spans="1:41" ht="15" customHeight="1">
      <c r="A32" s="822" t="s">
        <v>41</v>
      </c>
      <c r="B32" s="821" t="s">
        <v>432</v>
      </c>
      <c r="C32" s="820" t="s">
        <v>431</v>
      </c>
      <c r="D32" s="197">
        <v>2</v>
      </c>
      <c r="E32" s="247">
        <v>2</v>
      </c>
      <c r="F32" s="217"/>
      <c r="G32" s="218"/>
      <c r="H32" s="218"/>
      <c r="I32" s="218"/>
      <c r="J32" s="219"/>
      <c r="K32" s="217"/>
      <c r="L32" s="218"/>
      <c r="M32" s="218"/>
      <c r="N32" s="218"/>
      <c r="O32" s="249"/>
      <c r="P32" s="133">
        <v>2</v>
      </c>
      <c r="Q32" s="132">
        <v>0</v>
      </c>
      <c r="R32" s="132">
        <v>0</v>
      </c>
      <c r="S32" s="294" t="s">
        <v>203</v>
      </c>
      <c r="T32" s="134">
        <v>2</v>
      </c>
      <c r="U32" s="248" t="s">
        <v>207</v>
      </c>
      <c r="V32" s="218"/>
      <c r="W32" s="218"/>
      <c r="X32" s="218"/>
      <c r="Y32" s="249"/>
      <c r="Z32" s="217"/>
      <c r="AA32" s="218"/>
      <c r="AB32" s="218"/>
      <c r="AC32" s="218"/>
      <c r="AD32" s="249"/>
      <c r="AE32" s="217"/>
      <c r="AF32" s="218"/>
      <c r="AG32" s="218"/>
      <c r="AH32" s="218"/>
      <c r="AI32" s="249"/>
      <c r="AJ32" s="217"/>
      <c r="AK32" s="218"/>
      <c r="AL32" s="218"/>
      <c r="AM32" s="218"/>
      <c r="AN32" s="249"/>
      <c r="AO32" s="204"/>
    </row>
    <row r="33" spans="1:41" ht="15" customHeight="1">
      <c r="A33" s="822" t="s">
        <v>42</v>
      </c>
      <c r="B33" s="821" t="s">
        <v>430</v>
      </c>
      <c r="C33" s="820" t="s">
        <v>429</v>
      </c>
      <c r="D33" s="197">
        <v>2</v>
      </c>
      <c r="E33" s="247">
        <v>2</v>
      </c>
      <c r="F33" s="217"/>
      <c r="G33" s="218"/>
      <c r="H33" s="218"/>
      <c r="I33" s="218"/>
      <c r="J33" s="219"/>
      <c r="K33" s="819"/>
      <c r="L33" s="818"/>
      <c r="M33" s="818"/>
      <c r="N33" s="818"/>
      <c r="O33" s="249"/>
      <c r="P33" s="133">
        <v>2</v>
      </c>
      <c r="Q33" s="132">
        <v>0</v>
      </c>
      <c r="R33" s="132">
        <v>0</v>
      </c>
      <c r="S33" s="294" t="s">
        <v>203</v>
      </c>
      <c r="T33" s="134">
        <v>2</v>
      </c>
      <c r="U33" s="248" t="s">
        <v>207</v>
      </c>
      <c r="V33" s="816"/>
      <c r="W33" s="816"/>
      <c r="X33" s="379"/>
      <c r="Y33" s="251"/>
      <c r="Z33" s="819"/>
      <c r="AA33" s="818"/>
      <c r="AB33" s="818"/>
      <c r="AC33" s="818"/>
      <c r="AD33" s="249"/>
      <c r="AE33" s="819"/>
      <c r="AF33" s="818"/>
      <c r="AG33" s="818"/>
      <c r="AH33" s="818"/>
      <c r="AI33" s="249"/>
      <c r="AJ33" s="817"/>
      <c r="AK33" s="816"/>
      <c r="AL33" s="816"/>
      <c r="AM33" s="379"/>
      <c r="AN33" s="251"/>
      <c r="AO33" s="204"/>
    </row>
    <row r="34" spans="1:41" ht="15" customHeight="1" thickBot="1">
      <c r="A34" s="815" t="s">
        <v>43</v>
      </c>
      <c r="B34" s="814" t="s">
        <v>428</v>
      </c>
      <c r="C34" s="813" t="s">
        <v>427</v>
      </c>
      <c r="D34" s="167">
        <v>2</v>
      </c>
      <c r="E34" s="446">
        <v>2</v>
      </c>
      <c r="F34" s="450"/>
      <c r="G34" s="451"/>
      <c r="H34" s="451"/>
      <c r="I34" s="451"/>
      <c r="J34" s="812"/>
      <c r="K34" s="450"/>
      <c r="L34" s="451"/>
      <c r="M34" s="451"/>
      <c r="N34" s="451"/>
      <c r="O34" s="452"/>
      <c r="P34" s="447">
        <v>2</v>
      </c>
      <c r="Q34" s="448">
        <v>0</v>
      </c>
      <c r="R34" s="448">
        <v>0</v>
      </c>
      <c r="S34" s="305" t="s">
        <v>203</v>
      </c>
      <c r="T34" s="449">
        <v>2</v>
      </c>
      <c r="U34" s="453" t="s">
        <v>207</v>
      </c>
      <c r="V34" s="451"/>
      <c r="W34" s="451"/>
      <c r="X34" s="451"/>
      <c r="Y34" s="452"/>
      <c r="Z34" s="450"/>
      <c r="AA34" s="451"/>
      <c r="AB34" s="451"/>
      <c r="AC34" s="451"/>
      <c r="AD34" s="452"/>
      <c r="AE34" s="450"/>
      <c r="AF34" s="451"/>
      <c r="AG34" s="451"/>
      <c r="AH34" s="451"/>
      <c r="AI34" s="452"/>
      <c r="AJ34" s="450"/>
      <c r="AK34" s="451"/>
      <c r="AL34" s="451"/>
      <c r="AM34" s="451"/>
      <c r="AN34" s="452"/>
      <c r="AO34" s="221"/>
    </row>
    <row r="35" spans="1:41" ht="15">
      <c r="A35" s="18"/>
      <c r="B35" s="8"/>
      <c r="C35" s="81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0"/>
      <c r="Z35" s="252"/>
      <c r="AA35" s="252"/>
      <c r="AB35" s="252"/>
      <c r="AC35" s="252"/>
      <c r="AD35" s="808"/>
      <c r="AE35" s="252"/>
      <c r="AF35" s="252"/>
      <c r="AG35" s="252"/>
      <c r="AH35" s="252"/>
      <c r="AI35" s="808"/>
      <c r="AJ35" s="252"/>
      <c r="AK35" s="252"/>
      <c r="AL35" s="252"/>
      <c r="AM35" s="252"/>
      <c r="AN35" s="808"/>
      <c r="AO35" s="398"/>
    </row>
    <row r="36" spans="1:41" ht="15">
      <c r="A36" s="18"/>
      <c r="B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0"/>
      <c r="Z36" s="252"/>
      <c r="AA36" s="252"/>
      <c r="AB36" s="252"/>
      <c r="AC36" s="252"/>
      <c r="AD36" s="808"/>
      <c r="AE36" s="252"/>
      <c r="AF36" s="252"/>
      <c r="AG36" s="252"/>
      <c r="AH36" s="252"/>
      <c r="AI36" s="808"/>
      <c r="AJ36" s="252"/>
      <c r="AK36" s="252"/>
      <c r="AL36" s="252"/>
      <c r="AM36" s="252"/>
      <c r="AN36" s="808"/>
      <c r="AO36" s="398"/>
    </row>
    <row r="37" spans="1:41" ht="15.75">
      <c r="A37" s="810" t="s">
        <v>426</v>
      </c>
      <c r="B37" s="6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5"/>
      <c r="T37" s="5"/>
      <c r="U37" s="5"/>
      <c r="V37" s="5"/>
      <c r="W37" s="5"/>
      <c r="X37" s="5"/>
      <c r="Y37" s="10"/>
      <c r="Z37" s="252"/>
      <c r="AA37" s="252"/>
      <c r="AB37" s="252"/>
      <c r="AC37" s="252"/>
      <c r="AD37" s="808"/>
      <c r="AE37" s="252"/>
      <c r="AF37" s="252"/>
      <c r="AG37" s="252"/>
      <c r="AH37" s="252"/>
      <c r="AI37" s="808"/>
      <c r="AJ37" s="103"/>
      <c r="AK37" s="103"/>
      <c r="AL37" s="103"/>
      <c r="AM37" s="104"/>
      <c r="AN37" s="254"/>
      <c r="AO37" s="398"/>
    </row>
    <row r="38" spans="1:41" ht="12.75">
      <c r="A38" s="18"/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7"/>
    </row>
    <row r="39" spans="1:41" ht="12.75">
      <c r="A39" s="18"/>
      <c r="B39" s="6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7"/>
    </row>
    <row r="41" ht="15.75">
      <c r="C41" s="395" t="s">
        <v>421</v>
      </c>
    </row>
    <row r="42" ht="15.75">
      <c r="C42" s="395" t="s">
        <v>425</v>
      </c>
    </row>
  </sheetData>
  <sheetProtection/>
  <mergeCells count="8">
    <mergeCell ref="A11:C11"/>
    <mergeCell ref="A7:AO7"/>
    <mergeCell ref="A8:A9"/>
    <mergeCell ref="B8:B9"/>
    <mergeCell ref="C8:C9"/>
    <mergeCell ref="E8:E9"/>
    <mergeCell ref="F8:AI8"/>
    <mergeCell ref="AO8:AO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60"/>
  <sheetViews>
    <sheetView showGridLines="0" view="pageLayout" zoomScaleSheetLayoutView="100" workbookViewId="0" topLeftCell="A25">
      <selection activeCell="C16" sqref="C16"/>
    </sheetView>
  </sheetViews>
  <sheetFormatPr defaultColWidth="9.00390625" defaultRowHeight="12.75"/>
  <cols>
    <col min="1" max="1" width="5.625" style="18" customWidth="1"/>
    <col min="2" max="2" width="17.125" style="6" customWidth="1"/>
    <col min="3" max="3" width="59.875" style="7" customWidth="1"/>
    <col min="4" max="4" width="7.75390625" style="5" bestFit="1" customWidth="1"/>
    <col min="5" max="5" width="8.00390625" style="5" customWidth="1"/>
    <col min="6" max="9" width="3.625" style="5" customWidth="1"/>
    <col min="10" max="10" width="4.125" style="5" customWidth="1"/>
    <col min="11" max="19" width="3.625" style="5" customWidth="1"/>
    <col min="20" max="20" width="4.00390625" style="5" customWidth="1"/>
    <col min="21" max="29" width="3.625" style="5" customWidth="1"/>
    <col min="30" max="30" width="4.75390625" style="5" customWidth="1"/>
    <col min="31" max="34" width="3.625" style="5" customWidth="1"/>
    <col min="35" max="35" width="4.25390625" style="5" customWidth="1"/>
    <col min="36" max="39" width="3.625" style="5" customWidth="1"/>
    <col min="40" max="40" width="4.25390625" style="5" customWidth="1"/>
    <col min="41" max="41" width="24.75390625" style="17" customWidth="1"/>
    <col min="42" max="43" width="9.125" style="5" hidden="1" customWidth="1"/>
    <col min="44" max="16384" width="9.125" style="5" customWidth="1"/>
  </cols>
  <sheetData>
    <row r="1" spans="2:41" s="42" customFormat="1" ht="18">
      <c r="B1" s="56" t="s">
        <v>319</v>
      </c>
      <c r="C1" s="55"/>
      <c r="G1" s="56"/>
      <c r="H1" s="56"/>
      <c r="I1" s="56"/>
      <c r="J1" s="56"/>
      <c r="K1" s="56"/>
      <c r="L1" s="56"/>
      <c r="M1" s="56"/>
      <c r="N1" s="56"/>
      <c r="O1" s="56" t="s">
        <v>229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O1" s="57"/>
    </row>
    <row r="2" spans="1:43" s="42" customFormat="1" ht="18">
      <c r="A2" s="42" t="s">
        <v>205</v>
      </c>
      <c r="C2" s="56"/>
      <c r="G2" s="56"/>
      <c r="H2" s="56"/>
      <c r="I2" s="56"/>
      <c r="J2" s="56"/>
      <c r="K2" s="56"/>
      <c r="L2" s="56"/>
      <c r="M2" s="56"/>
      <c r="N2" s="56"/>
      <c r="O2" s="56" t="s">
        <v>172</v>
      </c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G2" s="139" t="s">
        <v>476</v>
      </c>
      <c r="AH2" s="139"/>
      <c r="AI2" s="139"/>
      <c r="AJ2" s="139"/>
      <c r="AK2" s="139"/>
      <c r="AL2" s="139"/>
      <c r="AM2" s="139"/>
      <c r="AN2" s="139"/>
      <c r="AO2" s="139"/>
      <c r="AP2" s="139"/>
      <c r="AQ2" s="139"/>
    </row>
    <row r="3" spans="1:43" s="42" customFormat="1" ht="18">
      <c r="A3" s="56"/>
      <c r="B3" s="54"/>
      <c r="C3" s="55"/>
      <c r="G3" s="56"/>
      <c r="H3" s="56"/>
      <c r="I3" s="56"/>
      <c r="J3" s="56"/>
      <c r="K3" s="56"/>
      <c r="L3" s="56"/>
      <c r="M3" s="56"/>
      <c r="N3" s="56"/>
      <c r="O3" s="56" t="s">
        <v>419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G3" s="376"/>
      <c r="AH3" s="139"/>
      <c r="AI3" s="139"/>
      <c r="AJ3" s="139"/>
      <c r="AK3" s="139"/>
      <c r="AL3" s="139"/>
      <c r="AM3" s="139"/>
      <c r="AN3" s="139"/>
      <c r="AO3" s="139"/>
      <c r="AP3" s="139"/>
      <c r="AQ3" s="139"/>
    </row>
    <row r="4" spans="7:41" ht="21.75" customHeight="1">
      <c r="G4" s="56"/>
      <c r="H4" s="56"/>
      <c r="I4" s="56"/>
      <c r="J4" s="56"/>
      <c r="K4" s="56"/>
      <c r="L4" s="56"/>
      <c r="M4" s="56"/>
      <c r="N4" s="56"/>
      <c r="O4" s="56" t="s">
        <v>206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42"/>
      <c r="AD4" s="42"/>
      <c r="AE4" s="42"/>
      <c r="AF4" s="42"/>
      <c r="AG4" s="42"/>
      <c r="AH4" s="42"/>
      <c r="AI4" s="42"/>
      <c r="AO4" s="5"/>
    </row>
    <row r="5" spans="1:41" ht="25.5" customHeight="1" thickBot="1">
      <c r="A5" s="1025" t="s">
        <v>26</v>
      </c>
      <c r="B5" s="1026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6"/>
      <c r="AL5" s="1026"/>
      <c r="AM5" s="1026"/>
      <c r="AN5" s="1026"/>
      <c r="AO5" s="1026"/>
    </row>
    <row r="6" spans="1:43" s="31" customFormat="1" ht="20.25" customHeight="1">
      <c r="A6" s="1040"/>
      <c r="B6" s="1059" t="s">
        <v>23</v>
      </c>
      <c r="C6" s="1146" t="s">
        <v>2</v>
      </c>
      <c r="D6" s="27" t="s">
        <v>0</v>
      </c>
      <c r="E6" s="1032" t="s">
        <v>171</v>
      </c>
      <c r="F6" s="1036" t="s">
        <v>1</v>
      </c>
      <c r="G6" s="1037"/>
      <c r="H6" s="1037"/>
      <c r="I6" s="1037"/>
      <c r="J6" s="1037"/>
      <c r="K6" s="1037"/>
      <c r="L6" s="1037"/>
      <c r="M6" s="1037"/>
      <c r="N6" s="1037"/>
      <c r="O6" s="1037"/>
      <c r="P6" s="1037"/>
      <c r="Q6" s="1037"/>
      <c r="R6" s="1037"/>
      <c r="S6" s="1037"/>
      <c r="T6" s="1037"/>
      <c r="U6" s="1037"/>
      <c r="V6" s="1037"/>
      <c r="W6" s="1037"/>
      <c r="X6" s="1037"/>
      <c r="Y6" s="1037"/>
      <c r="Z6" s="1037"/>
      <c r="AA6" s="1037"/>
      <c r="AB6" s="1037"/>
      <c r="AC6" s="1037"/>
      <c r="AD6" s="1037"/>
      <c r="AE6" s="1037"/>
      <c r="AF6" s="1037"/>
      <c r="AG6" s="1037"/>
      <c r="AH6" s="1037"/>
      <c r="AI6" s="1037"/>
      <c r="AJ6" s="28"/>
      <c r="AK6" s="28"/>
      <c r="AL6" s="28"/>
      <c r="AM6" s="29"/>
      <c r="AN6" s="30"/>
      <c r="AO6" s="1061" t="s">
        <v>29</v>
      </c>
      <c r="AP6" s="1052" t="s">
        <v>200</v>
      </c>
      <c r="AQ6" s="1024" t="s">
        <v>201</v>
      </c>
    </row>
    <row r="7" spans="1:43" s="31" customFormat="1" ht="20.25" customHeight="1" thickBot="1">
      <c r="A7" s="1150"/>
      <c r="B7" s="1060"/>
      <c r="C7" s="1147"/>
      <c r="D7" s="32" t="s">
        <v>3</v>
      </c>
      <c r="E7" s="1033"/>
      <c r="F7" s="33"/>
      <c r="G7" s="34"/>
      <c r="H7" s="34" t="s">
        <v>4</v>
      </c>
      <c r="I7" s="34"/>
      <c r="J7" s="35"/>
      <c r="K7" s="34"/>
      <c r="L7" s="34"/>
      <c r="M7" s="34" t="s">
        <v>5</v>
      </c>
      <c r="N7" s="34"/>
      <c r="O7" s="35"/>
      <c r="P7" s="34"/>
      <c r="Q7" s="34"/>
      <c r="R7" s="36" t="s">
        <v>6</v>
      </c>
      <c r="S7" s="34"/>
      <c r="T7" s="35"/>
      <c r="U7" s="34"/>
      <c r="V7" s="34"/>
      <c r="W7" s="36" t="s">
        <v>7</v>
      </c>
      <c r="X7" s="34"/>
      <c r="Y7" s="35"/>
      <c r="Z7" s="34"/>
      <c r="AA7" s="34"/>
      <c r="AB7" s="36" t="s">
        <v>8</v>
      </c>
      <c r="AC7" s="34"/>
      <c r="AD7" s="35"/>
      <c r="AE7" s="33"/>
      <c r="AF7" s="34"/>
      <c r="AG7" s="34" t="s">
        <v>9</v>
      </c>
      <c r="AH7" s="34"/>
      <c r="AI7" s="37"/>
      <c r="AJ7" s="33"/>
      <c r="AK7" s="34"/>
      <c r="AL7" s="34" t="s">
        <v>22</v>
      </c>
      <c r="AM7" s="34"/>
      <c r="AN7" s="35"/>
      <c r="AO7" s="1062"/>
      <c r="AP7" s="1052"/>
      <c r="AQ7" s="1024"/>
    </row>
    <row r="8" spans="1:41" s="13" customFormat="1" ht="18.75" customHeight="1">
      <c r="A8" s="41"/>
      <c r="B8" s="45"/>
      <c r="C8" s="258"/>
      <c r="D8" s="41"/>
      <c r="E8" s="44"/>
      <c r="F8" s="715" t="s">
        <v>10</v>
      </c>
      <c r="G8" s="830" t="s">
        <v>12</v>
      </c>
      <c r="H8" s="830" t="s">
        <v>11</v>
      </c>
      <c r="I8" s="830" t="s">
        <v>13</v>
      </c>
      <c r="J8" s="831" t="s">
        <v>14</v>
      </c>
      <c r="K8" s="832" t="s">
        <v>10</v>
      </c>
      <c r="L8" s="830" t="s">
        <v>12</v>
      </c>
      <c r="M8" s="830" t="s">
        <v>11</v>
      </c>
      <c r="N8" s="830" t="s">
        <v>13</v>
      </c>
      <c r="O8" s="831" t="s">
        <v>14</v>
      </c>
      <c r="P8" s="832" t="s">
        <v>10</v>
      </c>
      <c r="Q8" s="830" t="s">
        <v>12</v>
      </c>
      <c r="R8" s="830" t="s">
        <v>11</v>
      </c>
      <c r="S8" s="830" t="s">
        <v>13</v>
      </c>
      <c r="T8" s="833" t="s">
        <v>14</v>
      </c>
      <c r="U8" s="832" t="s">
        <v>10</v>
      </c>
      <c r="V8" s="830" t="s">
        <v>12</v>
      </c>
      <c r="W8" s="830" t="s">
        <v>11</v>
      </c>
      <c r="X8" s="830" t="s">
        <v>13</v>
      </c>
      <c r="Y8" s="831" t="s">
        <v>14</v>
      </c>
      <c r="Z8" s="832" t="s">
        <v>10</v>
      </c>
      <c r="AA8" s="830" t="s">
        <v>12</v>
      </c>
      <c r="AB8" s="830" t="s">
        <v>11</v>
      </c>
      <c r="AC8" s="830" t="s">
        <v>13</v>
      </c>
      <c r="AD8" s="831" t="s">
        <v>14</v>
      </c>
      <c r="AE8" s="832" t="s">
        <v>10</v>
      </c>
      <c r="AF8" s="830" t="s">
        <v>12</v>
      </c>
      <c r="AG8" s="830" t="s">
        <v>11</v>
      </c>
      <c r="AH8" s="830" t="s">
        <v>13</v>
      </c>
      <c r="AI8" s="831" t="s">
        <v>14</v>
      </c>
      <c r="AJ8" s="832" t="s">
        <v>10</v>
      </c>
      <c r="AK8" s="830" t="s">
        <v>12</v>
      </c>
      <c r="AL8" s="830" t="s">
        <v>11</v>
      </c>
      <c r="AM8" s="830" t="s">
        <v>13</v>
      </c>
      <c r="AN8" s="833" t="s">
        <v>14</v>
      </c>
      <c r="AO8" s="135" t="s">
        <v>23</v>
      </c>
    </row>
    <row r="9" spans="1:41" ht="15.75" customHeight="1">
      <c r="A9" s="1148" t="s">
        <v>206</v>
      </c>
      <c r="B9" s="1148"/>
      <c r="C9" s="1149"/>
      <c r="D9" s="97"/>
      <c r="E9" s="98"/>
      <c r="F9" s="97"/>
      <c r="G9" s="99"/>
      <c r="H9" s="99"/>
      <c r="I9" s="99"/>
      <c r="J9" s="98"/>
      <c r="K9" s="97"/>
      <c r="L9" s="99"/>
      <c r="M9" s="99"/>
      <c r="N9" s="99"/>
      <c r="O9" s="98"/>
      <c r="P9" s="834"/>
      <c r="Q9" s="835"/>
      <c r="R9" s="835"/>
      <c r="S9" s="835"/>
      <c r="T9" s="836"/>
      <c r="U9" s="97"/>
      <c r="V9" s="99"/>
      <c r="W9" s="99"/>
      <c r="X9" s="99"/>
      <c r="Y9" s="98"/>
      <c r="Z9" s="97"/>
      <c r="AA9" s="99"/>
      <c r="AB9" s="99"/>
      <c r="AC9" s="99"/>
      <c r="AD9" s="98"/>
      <c r="AE9" s="97"/>
      <c r="AF9" s="99"/>
      <c r="AG9" s="99"/>
      <c r="AH9" s="99"/>
      <c r="AI9" s="98"/>
      <c r="AJ9" s="83"/>
      <c r="AK9" s="99"/>
      <c r="AL9" s="99"/>
      <c r="AM9" s="99"/>
      <c r="AN9" s="100"/>
      <c r="AO9" s="100"/>
    </row>
    <row r="10" spans="1:43" ht="18" customHeight="1">
      <c r="A10" s="840">
        <v>1</v>
      </c>
      <c r="B10" s="841" t="s">
        <v>491</v>
      </c>
      <c r="C10" s="842" t="s">
        <v>492</v>
      </c>
      <c r="D10" s="843">
        <v>2</v>
      </c>
      <c r="E10" s="844">
        <v>2</v>
      </c>
      <c r="F10" s="845"/>
      <c r="G10" s="846"/>
      <c r="H10" s="846"/>
      <c r="I10" s="846"/>
      <c r="J10" s="847"/>
      <c r="K10" s="845"/>
      <c r="L10" s="846"/>
      <c r="M10" s="846"/>
      <c r="N10" s="846"/>
      <c r="O10" s="847"/>
      <c r="P10" s="845"/>
      <c r="Q10" s="846"/>
      <c r="R10" s="846"/>
      <c r="S10" s="846"/>
      <c r="T10" s="847"/>
      <c r="U10" s="845"/>
      <c r="V10" s="846"/>
      <c r="W10" s="846"/>
      <c r="X10" s="846"/>
      <c r="Y10" s="847"/>
      <c r="Z10" s="845">
        <v>0</v>
      </c>
      <c r="AA10" s="846">
        <v>0</v>
      </c>
      <c r="AB10" s="846">
        <v>2</v>
      </c>
      <c r="AC10" s="846" t="s">
        <v>203</v>
      </c>
      <c r="AD10" s="847">
        <v>2</v>
      </c>
      <c r="AE10" s="848" t="s">
        <v>207</v>
      </c>
      <c r="AF10" s="849"/>
      <c r="AG10" s="849"/>
      <c r="AH10" s="849"/>
      <c r="AI10" s="850"/>
      <c r="AJ10" s="851"/>
      <c r="AK10" s="852"/>
      <c r="AL10" s="852"/>
      <c r="AM10" s="852"/>
      <c r="AN10" s="853"/>
      <c r="AO10" s="854"/>
      <c r="AP10" s="31">
        <f>SUM(F10:H10,K10:M10,P10:R10,U10:W10,Z10:AB10,AE10:AG10,AJ10:AL10)</f>
        <v>2</v>
      </c>
      <c r="AQ10" s="31">
        <f>IF(D10=AP10,,1)</f>
        <v>0</v>
      </c>
    </row>
    <row r="11" spans="1:43" ht="18" customHeight="1">
      <c r="A11" s="840">
        <v>2</v>
      </c>
      <c r="B11" s="841" t="s">
        <v>489</v>
      </c>
      <c r="C11" s="842" t="s">
        <v>490</v>
      </c>
      <c r="D11" s="843">
        <v>2</v>
      </c>
      <c r="E11" s="844">
        <v>2</v>
      </c>
      <c r="F11" s="845"/>
      <c r="G11" s="846"/>
      <c r="H11" s="846"/>
      <c r="I11" s="846"/>
      <c r="J11" s="847"/>
      <c r="K11" s="845"/>
      <c r="L11" s="846"/>
      <c r="M11" s="846"/>
      <c r="N11" s="846"/>
      <c r="O11" s="847"/>
      <c r="P11" s="845"/>
      <c r="Q11" s="846"/>
      <c r="R11" s="846"/>
      <c r="S11" s="846"/>
      <c r="T11" s="847"/>
      <c r="U11" s="855"/>
      <c r="V11" s="846"/>
      <c r="W11" s="846"/>
      <c r="X11" s="846"/>
      <c r="Y11" s="847"/>
      <c r="Z11" s="845">
        <v>2</v>
      </c>
      <c r="AA11" s="846">
        <v>0</v>
      </c>
      <c r="AB11" s="846">
        <v>0</v>
      </c>
      <c r="AC11" s="846" t="s">
        <v>203</v>
      </c>
      <c r="AD11" s="847">
        <v>2</v>
      </c>
      <c r="AE11" s="856" t="s">
        <v>207</v>
      </c>
      <c r="AF11" s="849"/>
      <c r="AG11" s="849"/>
      <c r="AH11" s="849"/>
      <c r="AI11" s="850"/>
      <c r="AJ11" s="851"/>
      <c r="AK11" s="852"/>
      <c r="AL11" s="852"/>
      <c r="AM11" s="852"/>
      <c r="AN11" s="853"/>
      <c r="AO11" s="857"/>
      <c r="AP11" s="31">
        <f>SUM(F11:H11,K11:M11,P11:R11,U11:W11,Z11:AB11,AE11:AG11,AJ11:AL11)</f>
        <v>2</v>
      </c>
      <c r="AQ11" s="31">
        <f>IF(D11=AP11,,1)</f>
        <v>0</v>
      </c>
    </row>
    <row r="12" spans="1:43" ht="18" customHeight="1">
      <c r="A12" s="840">
        <v>3</v>
      </c>
      <c r="B12" s="841" t="s">
        <v>487</v>
      </c>
      <c r="C12" s="842" t="s">
        <v>488</v>
      </c>
      <c r="D12" s="843">
        <v>2</v>
      </c>
      <c r="E12" s="858">
        <v>2</v>
      </c>
      <c r="F12" s="859"/>
      <c r="G12" s="860"/>
      <c r="H12" s="860"/>
      <c r="I12" s="860"/>
      <c r="J12" s="861"/>
      <c r="K12" s="859"/>
      <c r="L12" s="860"/>
      <c r="M12" s="860"/>
      <c r="N12" s="860"/>
      <c r="O12" s="861"/>
      <c r="P12" s="859"/>
      <c r="Q12" s="860"/>
      <c r="R12" s="860"/>
      <c r="S12" s="860"/>
      <c r="T12" s="861"/>
      <c r="U12" s="862"/>
      <c r="V12" s="860"/>
      <c r="W12" s="860"/>
      <c r="X12" s="860"/>
      <c r="Y12" s="861"/>
      <c r="Z12" s="859">
        <v>0</v>
      </c>
      <c r="AA12" s="860">
        <v>0</v>
      </c>
      <c r="AB12" s="860">
        <v>2</v>
      </c>
      <c r="AC12" s="860" t="s">
        <v>203</v>
      </c>
      <c r="AD12" s="861">
        <v>2</v>
      </c>
      <c r="AE12" s="856" t="s">
        <v>207</v>
      </c>
      <c r="AF12" s="860"/>
      <c r="AG12" s="860"/>
      <c r="AH12" s="860"/>
      <c r="AI12" s="861"/>
      <c r="AJ12" s="859"/>
      <c r="AK12" s="860"/>
      <c r="AL12" s="860"/>
      <c r="AM12" s="860"/>
      <c r="AN12" s="861"/>
      <c r="AO12" s="857"/>
      <c r="AP12" s="31">
        <f>SUM(F12:H12,K12:M12,P12:R12,U12:W12,Z12:AB12,AE12:AG12,AJ12:AL12)</f>
        <v>2</v>
      </c>
      <c r="AQ12" s="31">
        <f>IF(D12=AP12,,1)</f>
        <v>0</v>
      </c>
    </row>
    <row r="13" spans="1:43" ht="18" customHeight="1">
      <c r="A13" s="840">
        <v>4</v>
      </c>
      <c r="B13" s="841" t="s">
        <v>485</v>
      </c>
      <c r="C13" s="842" t="s">
        <v>486</v>
      </c>
      <c r="D13" s="843">
        <v>2</v>
      </c>
      <c r="E13" s="858">
        <v>2</v>
      </c>
      <c r="F13" s="859"/>
      <c r="G13" s="860"/>
      <c r="H13" s="860"/>
      <c r="I13" s="860"/>
      <c r="J13" s="861"/>
      <c r="K13" s="859"/>
      <c r="L13" s="860"/>
      <c r="M13" s="860"/>
      <c r="N13" s="860"/>
      <c r="O13" s="861"/>
      <c r="P13" s="862"/>
      <c r="Q13" s="860"/>
      <c r="R13" s="860"/>
      <c r="S13" s="860"/>
      <c r="T13" s="861"/>
      <c r="U13" s="859"/>
      <c r="V13" s="860"/>
      <c r="W13" s="860"/>
      <c r="X13" s="860"/>
      <c r="Y13" s="861"/>
      <c r="Z13" s="860">
        <v>2</v>
      </c>
      <c r="AA13" s="860">
        <v>0</v>
      </c>
      <c r="AB13" s="860">
        <v>0</v>
      </c>
      <c r="AC13" s="860" t="s">
        <v>203</v>
      </c>
      <c r="AD13" s="863">
        <v>2</v>
      </c>
      <c r="AE13" s="848" t="s">
        <v>207</v>
      </c>
      <c r="AF13" s="860"/>
      <c r="AG13" s="860"/>
      <c r="AH13" s="860"/>
      <c r="AI13" s="861"/>
      <c r="AJ13" s="862"/>
      <c r="AK13" s="860"/>
      <c r="AL13" s="860"/>
      <c r="AM13" s="860"/>
      <c r="AN13" s="861"/>
      <c r="AO13" s="864"/>
      <c r="AP13" s="31">
        <f>SUM(F13:H13,K13:M13,P13:R13,U13:W13,Z13:AB13,AE13:AG13,AJ13:AL13)</f>
        <v>2</v>
      </c>
      <c r="AQ13" s="31">
        <f>IF(D13=AP13,,1)</f>
        <v>0</v>
      </c>
    </row>
    <row r="14" spans="1:43" ht="18" customHeight="1">
      <c r="A14" s="840">
        <v>5</v>
      </c>
      <c r="B14" s="841" t="s">
        <v>493</v>
      </c>
      <c r="C14" s="842" t="s">
        <v>494</v>
      </c>
      <c r="D14" s="865">
        <v>2</v>
      </c>
      <c r="E14" s="866">
        <v>2</v>
      </c>
      <c r="F14" s="867"/>
      <c r="G14" s="868"/>
      <c r="H14" s="868"/>
      <c r="I14" s="868"/>
      <c r="J14" s="869"/>
      <c r="K14" s="870">
        <v>2</v>
      </c>
      <c r="L14" s="871">
        <v>0</v>
      </c>
      <c r="M14" s="871">
        <v>0</v>
      </c>
      <c r="N14" s="868" t="s">
        <v>203</v>
      </c>
      <c r="O14" s="869">
        <v>2</v>
      </c>
      <c r="P14" s="872" t="s">
        <v>207</v>
      </c>
      <c r="Q14" s="871"/>
      <c r="R14" s="871"/>
      <c r="S14" s="868"/>
      <c r="T14" s="869"/>
      <c r="U14" s="873"/>
      <c r="V14" s="871"/>
      <c r="W14" s="871"/>
      <c r="X14" s="868"/>
      <c r="Y14" s="866"/>
      <c r="Z14" s="867"/>
      <c r="AA14" s="868"/>
      <c r="AB14" s="868"/>
      <c r="AC14" s="868"/>
      <c r="AD14" s="874"/>
      <c r="AE14" s="867"/>
      <c r="AF14" s="875"/>
      <c r="AG14" s="875"/>
      <c r="AH14" s="875"/>
      <c r="AI14" s="876"/>
      <c r="AJ14" s="877"/>
      <c r="AK14" s="878"/>
      <c r="AL14" s="878"/>
      <c r="AM14" s="878"/>
      <c r="AN14" s="879"/>
      <c r="AO14" s="854"/>
      <c r="AP14" s="31">
        <f>SUM(F14:H14,K14:M14,P14:R14,U14:W14,Z14:AB14,AE14:AG14,AJ14:AL14)</f>
        <v>2</v>
      </c>
      <c r="AQ14" s="31">
        <f>IF(D14=AP14,,1)</f>
        <v>0</v>
      </c>
    </row>
    <row r="15" spans="1:41" s="837" customFormat="1" ht="15" customHeight="1">
      <c r="A15" s="840">
        <v>6</v>
      </c>
      <c r="B15" s="841" t="s">
        <v>483</v>
      </c>
      <c r="C15" s="842" t="s">
        <v>484</v>
      </c>
      <c r="D15" s="880">
        <v>2</v>
      </c>
      <c r="E15" s="881">
        <v>2</v>
      </c>
      <c r="F15" s="882"/>
      <c r="G15" s="883"/>
      <c r="H15" s="883"/>
      <c r="I15" s="883"/>
      <c r="J15" s="884"/>
      <c r="K15" s="882"/>
      <c r="L15" s="883"/>
      <c r="M15" s="883"/>
      <c r="N15" s="883"/>
      <c r="O15" s="884"/>
      <c r="P15" s="885"/>
      <c r="Q15" s="883"/>
      <c r="R15" s="883"/>
      <c r="S15" s="883"/>
      <c r="T15" s="884"/>
      <c r="U15" s="885"/>
      <c r="V15" s="883"/>
      <c r="W15" s="883"/>
      <c r="X15" s="883"/>
      <c r="Y15" s="886"/>
      <c r="Z15" s="882">
        <v>2</v>
      </c>
      <c r="AA15" s="883">
        <v>0</v>
      </c>
      <c r="AB15" s="883">
        <v>0</v>
      </c>
      <c r="AC15" s="883" t="s">
        <v>203</v>
      </c>
      <c r="AD15" s="884">
        <v>2</v>
      </c>
      <c r="AE15" s="887" t="s">
        <v>207</v>
      </c>
      <c r="AF15" s="883"/>
      <c r="AG15" s="883"/>
      <c r="AH15" s="883"/>
      <c r="AI15" s="884"/>
      <c r="AJ15" s="885"/>
      <c r="AK15" s="883"/>
      <c r="AL15" s="883"/>
      <c r="AM15" s="883"/>
      <c r="AN15" s="884"/>
      <c r="AO15" s="864"/>
    </row>
    <row r="16" spans="1:41" s="837" customFormat="1" ht="15" customHeight="1">
      <c r="A16" s="840">
        <v>7</v>
      </c>
      <c r="B16" s="841" t="s">
        <v>481</v>
      </c>
      <c r="C16" s="842" t="s">
        <v>482</v>
      </c>
      <c r="D16" s="880">
        <v>2</v>
      </c>
      <c r="E16" s="881">
        <v>2</v>
      </c>
      <c r="F16" s="882"/>
      <c r="G16" s="883"/>
      <c r="H16" s="883"/>
      <c r="I16" s="883"/>
      <c r="J16" s="884"/>
      <c r="K16" s="882"/>
      <c r="L16" s="883"/>
      <c r="M16" s="883"/>
      <c r="N16" s="883"/>
      <c r="O16" s="884"/>
      <c r="P16" s="885"/>
      <c r="Q16" s="883"/>
      <c r="R16" s="883"/>
      <c r="S16" s="883"/>
      <c r="T16" s="884"/>
      <c r="U16" s="885"/>
      <c r="V16" s="883"/>
      <c r="W16" s="883"/>
      <c r="X16" s="883"/>
      <c r="Y16" s="886"/>
      <c r="Z16" s="882">
        <v>2</v>
      </c>
      <c r="AA16" s="883">
        <v>0</v>
      </c>
      <c r="AB16" s="883">
        <v>0</v>
      </c>
      <c r="AC16" s="883" t="s">
        <v>203</v>
      </c>
      <c r="AD16" s="884">
        <v>2</v>
      </c>
      <c r="AE16" s="887" t="s">
        <v>207</v>
      </c>
      <c r="AF16" s="883"/>
      <c r="AG16" s="883"/>
      <c r="AH16" s="883"/>
      <c r="AI16" s="884"/>
      <c r="AJ16" s="885"/>
      <c r="AK16" s="883"/>
      <c r="AL16" s="883"/>
      <c r="AM16" s="883"/>
      <c r="AN16" s="884"/>
      <c r="AO16" s="888"/>
    </row>
    <row r="17" spans="1:41" s="837" customFormat="1" ht="15.75">
      <c r="A17" s="840">
        <v>8</v>
      </c>
      <c r="B17" s="841" t="s">
        <v>479</v>
      </c>
      <c r="C17" s="842" t="s">
        <v>480</v>
      </c>
      <c r="D17" s="880">
        <v>2</v>
      </c>
      <c r="E17" s="881">
        <v>2</v>
      </c>
      <c r="F17" s="889"/>
      <c r="G17" s="890"/>
      <c r="H17" s="890"/>
      <c r="I17" s="890"/>
      <c r="J17" s="891"/>
      <c r="K17" s="889"/>
      <c r="L17" s="890"/>
      <c r="M17" s="890"/>
      <c r="N17" s="890"/>
      <c r="O17" s="891"/>
      <c r="P17" s="892"/>
      <c r="Q17" s="890"/>
      <c r="R17" s="890"/>
      <c r="S17" s="890"/>
      <c r="T17" s="891"/>
      <c r="U17" s="892"/>
      <c r="V17" s="890"/>
      <c r="W17" s="890"/>
      <c r="X17" s="890"/>
      <c r="Y17" s="893"/>
      <c r="Z17" s="889">
        <v>2</v>
      </c>
      <c r="AA17" s="890">
        <v>0</v>
      </c>
      <c r="AB17" s="890">
        <v>0</v>
      </c>
      <c r="AC17" s="890" t="s">
        <v>203</v>
      </c>
      <c r="AD17" s="891">
        <v>2</v>
      </c>
      <c r="AE17" s="887" t="s">
        <v>207</v>
      </c>
      <c r="AF17" s="894"/>
      <c r="AG17" s="894"/>
      <c r="AH17" s="894"/>
      <c r="AI17" s="895"/>
      <c r="AJ17" s="896"/>
      <c r="AK17" s="897"/>
      <c r="AL17" s="897"/>
      <c r="AM17" s="897"/>
      <c r="AN17" s="898"/>
      <c r="AO17" s="864"/>
    </row>
    <row r="18" spans="1:41" s="837" customFormat="1" ht="15.75">
      <c r="A18" s="840">
        <v>9</v>
      </c>
      <c r="B18" s="841" t="s">
        <v>477</v>
      </c>
      <c r="C18" s="842" t="s">
        <v>478</v>
      </c>
      <c r="D18" s="880">
        <v>2</v>
      </c>
      <c r="E18" s="899">
        <v>2</v>
      </c>
      <c r="F18" s="889"/>
      <c r="G18" s="890"/>
      <c r="H18" s="890"/>
      <c r="I18" s="890"/>
      <c r="J18" s="891"/>
      <c r="K18" s="889"/>
      <c r="L18" s="890"/>
      <c r="M18" s="890"/>
      <c r="N18" s="890"/>
      <c r="O18" s="891"/>
      <c r="P18" s="892"/>
      <c r="Q18" s="890"/>
      <c r="R18" s="890"/>
      <c r="S18" s="890"/>
      <c r="T18" s="891"/>
      <c r="U18" s="892"/>
      <c r="V18" s="890"/>
      <c r="W18" s="890"/>
      <c r="X18" s="890"/>
      <c r="Y18" s="893"/>
      <c r="Z18" s="889">
        <v>2</v>
      </c>
      <c r="AA18" s="890">
        <v>0</v>
      </c>
      <c r="AB18" s="890">
        <v>0</v>
      </c>
      <c r="AC18" s="890" t="s">
        <v>203</v>
      </c>
      <c r="AD18" s="891">
        <v>2</v>
      </c>
      <c r="AE18" s="887" t="s">
        <v>207</v>
      </c>
      <c r="AF18" s="894"/>
      <c r="AG18" s="894"/>
      <c r="AH18" s="894"/>
      <c r="AI18" s="895"/>
      <c r="AJ18" s="896"/>
      <c r="AK18" s="897"/>
      <c r="AL18" s="897"/>
      <c r="AM18" s="897"/>
      <c r="AN18" s="898"/>
      <c r="AO18" s="857"/>
    </row>
    <row r="19" spans="1:41" s="837" customFormat="1" ht="15.75">
      <c r="A19" s="840">
        <v>10</v>
      </c>
      <c r="B19" s="841" t="s">
        <v>495</v>
      </c>
      <c r="C19" s="900" t="s">
        <v>496</v>
      </c>
      <c r="D19" s="880">
        <v>2</v>
      </c>
      <c r="E19" s="899">
        <v>2</v>
      </c>
      <c r="F19" s="901"/>
      <c r="G19" s="902"/>
      <c r="H19" s="902"/>
      <c r="I19" s="902"/>
      <c r="J19" s="903"/>
      <c r="K19" s="904"/>
      <c r="L19" s="905"/>
      <c r="M19" s="905"/>
      <c r="N19" s="902"/>
      <c r="O19" s="903"/>
      <c r="P19" s="906"/>
      <c r="Q19" s="905"/>
      <c r="R19" s="905"/>
      <c r="S19" s="902"/>
      <c r="T19" s="903"/>
      <c r="U19" s="907"/>
      <c r="V19" s="905"/>
      <c r="W19" s="905"/>
      <c r="X19" s="902"/>
      <c r="Y19" s="899"/>
      <c r="Z19" s="889">
        <v>2</v>
      </c>
      <c r="AA19" s="890">
        <v>0</v>
      </c>
      <c r="AB19" s="890">
        <v>0</v>
      </c>
      <c r="AC19" s="890" t="s">
        <v>203</v>
      </c>
      <c r="AD19" s="891">
        <v>2</v>
      </c>
      <c r="AE19" s="887" t="s">
        <v>207</v>
      </c>
      <c r="AF19" s="908"/>
      <c r="AG19" s="908"/>
      <c r="AH19" s="908"/>
      <c r="AI19" s="909"/>
      <c r="AJ19" s="910"/>
      <c r="AK19" s="911"/>
      <c r="AL19" s="911"/>
      <c r="AM19" s="911"/>
      <c r="AN19" s="912"/>
      <c r="AO19" s="913"/>
    </row>
    <row r="20" spans="1:41" s="837" customFormat="1" ht="15.75">
      <c r="A20" s="840">
        <v>11</v>
      </c>
      <c r="B20" s="841" t="s">
        <v>507</v>
      </c>
      <c r="C20" s="842" t="s">
        <v>508</v>
      </c>
      <c r="D20" s="901">
        <v>2</v>
      </c>
      <c r="E20" s="881">
        <v>2</v>
      </c>
      <c r="F20" s="914"/>
      <c r="G20" s="915"/>
      <c r="H20" s="916"/>
      <c r="I20" s="916"/>
      <c r="J20" s="917"/>
      <c r="K20" s="918"/>
      <c r="L20" s="916"/>
      <c r="M20" s="916"/>
      <c r="N20" s="916"/>
      <c r="O20" s="917"/>
      <c r="P20" s="919"/>
      <c r="Q20" s="916"/>
      <c r="R20" s="916"/>
      <c r="S20" s="916"/>
      <c r="T20" s="917"/>
      <c r="U20" s="892">
        <v>2</v>
      </c>
      <c r="V20" s="890">
        <v>0</v>
      </c>
      <c r="W20" s="890">
        <v>0</v>
      </c>
      <c r="X20" s="890" t="s">
        <v>203</v>
      </c>
      <c r="Y20" s="893">
        <v>2</v>
      </c>
      <c r="Z20" s="887" t="s">
        <v>207</v>
      </c>
      <c r="AA20" s="911"/>
      <c r="AB20" s="911"/>
      <c r="AC20" s="911"/>
      <c r="AD20" s="920"/>
      <c r="AE20" s="921"/>
      <c r="AF20" s="922"/>
      <c r="AG20" s="922"/>
      <c r="AH20" s="922"/>
      <c r="AI20" s="923"/>
      <c r="AJ20" s="924"/>
      <c r="AK20" s="922"/>
      <c r="AL20" s="922"/>
      <c r="AM20" s="922"/>
      <c r="AN20" s="923"/>
      <c r="AO20" s="925"/>
    </row>
    <row r="21" spans="1:41" s="837" customFormat="1" ht="15.75" customHeight="1">
      <c r="A21" s="840">
        <v>12</v>
      </c>
      <c r="B21" s="841" t="s">
        <v>505</v>
      </c>
      <c r="C21" s="842" t="s">
        <v>506</v>
      </c>
      <c r="D21" s="926">
        <v>2</v>
      </c>
      <c r="E21" s="927">
        <v>2</v>
      </c>
      <c r="F21" s="928"/>
      <c r="G21" s="929"/>
      <c r="H21" s="930"/>
      <c r="I21" s="930"/>
      <c r="J21" s="931"/>
      <c r="K21" s="932"/>
      <c r="L21" s="930"/>
      <c r="M21" s="930"/>
      <c r="N21" s="930"/>
      <c r="O21" s="931"/>
      <c r="P21" s="933"/>
      <c r="Q21" s="930"/>
      <c r="R21" s="930"/>
      <c r="S21" s="930"/>
      <c r="T21" s="931"/>
      <c r="U21" s="934">
        <v>2</v>
      </c>
      <c r="V21" s="935">
        <v>0</v>
      </c>
      <c r="W21" s="935">
        <v>0</v>
      </c>
      <c r="X21" s="935" t="s">
        <v>203</v>
      </c>
      <c r="Y21" s="936">
        <v>2</v>
      </c>
      <c r="Z21" s="937" t="s">
        <v>207</v>
      </c>
      <c r="AA21" s="938"/>
      <c r="AB21" s="938"/>
      <c r="AC21" s="938"/>
      <c r="AD21" s="939"/>
      <c r="AE21" s="940"/>
      <c r="AF21" s="941"/>
      <c r="AG21" s="941"/>
      <c r="AH21" s="941"/>
      <c r="AI21" s="942"/>
      <c r="AJ21" s="943"/>
      <c r="AK21" s="941"/>
      <c r="AL21" s="941"/>
      <c r="AM21" s="941"/>
      <c r="AN21" s="942"/>
      <c r="AO21" s="944"/>
    </row>
    <row r="22" spans="1:41" s="837" customFormat="1" ht="15.75">
      <c r="A22" s="840">
        <v>13</v>
      </c>
      <c r="B22" s="841" t="s">
        <v>503</v>
      </c>
      <c r="C22" s="842" t="s">
        <v>504</v>
      </c>
      <c r="D22" s="945">
        <v>2</v>
      </c>
      <c r="E22" s="858">
        <v>2</v>
      </c>
      <c r="F22" s="946"/>
      <c r="G22" s="947"/>
      <c r="H22" s="948"/>
      <c r="I22" s="948"/>
      <c r="J22" s="949"/>
      <c r="K22" s="950"/>
      <c r="L22" s="948"/>
      <c r="M22" s="948"/>
      <c r="N22" s="948"/>
      <c r="O22" s="949"/>
      <c r="P22" s="950"/>
      <c r="Q22" s="948"/>
      <c r="R22" s="948"/>
      <c r="S22" s="948"/>
      <c r="T22" s="949"/>
      <c r="U22" s="862">
        <v>2</v>
      </c>
      <c r="V22" s="860">
        <v>0</v>
      </c>
      <c r="W22" s="860">
        <v>0</v>
      </c>
      <c r="X22" s="860" t="s">
        <v>203</v>
      </c>
      <c r="Y22" s="951">
        <v>2</v>
      </c>
      <c r="Z22" s="848" t="s">
        <v>207</v>
      </c>
      <c r="AA22" s="952"/>
      <c r="AB22" s="952"/>
      <c r="AC22" s="952"/>
      <c r="AD22" s="953"/>
      <c r="AE22" s="954"/>
      <c r="AF22" s="947"/>
      <c r="AG22" s="947"/>
      <c r="AH22" s="947"/>
      <c r="AI22" s="858"/>
      <c r="AJ22" s="955"/>
      <c r="AK22" s="956"/>
      <c r="AL22" s="956"/>
      <c r="AM22" s="956"/>
      <c r="AN22" s="957"/>
      <c r="AO22" s="925"/>
    </row>
    <row r="23" spans="1:41" ht="14.25" customHeight="1">
      <c r="A23" s="840">
        <v>14</v>
      </c>
      <c r="B23" s="841" t="s">
        <v>501</v>
      </c>
      <c r="C23" s="842" t="s">
        <v>502</v>
      </c>
      <c r="D23" s="946">
        <v>2</v>
      </c>
      <c r="E23" s="958">
        <v>2</v>
      </c>
      <c r="F23" s="946"/>
      <c r="G23" s="947"/>
      <c r="H23" s="947"/>
      <c r="I23" s="947"/>
      <c r="J23" s="858"/>
      <c r="K23" s="959">
        <v>0</v>
      </c>
      <c r="L23" s="960">
        <v>2</v>
      </c>
      <c r="M23" s="960">
        <v>0</v>
      </c>
      <c r="N23" s="961" t="s">
        <v>203</v>
      </c>
      <c r="O23" s="844">
        <v>2</v>
      </c>
      <c r="P23" s="848" t="s">
        <v>207</v>
      </c>
      <c r="Q23" s="947"/>
      <c r="R23" s="947"/>
      <c r="S23" s="947"/>
      <c r="T23" s="858"/>
      <c r="U23" s="925"/>
      <c r="V23" s="947"/>
      <c r="W23" s="947"/>
      <c r="X23" s="947"/>
      <c r="Y23" s="962"/>
      <c r="Z23" s="946"/>
      <c r="AA23" s="947"/>
      <c r="AB23" s="947"/>
      <c r="AC23" s="947"/>
      <c r="AD23" s="858"/>
      <c r="AE23" s="946"/>
      <c r="AF23" s="947"/>
      <c r="AG23" s="947"/>
      <c r="AH23" s="947"/>
      <c r="AI23" s="963"/>
      <c r="AJ23" s="955"/>
      <c r="AK23" s="956"/>
      <c r="AL23" s="956"/>
      <c r="AM23" s="956"/>
      <c r="AN23" s="964"/>
      <c r="AO23" s="955"/>
    </row>
    <row r="24" spans="1:41" ht="14.25" customHeight="1">
      <c r="A24" s="840">
        <v>15</v>
      </c>
      <c r="B24" s="841" t="s">
        <v>499</v>
      </c>
      <c r="C24" s="842" t="s">
        <v>500</v>
      </c>
      <c r="D24" s="945">
        <v>2</v>
      </c>
      <c r="E24" s="844">
        <v>2</v>
      </c>
      <c r="F24" s="945"/>
      <c r="G24" s="961"/>
      <c r="H24" s="961"/>
      <c r="I24" s="961"/>
      <c r="J24" s="844"/>
      <c r="K24" s="959">
        <v>0</v>
      </c>
      <c r="L24" s="960">
        <v>2</v>
      </c>
      <c r="M24" s="960">
        <v>0</v>
      </c>
      <c r="N24" s="961" t="s">
        <v>203</v>
      </c>
      <c r="O24" s="844">
        <v>2</v>
      </c>
      <c r="P24" s="848" t="s">
        <v>207</v>
      </c>
      <c r="Q24" s="961"/>
      <c r="R24" s="961"/>
      <c r="S24" s="961"/>
      <c r="T24" s="844"/>
      <c r="U24" s="945"/>
      <c r="V24" s="961"/>
      <c r="W24" s="961"/>
      <c r="X24" s="961"/>
      <c r="Y24" s="965"/>
      <c r="Z24" s="945"/>
      <c r="AA24" s="961"/>
      <c r="AB24" s="961"/>
      <c r="AC24" s="961"/>
      <c r="AD24" s="844"/>
      <c r="AE24" s="966"/>
      <c r="AF24" s="961"/>
      <c r="AG24" s="961"/>
      <c r="AH24" s="961"/>
      <c r="AI24" s="967"/>
      <c r="AJ24" s="968"/>
      <c r="AK24" s="840"/>
      <c r="AL24" s="840"/>
      <c r="AM24" s="840"/>
      <c r="AN24" s="969"/>
      <c r="AO24" s="970"/>
    </row>
    <row r="25" spans="1:43" s="31" customFormat="1" ht="17.25" customHeight="1">
      <c r="A25" s="840">
        <v>16</v>
      </c>
      <c r="B25" s="841" t="s">
        <v>497</v>
      </c>
      <c r="C25" s="842" t="s">
        <v>498</v>
      </c>
      <c r="D25" s="945">
        <v>2</v>
      </c>
      <c r="E25" s="844">
        <v>2</v>
      </c>
      <c r="F25" s="945"/>
      <c r="G25" s="961"/>
      <c r="H25" s="961"/>
      <c r="I25" s="961"/>
      <c r="J25" s="971"/>
      <c r="K25" s="959">
        <v>0</v>
      </c>
      <c r="L25" s="960">
        <v>2</v>
      </c>
      <c r="M25" s="960">
        <v>0</v>
      </c>
      <c r="N25" s="961" t="s">
        <v>203</v>
      </c>
      <c r="O25" s="844">
        <v>2</v>
      </c>
      <c r="P25" s="848" t="s">
        <v>207</v>
      </c>
      <c r="Q25" s="961"/>
      <c r="R25" s="961"/>
      <c r="S25" s="961"/>
      <c r="T25" s="971"/>
      <c r="U25" s="945"/>
      <c r="V25" s="961"/>
      <c r="W25" s="961"/>
      <c r="X25" s="961"/>
      <c r="Y25" s="971"/>
      <c r="Z25" s="945"/>
      <c r="AA25" s="961"/>
      <c r="AB25" s="961"/>
      <c r="AC25" s="961"/>
      <c r="AD25" s="971"/>
      <c r="AE25" s="945"/>
      <c r="AF25" s="961"/>
      <c r="AG25" s="961"/>
      <c r="AH25" s="961"/>
      <c r="AI25" s="971"/>
      <c r="AJ25" s="972"/>
      <c r="AK25" s="973"/>
      <c r="AL25" s="973"/>
      <c r="AM25" s="952"/>
      <c r="AN25" s="953"/>
      <c r="AO25" s="913"/>
      <c r="AP25" s="1027" t="s">
        <v>200</v>
      </c>
      <c r="AQ25" s="1024" t="s">
        <v>201</v>
      </c>
    </row>
    <row r="26" spans="1:43" s="31" customFormat="1" ht="15" customHeight="1">
      <c r="A26" s="840">
        <v>17</v>
      </c>
      <c r="B26" s="841" t="s">
        <v>527</v>
      </c>
      <c r="C26" s="842" t="s">
        <v>528</v>
      </c>
      <c r="D26" s="945">
        <v>2</v>
      </c>
      <c r="E26" s="971">
        <v>2</v>
      </c>
      <c r="F26" s="974"/>
      <c r="G26" s="975"/>
      <c r="H26" s="975"/>
      <c r="I26" s="975"/>
      <c r="J26" s="964"/>
      <c r="K26" s="974"/>
      <c r="L26" s="975"/>
      <c r="M26" s="975"/>
      <c r="N26" s="975"/>
      <c r="O26" s="964"/>
      <c r="P26" s="974"/>
      <c r="Q26" s="975"/>
      <c r="R26" s="975"/>
      <c r="S26" s="975"/>
      <c r="T26" s="964"/>
      <c r="U26" s="845">
        <v>2</v>
      </c>
      <c r="V26" s="846">
        <v>0</v>
      </c>
      <c r="W26" s="846">
        <v>0</v>
      </c>
      <c r="X26" s="846" t="s">
        <v>203</v>
      </c>
      <c r="Y26" s="847">
        <v>2</v>
      </c>
      <c r="Z26" s="848" t="s">
        <v>207</v>
      </c>
      <c r="AA26" s="975"/>
      <c r="AB26" s="975"/>
      <c r="AC26" s="975"/>
      <c r="AD26" s="976"/>
      <c r="AE26" s="977"/>
      <c r="AF26" s="978"/>
      <c r="AG26" s="978"/>
      <c r="AH26" s="978"/>
      <c r="AI26" s="979"/>
      <c r="AJ26" s="946"/>
      <c r="AK26" s="947"/>
      <c r="AL26" s="947"/>
      <c r="AM26" s="947"/>
      <c r="AN26" s="858"/>
      <c r="AO26" s="925"/>
      <c r="AP26" s="1027"/>
      <c r="AQ26" s="1024"/>
    </row>
    <row r="27" spans="1:41" s="13" customFormat="1" ht="16.5" customHeight="1">
      <c r="A27" s="840">
        <v>18</v>
      </c>
      <c r="B27" s="980" t="s">
        <v>373</v>
      </c>
      <c r="C27" s="981" t="s">
        <v>372</v>
      </c>
      <c r="D27" s="945">
        <v>2</v>
      </c>
      <c r="E27" s="844">
        <v>2</v>
      </c>
      <c r="F27" s="945">
        <v>0</v>
      </c>
      <c r="G27" s="961">
        <v>0</v>
      </c>
      <c r="H27" s="961">
        <v>2</v>
      </c>
      <c r="I27" s="947" t="s">
        <v>203</v>
      </c>
      <c r="J27" s="844">
        <v>2</v>
      </c>
      <c r="K27" s="945"/>
      <c r="L27" s="961"/>
      <c r="M27" s="961"/>
      <c r="N27" s="961"/>
      <c r="O27" s="844"/>
      <c r="P27" s="945"/>
      <c r="Q27" s="961"/>
      <c r="R27" s="961"/>
      <c r="S27" s="961"/>
      <c r="T27" s="844"/>
      <c r="U27" s="945"/>
      <c r="V27" s="961"/>
      <c r="W27" s="961"/>
      <c r="X27" s="947"/>
      <c r="Y27" s="844"/>
      <c r="Z27" s="848"/>
      <c r="AA27" s="961"/>
      <c r="AB27" s="961"/>
      <c r="AC27" s="961"/>
      <c r="AD27" s="844"/>
      <c r="AE27" s="848"/>
      <c r="AF27" s="961"/>
      <c r="AG27" s="961"/>
      <c r="AH27" s="961"/>
      <c r="AI27" s="844"/>
      <c r="AJ27" s="982"/>
      <c r="AK27" s="983"/>
      <c r="AL27" s="983"/>
      <c r="AM27" s="983"/>
      <c r="AN27" s="967"/>
      <c r="AO27" s="925"/>
    </row>
    <row r="28" spans="1:41" ht="16.5" customHeight="1">
      <c r="A28" s="840">
        <v>19</v>
      </c>
      <c r="B28" s="841" t="s">
        <v>525</v>
      </c>
      <c r="C28" s="842" t="s">
        <v>526</v>
      </c>
      <c r="D28" s="945">
        <v>2</v>
      </c>
      <c r="E28" s="971">
        <v>2</v>
      </c>
      <c r="F28" s="974"/>
      <c r="G28" s="975"/>
      <c r="H28" s="975"/>
      <c r="I28" s="975"/>
      <c r="J28" s="964"/>
      <c r="K28" s="974"/>
      <c r="L28" s="975"/>
      <c r="M28" s="975"/>
      <c r="N28" s="975"/>
      <c r="O28" s="964"/>
      <c r="P28" s="974"/>
      <c r="Q28" s="975"/>
      <c r="R28" s="975"/>
      <c r="S28" s="975"/>
      <c r="T28" s="964"/>
      <c r="U28" s="845">
        <v>2</v>
      </c>
      <c r="V28" s="846">
        <v>0</v>
      </c>
      <c r="W28" s="846">
        <v>0</v>
      </c>
      <c r="X28" s="846" t="s">
        <v>203</v>
      </c>
      <c r="Y28" s="847">
        <v>2</v>
      </c>
      <c r="Z28" s="848" t="s">
        <v>207</v>
      </c>
      <c r="AA28" s="975"/>
      <c r="AB28" s="975"/>
      <c r="AC28" s="975"/>
      <c r="AD28" s="976"/>
      <c r="AE28" s="977"/>
      <c r="AF28" s="978"/>
      <c r="AG28" s="978"/>
      <c r="AH28" s="978"/>
      <c r="AI28" s="979"/>
      <c r="AJ28" s="946"/>
      <c r="AK28" s="947"/>
      <c r="AL28" s="947"/>
      <c r="AM28" s="947"/>
      <c r="AN28" s="858"/>
      <c r="AO28" s="925"/>
    </row>
    <row r="29" spans="1:43" ht="15" customHeight="1">
      <c r="A29" s="840">
        <v>20</v>
      </c>
      <c r="B29" s="841" t="s">
        <v>523</v>
      </c>
      <c r="C29" s="842" t="s">
        <v>524</v>
      </c>
      <c r="D29" s="945">
        <v>2</v>
      </c>
      <c r="E29" s="971">
        <v>2</v>
      </c>
      <c r="F29" s="974"/>
      <c r="G29" s="975"/>
      <c r="H29" s="975"/>
      <c r="I29" s="975"/>
      <c r="J29" s="964"/>
      <c r="K29" s="974"/>
      <c r="L29" s="975"/>
      <c r="M29" s="975"/>
      <c r="N29" s="975"/>
      <c r="O29" s="964"/>
      <c r="P29" s="974"/>
      <c r="Q29" s="975"/>
      <c r="R29" s="975"/>
      <c r="S29" s="975"/>
      <c r="T29" s="964"/>
      <c r="U29" s="845">
        <v>2</v>
      </c>
      <c r="V29" s="846">
        <v>0</v>
      </c>
      <c r="W29" s="846">
        <v>0</v>
      </c>
      <c r="X29" s="846" t="s">
        <v>203</v>
      </c>
      <c r="Y29" s="847">
        <v>2</v>
      </c>
      <c r="Z29" s="848" t="s">
        <v>207</v>
      </c>
      <c r="AA29" s="975"/>
      <c r="AB29" s="975"/>
      <c r="AC29" s="975"/>
      <c r="AD29" s="976"/>
      <c r="AE29" s="984"/>
      <c r="AF29" s="978"/>
      <c r="AG29" s="978"/>
      <c r="AH29" s="978"/>
      <c r="AI29" s="979"/>
      <c r="AJ29" s="946"/>
      <c r="AK29" s="947"/>
      <c r="AL29" s="947"/>
      <c r="AM29" s="947"/>
      <c r="AN29" s="858"/>
      <c r="AO29" s="944"/>
      <c r="AP29" s="31" t="e">
        <f>SUM(F29:H29,K29:M29,P29:R29,#REF!,U29:W29,Z29:AG29,AJ29:AL29)</f>
        <v>#REF!</v>
      </c>
      <c r="AQ29" s="31" t="e">
        <f aca="true" t="shared" si="0" ref="AQ29:AQ36">IF(C29=AP29,,1)</f>
        <v>#REF!</v>
      </c>
    </row>
    <row r="30" spans="1:43" ht="15.75">
      <c r="A30" s="840">
        <v>21</v>
      </c>
      <c r="B30" s="841" t="s">
        <v>521</v>
      </c>
      <c r="C30" s="842" t="s">
        <v>522</v>
      </c>
      <c r="D30" s="945">
        <v>2</v>
      </c>
      <c r="E30" s="971">
        <v>2</v>
      </c>
      <c r="F30" s="974"/>
      <c r="G30" s="975"/>
      <c r="H30" s="975"/>
      <c r="I30" s="975"/>
      <c r="J30" s="976"/>
      <c r="K30" s="974"/>
      <c r="L30" s="975"/>
      <c r="M30" s="975"/>
      <c r="N30" s="975"/>
      <c r="O30" s="976"/>
      <c r="P30" s="974"/>
      <c r="Q30" s="975"/>
      <c r="R30" s="975"/>
      <c r="S30" s="975"/>
      <c r="T30" s="976"/>
      <c r="U30" s="974"/>
      <c r="V30" s="975"/>
      <c r="W30" s="975"/>
      <c r="X30" s="975"/>
      <c r="Y30" s="976"/>
      <c r="Z30" s="845">
        <v>2</v>
      </c>
      <c r="AA30" s="846">
        <v>0</v>
      </c>
      <c r="AB30" s="846">
        <v>0</v>
      </c>
      <c r="AC30" s="846" t="s">
        <v>203</v>
      </c>
      <c r="AD30" s="847">
        <v>2</v>
      </c>
      <c r="AE30" s="848" t="s">
        <v>207</v>
      </c>
      <c r="AF30" s="985"/>
      <c r="AG30" s="956"/>
      <c r="AH30" s="956"/>
      <c r="AI30" s="957"/>
      <c r="AJ30" s="986"/>
      <c r="AK30" s="956"/>
      <c r="AL30" s="956"/>
      <c r="AM30" s="956"/>
      <c r="AN30" s="957"/>
      <c r="AO30" s="925"/>
      <c r="AP30" s="31" t="e">
        <f>SUM(F30:H30,K30:M30,P30:R30,#REF!,U30:W30,Z30:AG30,AJ30:AL30)</f>
        <v>#REF!</v>
      </c>
      <c r="AQ30" s="31" t="e">
        <f t="shared" si="0"/>
        <v>#REF!</v>
      </c>
    </row>
    <row r="31" spans="1:43" ht="15.75">
      <c r="A31" s="840">
        <v>22</v>
      </c>
      <c r="B31" s="841" t="s">
        <v>519</v>
      </c>
      <c r="C31" s="842" t="s">
        <v>520</v>
      </c>
      <c r="D31" s="945">
        <v>2</v>
      </c>
      <c r="E31" s="971">
        <v>2</v>
      </c>
      <c r="F31" s="974"/>
      <c r="G31" s="975"/>
      <c r="H31" s="975"/>
      <c r="I31" s="975"/>
      <c r="J31" s="964"/>
      <c r="K31" s="974"/>
      <c r="L31" s="975"/>
      <c r="M31" s="975"/>
      <c r="N31" s="975"/>
      <c r="O31" s="964"/>
      <c r="P31" s="974"/>
      <c r="Q31" s="975"/>
      <c r="R31" s="975"/>
      <c r="S31" s="975"/>
      <c r="T31" s="964"/>
      <c r="U31" s="845">
        <v>2</v>
      </c>
      <c r="V31" s="846">
        <v>0</v>
      </c>
      <c r="W31" s="846">
        <v>0</v>
      </c>
      <c r="X31" s="846" t="s">
        <v>203</v>
      </c>
      <c r="Y31" s="847">
        <v>2</v>
      </c>
      <c r="Z31" s="848" t="s">
        <v>207</v>
      </c>
      <c r="AA31" s="975"/>
      <c r="AB31" s="975"/>
      <c r="AC31" s="975"/>
      <c r="AD31" s="976"/>
      <c r="AE31" s="977"/>
      <c r="AF31" s="978"/>
      <c r="AG31" s="978"/>
      <c r="AH31" s="978"/>
      <c r="AI31" s="979"/>
      <c r="AJ31" s="946"/>
      <c r="AK31" s="947"/>
      <c r="AL31" s="947"/>
      <c r="AM31" s="947"/>
      <c r="AN31" s="964"/>
      <c r="AO31" s="955"/>
      <c r="AP31" s="31">
        <f aca="true" t="shared" si="1" ref="AP31:AP36">SUM(F31:H31,K31:M31,P31:R31,U31:W31,Z31:AB31,AE31:AG31,AJ31:AL31)</f>
        <v>2</v>
      </c>
      <c r="AQ31" s="31">
        <f t="shared" si="0"/>
        <v>1</v>
      </c>
    </row>
    <row r="32" spans="1:43" ht="15.75">
      <c r="A32" s="840">
        <v>23</v>
      </c>
      <c r="B32" s="980" t="s">
        <v>376</v>
      </c>
      <c r="C32" s="981" t="s">
        <v>377</v>
      </c>
      <c r="D32" s="945">
        <v>2</v>
      </c>
      <c r="E32" s="844">
        <v>2</v>
      </c>
      <c r="F32" s="945">
        <v>0</v>
      </c>
      <c r="G32" s="961">
        <v>0</v>
      </c>
      <c r="H32" s="961">
        <v>2</v>
      </c>
      <c r="I32" s="947" t="s">
        <v>203</v>
      </c>
      <c r="J32" s="844">
        <v>2</v>
      </c>
      <c r="K32" s="945"/>
      <c r="L32" s="961"/>
      <c r="M32" s="961"/>
      <c r="N32" s="961"/>
      <c r="O32" s="844"/>
      <c r="P32" s="945"/>
      <c r="Q32" s="961"/>
      <c r="R32" s="961"/>
      <c r="S32" s="961"/>
      <c r="T32" s="844"/>
      <c r="U32" s="945"/>
      <c r="V32" s="961"/>
      <c r="W32" s="961"/>
      <c r="X32" s="947"/>
      <c r="Y32" s="844"/>
      <c r="Z32" s="848"/>
      <c r="AA32" s="961"/>
      <c r="AB32" s="961"/>
      <c r="AC32" s="961"/>
      <c r="AD32" s="844"/>
      <c r="AE32" s="848"/>
      <c r="AF32" s="961"/>
      <c r="AG32" s="961"/>
      <c r="AH32" s="961"/>
      <c r="AI32" s="844"/>
      <c r="AJ32" s="982"/>
      <c r="AK32" s="983"/>
      <c r="AL32" s="983"/>
      <c r="AM32" s="983"/>
      <c r="AN32" s="967"/>
      <c r="AO32" s="857"/>
      <c r="AP32" s="31">
        <f t="shared" si="1"/>
        <v>2</v>
      </c>
      <c r="AQ32" s="31">
        <f t="shared" si="0"/>
        <v>1</v>
      </c>
    </row>
    <row r="33" spans="1:43" ht="15.75">
      <c r="A33" s="840">
        <v>24</v>
      </c>
      <c r="B33" s="841" t="s">
        <v>517</v>
      </c>
      <c r="C33" s="842" t="s">
        <v>518</v>
      </c>
      <c r="D33" s="945">
        <v>2</v>
      </c>
      <c r="E33" s="858">
        <v>2</v>
      </c>
      <c r="F33" s="974"/>
      <c r="G33" s="975"/>
      <c r="H33" s="975"/>
      <c r="I33" s="975"/>
      <c r="J33" s="964"/>
      <c r="K33" s="974"/>
      <c r="L33" s="975"/>
      <c r="M33" s="975"/>
      <c r="N33" s="975"/>
      <c r="O33" s="964"/>
      <c r="P33" s="974"/>
      <c r="Q33" s="975"/>
      <c r="R33" s="975"/>
      <c r="S33" s="975"/>
      <c r="T33" s="964"/>
      <c r="U33" s="845">
        <v>0</v>
      </c>
      <c r="V33" s="846">
        <v>0</v>
      </c>
      <c r="W33" s="846">
        <v>2</v>
      </c>
      <c r="X33" s="846" t="s">
        <v>203</v>
      </c>
      <c r="Y33" s="847">
        <v>2</v>
      </c>
      <c r="Z33" s="848" t="s">
        <v>207</v>
      </c>
      <c r="AA33" s="975"/>
      <c r="AB33" s="975"/>
      <c r="AC33" s="975"/>
      <c r="AD33" s="976"/>
      <c r="AE33" s="977"/>
      <c r="AF33" s="978"/>
      <c r="AG33" s="978"/>
      <c r="AH33" s="978"/>
      <c r="AI33" s="979"/>
      <c r="AJ33" s="946"/>
      <c r="AK33" s="947"/>
      <c r="AL33" s="947"/>
      <c r="AM33" s="947"/>
      <c r="AN33" s="858"/>
      <c r="AO33" s="925"/>
      <c r="AP33" s="31">
        <f t="shared" si="1"/>
        <v>2</v>
      </c>
      <c r="AQ33" s="31">
        <f t="shared" si="0"/>
        <v>1</v>
      </c>
    </row>
    <row r="34" spans="1:43" ht="15.75">
      <c r="A34" s="840">
        <v>25</v>
      </c>
      <c r="B34" s="841" t="s">
        <v>515</v>
      </c>
      <c r="C34" s="842" t="s">
        <v>516</v>
      </c>
      <c r="D34" s="945">
        <v>2</v>
      </c>
      <c r="E34" s="858">
        <v>2</v>
      </c>
      <c r="F34" s="974"/>
      <c r="G34" s="975"/>
      <c r="H34" s="975"/>
      <c r="I34" s="975"/>
      <c r="J34" s="964"/>
      <c r="K34" s="959">
        <v>0</v>
      </c>
      <c r="L34" s="960">
        <v>2</v>
      </c>
      <c r="M34" s="960">
        <v>0</v>
      </c>
      <c r="N34" s="961" t="s">
        <v>203</v>
      </c>
      <c r="O34" s="844">
        <v>2</v>
      </c>
      <c r="P34" s="848" t="s">
        <v>207</v>
      </c>
      <c r="Q34" s="975"/>
      <c r="R34" s="975"/>
      <c r="S34" s="975"/>
      <c r="T34" s="964"/>
      <c r="U34" s="974"/>
      <c r="V34" s="975"/>
      <c r="W34" s="975"/>
      <c r="X34" s="975"/>
      <c r="Y34" s="964"/>
      <c r="Z34" s="974"/>
      <c r="AA34" s="975"/>
      <c r="AB34" s="975"/>
      <c r="AC34" s="975"/>
      <c r="AD34" s="976"/>
      <c r="AE34" s="977"/>
      <c r="AF34" s="978"/>
      <c r="AG34" s="978"/>
      <c r="AH34" s="978"/>
      <c r="AI34" s="979"/>
      <c r="AJ34" s="946"/>
      <c r="AK34" s="947"/>
      <c r="AL34" s="947"/>
      <c r="AM34" s="947"/>
      <c r="AN34" s="858"/>
      <c r="AO34" s="925"/>
      <c r="AP34" s="31">
        <f t="shared" si="1"/>
        <v>2</v>
      </c>
      <c r="AQ34" s="31">
        <f t="shared" si="0"/>
        <v>1</v>
      </c>
    </row>
    <row r="35" spans="1:43" ht="15.75">
      <c r="A35" s="840">
        <v>26</v>
      </c>
      <c r="B35" s="841" t="s">
        <v>513</v>
      </c>
      <c r="C35" s="842" t="s">
        <v>514</v>
      </c>
      <c r="D35" s="945">
        <v>2</v>
      </c>
      <c r="E35" s="858">
        <v>2</v>
      </c>
      <c r="F35" s="974"/>
      <c r="G35" s="975"/>
      <c r="H35" s="975"/>
      <c r="I35" s="975"/>
      <c r="J35" s="964"/>
      <c r="K35" s="959">
        <v>0</v>
      </c>
      <c r="L35" s="960">
        <v>2</v>
      </c>
      <c r="M35" s="960">
        <v>0</v>
      </c>
      <c r="N35" s="961" t="s">
        <v>203</v>
      </c>
      <c r="O35" s="844">
        <v>2</v>
      </c>
      <c r="P35" s="848" t="s">
        <v>207</v>
      </c>
      <c r="Q35" s="975"/>
      <c r="R35" s="975"/>
      <c r="S35" s="975"/>
      <c r="T35" s="964"/>
      <c r="U35" s="974"/>
      <c r="V35" s="975"/>
      <c r="W35" s="975"/>
      <c r="X35" s="975"/>
      <c r="Y35" s="964"/>
      <c r="Z35" s="974"/>
      <c r="AA35" s="975"/>
      <c r="AB35" s="975"/>
      <c r="AC35" s="975"/>
      <c r="AD35" s="976"/>
      <c r="AE35" s="977"/>
      <c r="AF35" s="978"/>
      <c r="AG35" s="978"/>
      <c r="AH35" s="978"/>
      <c r="AI35" s="979"/>
      <c r="AJ35" s="987"/>
      <c r="AK35" s="947"/>
      <c r="AL35" s="947"/>
      <c r="AM35" s="947"/>
      <c r="AN35" s="858"/>
      <c r="AO35" s="925"/>
      <c r="AP35" s="31">
        <f t="shared" si="1"/>
        <v>2</v>
      </c>
      <c r="AQ35" s="31">
        <f t="shared" si="0"/>
        <v>1</v>
      </c>
    </row>
    <row r="36" spans="1:43" ht="15.75">
      <c r="A36" s="840">
        <v>27</v>
      </c>
      <c r="B36" s="841" t="s">
        <v>511</v>
      </c>
      <c r="C36" s="842" t="s">
        <v>512</v>
      </c>
      <c r="D36" s="945">
        <v>2</v>
      </c>
      <c r="E36" s="858">
        <v>2</v>
      </c>
      <c r="F36" s="974"/>
      <c r="G36" s="975"/>
      <c r="H36" s="975"/>
      <c r="I36" s="975"/>
      <c r="J36" s="964"/>
      <c r="K36" s="959">
        <v>0</v>
      </c>
      <c r="L36" s="960">
        <v>2</v>
      </c>
      <c r="M36" s="960">
        <v>0</v>
      </c>
      <c r="N36" s="961" t="s">
        <v>203</v>
      </c>
      <c r="O36" s="844">
        <v>2</v>
      </c>
      <c r="P36" s="848" t="s">
        <v>207</v>
      </c>
      <c r="Q36" s="975"/>
      <c r="R36" s="975"/>
      <c r="S36" s="975"/>
      <c r="T36" s="964"/>
      <c r="U36" s="974"/>
      <c r="V36" s="975"/>
      <c r="W36" s="975"/>
      <c r="X36" s="975"/>
      <c r="Y36" s="964"/>
      <c r="Z36" s="974"/>
      <c r="AA36" s="975"/>
      <c r="AB36" s="975"/>
      <c r="AC36" s="975"/>
      <c r="AD36" s="976"/>
      <c r="AE36" s="977"/>
      <c r="AF36" s="978"/>
      <c r="AG36" s="978"/>
      <c r="AH36" s="978"/>
      <c r="AI36" s="979"/>
      <c r="AJ36" s="946"/>
      <c r="AK36" s="947"/>
      <c r="AL36" s="947"/>
      <c r="AM36" s="947"/>
      <c r="AN36" s="858"/>
      <c r="AO36" s="944"/>
      <c r="AP36" s="31">
        <f t="shared" si="1"/>
        <v>2</v>
      </c>
      <c r="AQ36" s="31">
        <f t="shared" si="0"/>
        <v>1</v>
      </c>
    </row>
    <row r="37" spans="1:41" ht="15.75" customHeight="1">
      <c r="A37" s="840">
        <v>28</v>
      </c>
      <c r="B37" s="841" t="s">
        <v>509</v>
      </c>
      <c r="C37" s="842" t="s">
        <v>510</v>
      </c>
      <c r="D37" s="945">
        <v>2</v>
      </c>
      <c r="E37" s="858">
        <v>2</v>
      </c>
      <c r="F37" s="986"/>
      <c r="G37" s="956"/>
      <c r="H37" s="975"/>
      <c r="I37" s="975"/>
      <c r="J37" s="964"/>
      <c r="K37" s="959">
        <v>0</v>
      </c>
      <c r="L37" s="960">
        <v>2</v>
      </c>
      <c r="M37" s="960">
        <v>0</v>
      </c>
      <c r="N37" s="961" t="s">
        <v>203</v>
      </c>
      <c r="O37" s="844">
        <v>2</v>
      </c>
      <c r="P37" s="848" t="s">
        <v>207</v>
      </c>
      <c r="Q37" s="975"/>
      <c r="R37" s="975"/>
      <c r="S37" s="975"/>
      <c r="T37" s="964"/>
      <c r="U37" s="974"/>
      <c r="V37" s="975"/>
      <c r="W37" s="975"/>
      <c r="X37" s="975"/>
      <c r="Y37" s="964"/>
      <c r="Z37" s="974"/>
      <c r="AA37" s="975"/>
      <c r="AB37" s="975"/>
      <c r="AC37" s="975"/>
      <c r="AD37" s="976"/>
      <c r="AE37" s="977"/>
      <c r="AF37" s="978"/>
      <c r="AG37" s="978"/>
      <c r="AH37" s="978"/>
      <c r="AI37" s="979"/>
      <c r="AJ37" s="946"/>
      <c r="AK37" s="947"/>
      <c r="AL37" s="947"/>
      <c r="AM37" s="947"/>
      <c r="AN37" s="858"/>
      <c r="AO37" s="925"/>
    </row>
    <row r="38" spans="1:43" ht="15.75">
      <c r="A38" s="840">
        <v>29</v>
      </c>
      <c r="B38" s="988" t="s">
        <v>537</v>
      </c>
      <c r="C38" s="842" t="s">
        <v>538</v>
      </c>
      <c r="D38" s="945">
        <v>2</v>
      </c>
      <c r="E38" s="971">
        <v>2</v>
      </c>
      <c r="F38" s="974"/>
      <c r="G38" s="975"/>
      <c r="H38" s="975"/>
      <c r="I38" s="975"/>
      <c r="J38" s="964"/>
      <c r="K38" s="954"/>
      <c r="L38" s="952"/>
      <c r="M38" s="952"/>
      <c r="N38" s="952"/>
      <c r="O38" s="953"/>
      <c r="P38" s="954"/>
      <c r="Q38" s="952"/>
      <c r="R38" s="952"/>
      <c r="S38" s="952"/>
      <c r="T38" s="953"/>
      <c r="U38" s="845">
        <v>2</v>
      </c>
      <c r="V38" s="846">
        <v>0</v>
      </c>
      <c r="W38" s="846">
        <v>0</v>
      </c>
      <c r="X38" s="846" t="s">
        <v>203</v>
      </c>
      <c r="Y38" s="847">
        <v>2</v>
      </c>
      <c r="Z38" s="848" t="s">
        <v>207</v>
      </c>
      <c r="AA38" s="846"/>
      <c r="AB38" s="846"/>
      <c r="AC38" s="846"/>
      <c r="AD38" s="847"/>
      <c r="AE38" s="848"/>
      <c r="AF38" s="985"/>
      <c r="AG38" s="952"/>
      <c r="AH38" s="952"/>
      <c r="AI38" s="953"/>
      <c r="AJ38" s="954"/>
      <c r="AK38" s="952"/>
      <c r="AL38" s="952"/>
      <c r="AM38" s="952"/>
      <c r="AN38" s="953"/>
      <c r="AO38" s="913"/>
      <c r="AP38" s="31">
        <f aca="true" t="shared" si="2" ref="AP38:AP45">SUM(F38:H38,K38:M38,P38:R38,U38:W38,Z38:AB38,AE38:AG38,AJ38:AL38)</f>
        <v>2</v>
      </c>
      <c r="AQ38" s="31">
        <f>IF(C38=AP38,,1)</f>
        <v>1</v>
      </c>
    </row>
    <row r="39" spans="1:43" ht="15.75">
      <c r="A39" s="840">
        <v>30</v>
      </c>
      <c r="B39" s="988" t="s">
        <v>541</v>
      </c>
      <c r="C39" s="842" t="s">
        <v>542</v>
      </c>
      <c r="D39" s="945">
        <v>2</v>
      </c>
      <c r="E39" s="971">
        <v>2</v>
      </c>
      <c r="F39" s="954"/>
      <c r="G39" s="952"/>
      <c r="H39" s="952"/>
      <c r="I39" s="952"/>
      <c r="J39" s="953"/>
      <c r="K39" s="959"/>
      <c r="L39" s="960"/>
      <c r="M39" s="960"/>
      <c r="N39" s="961"/>
      <c r="O39" s="844"/>
      <c r="P39" s="959"/>
      <c r="Q39" s="960"/>
      <c r="R39" s="960"/>
      <c r="S39" s="961"/>
      <c r="T39" s="844"/>
      <c r="U39" s="848"/>
      <c r="V39" s="952"/>
      <c r="W39" s="952"/>
      <c r="X39" s="952"/>
      <c r="Y39" s="953"/>
      <c r="Z39" s="954"/>
      <c r="AA39" s="952"/>
      <c r="AB39" s="952"/>
      <c r="AC39" s="952"/>
      <c r="AD39" s="953"/>
      <c r="AE39" s="959">
        <v>0</v>
      </c>
      <c r="AF39" s="960">
        <v>0</v>
      </c>
      <c r="AG39" s="960">
        <v>2</v>
      </c>
      <c r="AH39" s="961" t="s">
        <v>203</v>
      </c>
      <c r="AI39" s="844">
        <v>2</v>
      </c>
      <c r="AJ39" s="848" t="s">
        <v>207</v>
      </c>
      <c r="AK39" s="952"/>
      <c r="AL39" s="952"/>
      <c r="AM39" s="952"/>
      <c r="AN39" s="953"/>
      <c r="AO39" s="913"/>
      <c r="AP39" s="31">
        <f t="shared" si="2"/>
        <v>2</v>
      </c>
      <c r="AQ39" s="31">
        <f>IF(C39=AP39,,1)</f>
        <v>1</v>
      </c>
    </row>
    <row r="40" spans="1:43" ht="15.75">
      <c r="A40" s="840">
        <v>31</v>
      </c>
      <c r="B40" s="988" t="s">
        <v>539</v>
      </c>
      <c r="C40" s="842" t="s">
        <v>540</v>
      </c>
      <c r="D40" s="945">
        <v>2</v>
      </c>
      <c r="E40" s="971">
        <v>2</v>
      </c>
      <c r="F40" s="954"/>
      <c r="G40" s="952"/>
      <c r="H40" s="952"/>
      <c r="I40" s="952"/>
      <c r="J40" s="953"/>
      <c r="K40" s="959"/>
      <c r="L40" s="960"/>
      <c r="M40" s="960"/>
      <c r="N40" s="961"/>
      <c r="O40" s="844"/>
      <c r="P40" s="848"/>
      <c r="Q40" s="952"/>
      <c r="R40" s="952"/>
      <c r="S40" s="952"/>
      <c r="T40" s="953"/>
      <c r="U40" s="954"/>
      <c r="V40" s="952"/>
      <c r="W40" s="952"/>
      <c r="X40" s="952"/>
      <c r="Y40" s="953"/>
      <c r="Z40" s="959">
        <v>0</v>
      </c>
      <c r="AA40" s="960">
        <v>0</v>
      </c>
      <c r="AB40" s="960">
        <v>2</v>
      </c>
      <c r="AC40" s="961" t="s">
        <v>203</v>
      </c>
      <c r="AD40" s="844">
        <v>2</v>
      </c>
      <c r="AE40" s="848" t="s">
        <v>207</v>
      </c>
      <c r="AF40" s="952"/>
      <c r="AG40" s="952"/>
      <c r="AH40" s="952"/>
      <c r="AI40" s="953"/>
      <c r="AJ40" s="954"/>
      <c r="AK40" s="952"/>
      <c r="AL40" s="952"/>
      <c r="AM40" s="952"/>
      <c r="AN40" s="953"/>
      <c r="AO40" s="913"/>
      <c r="AP40" s="31">
        <f t="shared" si="2"/>
        <v>2</v>
      </c>
      <c r="AQ40" s="31">
        <f>IF(C40=AP40,,1)</f>
        <v>1</v>
      </c>
    </row>
    <row r="41" spans="1:43" ht="15.75">
      <c r="A41" s="840">
        <v>32</v>
      </c>
      <c r="B41" s="980" t="s">
        <v>374</v>
      </c>
      <c r="C41" s="989" t="s">
        <v>208</v>
      </c>
      <c r="D41" s="945">
        <v>2</v>
      </c>
      <c r="E41" s="844">
        <v>2</v>
      </c>
      <c r="F41" s="945"/>
      <c r="G41" s="961"/>
      <c r="H41" s="961"/>
      <c r="I41" s="961" t="s">
        <v>25</v>
      </c>
      <c r="J41" s="844"/>
      <c r="K41" s="945"/>
      <c r="L41" s="961"/>
      <c r="M41" s="961"/>
      <c r="N41" s="961"/>
      <c r="O41" s="844"/>
      <c r="P41" s="945">
        <v>0</v>
      </c>
      <c r="Q41" s="961">
        <v>0</v>
      </c>
      <c r="R41" s="961">
        <v>2</v>
      </c>
      <c r="S41" s="961" t="s">
        <v>203</v>
      </c>
      <c r="T41" s="844">
        <v>2</v>
      </c>
      <c r="U41" s="848" t="s">
        <v>207</v>
      </c>
      <c r="V41" s="961"/>
      <c r="W41" s="961"/>
      <c r="X41" s="961"/>
      <c r="Y41" s="844"/>
      <c r="Z41" s="945"/>
      <c r="AA41" s="961"/>
      <c r="AB41" s="961"/>
      <c r="AC41" s="947"/>
      <c r="AD41" s="990"/>
      <c r="AE41" s="856"/>
      <c r="AF41" s="961"/>
      <c r="AG41" s="961"/>
      <c r="AH41" s="961"/>
      <c r="AI41" s="844"/>
      <c r="AJ41" s="982"/>
      <c r="AK41" s="983"/>
      <c r="AL41" s="983"/>
      <c r="AM41" s="983"/>
      <c r="AN41" s="967"/>
      <c r="AO41" s="925"/>
      <c r="AP41" s="31">
        <f>SUM(F41:H41,K41:M41,P41:R41,U41:W41,Z41:AA41,AD41:AG41,AJ41:AL41)</f>
        <v>2</v>
      </c>
      <c r="AQ41" s="31">
        <f>IF(C24=AP41,,1)</f>
        <v>1</v>
      </c>
    </row>
    <row r="42" spans="1:43" ht="15.75">
      <c r="A42" s="840">
        <v>33</v>
      </c>
      <c r="B42" s="980" t="s">
        <v>551</v>
      </c>
      <c r="C42" s="991" t="s">
        <v>552</v>
      </c>
      <c r="D42" s="945">
        <v>2</v>
      </c>
      <c r="E42" s="971">
        <v>2</v>
      </c>
      <c r="F42" s="954"/>
      <c r="G42" s="952"/>
      <c r="H42" s="952"/>
      <c r="I42" s="952"/>
      <c r="J42" s="953"/>
      <c r="K42" s="954"/>
      <c r="L42" s="952"/>
      <c r="M42" s="952"/>
      <c r="N42" s="952"/>
      <c r="O42" s="953"/>
      <c r="P42" s="959">
        <v>0</v>
      </c>
      <c r="Q42" s="960">
        <v>0</v>
      </c>
      <c r="R42" s="960">
        <v>2</v>
      </c>
      <c r="S42" s="961" t="s">
        <v>203</v>
      </c>
      <c r="T42" s="844">
        <v>2</v>
      </c>
      <c r="U42" s="848" t="s">
        <v>207</v>
      </c>
      <c r="V42" s="952"/>
      <c r="W42" s="952"/>
      <c r="X42" s="952"/>
      <c r="Y42" s="953"/>
      <c r="Z42" s="952"/>
      <c r="AA42" s="952"/>
      <c r="AB42" s="952"/>
      <c r="AC42" s="952"/>
      <c r="AD42" s="992"/>
      <c r="AE42" s="993"/>
      <c r="AF42" s="994"/>
      <c r="AG42" s="952"/>
      <c r="AH42" s="952"/>
      <c r="AI42" s="953"/>
      <c r="AJ42" s="954"/>
      <c r="AK42" s="952"/>
      <c r="AL42" s="952"/>
      <c r="AM42" s="952"/>
      <c r="AN42" s="953"/>
      <c r="AO42" s="995"/>
      <c r="AP42" s="31">
        <f>SUM(F42:H42,K42:M42,P42:R42,U42:W42,Z42:AA42,AD42:AG42,AJ42:AL42)</f>
        <v>2</v>
      </c>
      <c r="AQ42" s="31">
        <f>IF(C42=AP42,,1)</f>
        <v>1</v>
      </c>
    </row>
    <row r="43" spans="1:43" ht="15.75">
      <c r="A43" s="840">
        <v>34</v>
      </c>
      <c r="B43" s="988" t="s">
        <v>543</v>
      </c>
      <c r="C43" s="842" t="s">
        <v>544</v>
      </c>
      <c r="D43" s="945">
        <v>2</v>
      </c>
      <c r="E43" s="971">
        <v>2</v>
      </c>
      <c r="F43" s="954"/>
      <c r="G43" s="952"/>
      <c r="H43" s="952"/>
      <c r="I43" s="952"/>
      <c r="J43" s="953"/>
      <c r="K43" s="959">
        <v>2</v>
      </c>
      <c r="L43" s="960">
        <v>0</v>
      </c>
      <c r="M43" s="960">
        <v>0</v>
      </c>
      <c r="N43" s="961" t="s">
        <v>203</v>
      </c>
      <c r="O43" s="844">
        <v>2</v>
      </c>
      <c r="P43" s="848" t="s">
        <v>207</v>
      </c>
      <c r="Q43" s="952"/>
      <c r="R43" s="952"/>
      <c r="S43" s="952"/>
      <c r="T43" s="953"/>
      <c r="U43" s="954"/>
      <c r="V43" s="952"/>
      <c r="W43" s="952"/>
      <c r="X43" s="952"/>
      <c r="Y43" s="953"/>
      <c r="Z43" s="954"/>
      <c r="AA43" s="952"/>
      <c r="AB43" s="952"/>
      <c r="AC43" s="952"/>
      <c r="AD43" s="992"/>
      <c r="AE43" s="993"/>
      <c r="AF43" s="952"/>
      <c r="AG43" s="952"/>
      <c r="AH43" s="952"/>
      <c r="AI43" s="953"/>
      <c r="AJ43" s="954"/>
      <c r="AK43" s="952"/>
      <c r="AL43" s="952"/>
      <c r="AM43" s="952"/>
      <c r="AN43" s="953"/>
      <c r="AO43" s="913"/>
      <c r="AP43" s="31">
        <f>SUM(F43:H43,K43:M43,P43:R43,U43:W43,Z43:AA43,AD43:AG43,AJ43:AL43)</f>
        <v>2</v>
      </c>
      <c r="AQ43" s="31">
        <f>IF(C43=AP43,,1)</f>
        <v>1</v>
      </c>
    </row>
    <row r="44" spans="1:43" ht="15.75">
      <c r="A44" s="840">
        <v>35</v>
      </c>
      <c r="B44" s="988" t="s">
        <v>535</v>
      </c>
      <c r="C44" s="842" t="s">
        <v>536</v>
      </c>
      <c r="D44" s="945">
        <v>2</v>
      </c>
      <c r="E44" s="971">
        <v>2</v>
      </c>
      <c r="F44" s="974"/>
      <c r="G44" s="975"/>
      <c r="H44" s="975"/>
      <c r="I44" s="975"/>
      <c r="J44" s="976"/>
      <c r="K44" s="959">
        <v>2</v>
      </c>
      <c r="L44" s="960">
        <v>0</v>
      </c>
      <c r="M44" s="960">
        <v>0</v>
      </c>
      <c r="N44" s="961" t="s">
        <v>203</v>
      </c>
      <c r="O44" s="844">
        <v>2</v>
      </c>
      <c r="P44" s="848" t="s">
        <v>207</v>
      </c>
      <c r="Q44" s="952"/>
      <c r="R44" s="952"/>
      <c r="S44" s="952"/>
      <c r="T44" s="953"/>
      <c r="U44" s="954"/>
      <c r="V44" s="952"/>
      <c r="W44" s="952"/>
      <c r="X44" s="952"/>
      <c r="Y44" s="953"/>
      <c r="Z44" s="954"/>
      <c r="AA44" s="952"/>
      <c r="AB44" s="952"/>
      <c r="AC44" s="952"/>
      <c r="AD44" s="992"/>
      <c r="AE44" s="993"/>
      <c r="AF44" s="952"/>
      <c r="AG44" s="952"/>
      <c r="AH44" s="952"/>
      <c r="AI44" s="953"/>
      <c r="AJ44" s="993"/>
      <c r="AK44" s="952"/>
      <c r="AL44" s="952"/>
      <c r="AM44" s="952"/>
      <c r="AN44" s="953"/>
      <c r="AO44" s="913"/>
      <c r="AP44" s="31">
        <f>SUM(F44:H44,K44:M44,P44:R44,U44:W44,Z44:AA44,AD44:AG44,AJ44:AL44)</f>
        <v>2</v>
      </c>
      <c r="AQ44" s="31">
        <f>IF(C44=AP44,,1)</f>
        <v>1</v>
      </c>
    </row>
    <row r="45" spans="1:43" ht="15.75">
      <c r="A45" s="840">
        <v>36</v>
      </c>
      <c r="B45" s="988" t="s">
        <v>375</v>
      </c>
      <c r="C45" s="842" t="s">
        <v>378</v>
      </c>
      <c r="D45" s="945">
        <v>2</v>
      </c>
      <c r="E45" s="971">
        <v>2</v>
      </c>
      <c r="F45" s="974"/>
      <c r="G45" s="975"/>
      <c r="H45" s="975"/>
      <c r="I45" s="975"/>
      <c r="J45" s="964"/>
      <c r="K45" s="959">
        <v>2</v>
      </c>
      <c r="L45" s="960">
        <v>0</v>
      </c>
      <c r="M45" s="960">
        <v>0</v>
      </c>
      <c r="N45" s="961" t="s">
        <v>203</v>
      </c>
      <c r="O45" s="844">
        <v>2</v>
      </c>
      <c r="P45" s="848" t="s">
        <v>207</v>
      </c>
      <c r="Q45" s="952"/>
      <c r="R45" s="952"/>
      <c r="S45" s="952"/>
      <c r="T45" s="969"/>
      <c r="U45" s="974"/>
      <c r="V45" s="975"/>
      <c r="W45" s="975"/>
      <c r="X45" s="975"/>
      <c r="Y45" s="976"/>
      <c r="Z45" s="954"/>
      <c r="AA45" s="952"/>
      <c r="AB45" s="952"/>
      <c r="AC45" s="952"/>
      <c r="AD45" s="992"/>
      <c r="AE45" s="996"/>
      <c r="AF45" s="978"/>
      <c r="AG45" s="978"/>
      <c r="AH45" s="978"/>
      <c r="AI45" s="979"/>
      <c r="AJ45" s="966"/>
      <c r="AK45" s="961"/>
      <c r="AL45" s="961"/>
      <c r="AM45" s="961"/>
      <c r="AN45" s="844"/>
      <c r="AO45" s="913"/>
      <c r="AP45" s="31">
        <f t="shared" si="2"/>
        <v>2</v>
      </c>
      <c r="AQ45" s="31">
        <f>IF(C45=AP45,,1)</f>
        <v>1</v>
      </c>
    </row>
    <row r="46" spans="1:41" ht="15.75">
      <c r="A46" s="840">
        <v>37</v>
      </c>
      <c r="B46" s="988" t="s">
        <v>533</v>
      </c>
      <c r="C46" s="842" t="s">
        <v>534</v>
      </c>
      <c r="D46" s="945">
        <v>2</v>
      </c>
      <c r="E46" s="971">
        <v>2</v>
      </c>
      <c r="F46" s="974"/>
      <c r="G46" s="975"/>
      <c r="H46" s="975"/>
      <c r="I46" s="975"/>
      <c r="J46" s="964"/>
      <c r="K46" s="954"/>
      <c r="L46" s="952"/>
      <c r="M46" s="952"/>
      <c r="N46" s="952"/>
      <c r="O46" s="969"/>
      <c r="P46" s="974"/>
      <c r="Q46" s="975"/>
      <c r="R46" s="975"/>
      <c r="S46" s="975"/>
      <c r="T46" s="964"/>
      <c r="U46" s="845">
        <v>2</v>
      </c>
      <c r="V46" s="846">
        <v>0</v>
      </c>
      <c r="W46" s="846">
        <v>0</v>
      </c>
      <c r="X46" s="846" t="s">
        <v>203</v>
      </c>
      <c r="Y46" s="847">
        <v>2</v>
      </c>
      <c r="Z46" s="997" t="s">
        <v>207</v>
      </c>
      <c r="AA46" s="846"/>
      <c r="AB46" s="846"/>
      <c r="AC46" s="846"/>
      <c r="AD46" s="998"/>
      <c r="AE46" s="856"/>
      <c r="AF46" s="999"/>
      <c r="AG46" s="978"/>
      <c r="AH46" s="978"/>
      <c r="AI46" s="979"/>
      <c r="AJ46" s="966"/>
      <c r="AK46" s="961"/>
      <c r="AL46" s="961"/>
      <c r="AM46" s="961"/>
      <c r="AN46" s="844"/>
      <c r="AO46" s="925"/>
    </row>
    <row r="47" spans="1:41" ht="15.75">
      <c r="A47" s="840">
        <v>38</v>
      </c>
      <c r="B47" s="988" t="s">
        <v>531</v>
      </c>
      <c r="C47" s="842" t="s">
        <v>532</v>
      </c>
      <c r="D47" s="945">
        <v>2</v>
      </c>
      <c r="E47" s="971">
        <v>2</v>
      </c>
      <c r="F47" s="946">
        <v>2</v>
      </c>
      <c r="G47" s="947">
        <v>0</v>
      </c>
      <c r="H47" s="947">
        <v>0</v>
      </c>
      <c r="I47" s="947" t="s">
        <v>203</v>
      </c>
      <c r="J47" s="858">
        <v>2</v>
      </c>
      <c r="K47" s="856" t="s">
        <v>207</v>
      </c>
      <c r="L47" s="952"/>
      <c r="M47" s="952"/>
      <c r="N47" s="952"/>
      <c r="O47" s="1000"/>
      <c r="P47" s="974"/>
      <c r="Q47" s="975"/>
      <c r="R47" s="975"/>
      <c r="S47" s="975"/>
      <c r="T47" s="976"/>
      <c r="U47" s="974"/>
      <c r="V47" s="975"/>
      <c r="W47" s="975"/>
      <c r="X47" s="975"/>
      <c r="Y47" s="976"/>
      <c r="Z47" s="846"/>
      <c r="AA47" s="846"/>
      <c r="AB47" s="846"/>
      <c r="AC47" s="846"/>
      <c r="AD47" s="998"/>
      <c r="AE47" s="856"/>
      <c r="AF47" s="999"/>
      <c r="AG47" s="961"/>
      <c r="AH47" s="961"/>
      <c r="AI47" s="844"/>
      <c r="AJ47" s="1001"/>
      <c r="AK47" s="978"/>
      <c r="AL47" s="978"/>
      <c r="AM47" s="978"/>
      <c r="AN47" s="1002"/>
      <c r="AO47" s="925"/>
    </row>
    <row r="48" spans="1:41" ht="15.75">
      <c r="A48" s="840">
        <v>39</v>
      </c>
      <c r="B48" s="1003" t="s">
        <v>560</v>
      </c>
      <c r="C48" s="1004" t="s">
        <v>561</v>
      </c>
      <c r="D48" s="945">
        <v>2</v>
      </c>
      <c r="E48" s="971">
        <v>2</v>
      </c>
      <c r="F48" s="974"/>
      <c r="G48" s="975"/>
      <c r="H48" s="975"/>
      <c r="I48" s="975"/>
      <c r="J48" s="964"/>
      <c r="K48" s="1005"/>
      <c r="L48" s="983"/>
      <c r="M48" s="983"/>
      <c r="N48" s="983"/>
      <c r="O48" s="983"/>
      <c r="P48" s="982"/>
      <c r="Q48" s="983"/>
      <c r="R48" s="983"/>
      <c r="S48" s="983"/>
      <c r="T48" s="1006"/>
      <c r="U48" s="975"/>
      <c r="V48" s="975"/>
      <c r="W48" s="975"/>
      <c r="X48" s="975"/>
      <c r="Y48" s="1007"/>
      <c r="Z48" s="966">
        <v>0</v>
      </c>
      <c r="AA48" s="961">
        <v>0</v>
      </c>
      <c r="AB48" s="961">
        <v>2</v>
      </c>
      <c r="AC48" s="961" t="s">
        <v>203</v>
      </c>
      <c r="AD48" s="1008">
        <v>2</v>
      </c>
      <c r="AE48" s="856" t="s">
        <v>207</v>
      </c>
      <c r="AF48" s="983"/>
      <c r="AG48" s="983"/>
      <c r="AH48" s="983"/>
      <c r="AI48" s="1006"/>
      <c r="AJ48" s="1005"/>
      <c r="AK48" s="983"/>
      <c r="AL48" s="983"/>
      <c r="AM48" s="983"/>
      <c r="AN48" s="1006"/>
      <c r="AO48" s="966"/>
    </row>
    <row r="49" spans="1:41" ht="15.75">
      <c r="A49" s="840">
        <v>40</v>
      </c>
      <c r="B49" s="988" t="s">
        <v>529</v>
      </c>
      <c r="C49" s="1009" t="s">
        <v>530</v>
      </c>
      <c r="D49" s="966">
        <v>2</v>
      </c>
      <c r="E49" s="1010">
        <v>2</v>
      </c>
      <c r="F49" s="986"/>
      <c r="G49" s="956"/>
      <c r="H49" s="975"/>
      <c r="I49" s="975"/>
      <c r="J49" s="964"/>
      <c r="K49" s="1011"/>
      <c r="L49" s="975"/>
      <c r="M49" s="975"/>
      <c r="N49" s="975"/>
      <c r="O49" s="964"/>
      <c r="P49" s="1011"/>
      <c r="Q49" s="975"/>
      <c r="R49" s="975"/>
      <c r="S49" s="975"/>
      <c r="T49" s="1012"/>
      <c r="U49" s="974"/>
      <c r="V49" s="975"/>
      <c r="W49" s="975"/>
      <c r="X49" s="975"/>
      <c r="Y49" s="964"/>
      <c r="Z49" s="846">
        <v>2</v>
      </c>
      <c r="AA49" s="846">
        <v>0</v>
      </c>
      <c r="AB49" s="846">
        <v>0</v>
      </c>
      <c r="AC49" s="846" t="s">
        <v>203</v>
      </c>
      <c r="AD49" s="998">
        <v>2</v>
      </c>
      <c r="AE49" s="856" t="s">
        <v>207</v>
      </c>
      <c r="AF49" s="999"/>
      <c r="AG49" s="947"/>
      <c r="AH49" s="947"/>
      <c r="AI49" s="858"/>
      <c r="AJ49" s="925"/>
      <c r="AK49" s="947"/>
      <c r="AL49" s="947"/>
      <c r="AM49" s="947"/>
      <c r="AN49" s="858"/>
      <c r="AO49" s="1013"/>
    </row>
    <row r="50" spans="1:41" ht="15.75">
      <c r="A50" s="840">
        <v>41</v>
      </c>
      <c r="B50" s="1014" t="s">
        <v>558</v>
      </c>
      <c r="C50" s="1015" t="s">
        <v>559</v>
      </c>
      <c r="D50" s="945">
        <v>2</v>
      </c>
      <c r="E50" s="971">
        <v>2</v>
      </c>
      <c r="F50" s="1016"/>
      <c r="G50" s="988"/>
      <c r="H50" s="988"/>
      <c r="I50" s="988"/>
      <c r="J50" s="1009"/>
      <c r="K50" s="993"/>
      <c r="L50" s="952"/>
      <c r="M50" s="952"/>
      <c r="N50" s="952"/>
      <c r="O50" s="969"/>
      <c r="P50" s="993"/>
      <c r="Q50" s="952"/>
      <c r="R50" s="952"/>
      <c r="S50" s="952"/>
      <c r="T50" s="1000"/>
      <c r="U50" s="954"/>
      <c r="V50" s="952"/>
      <c r="W50" s="952"/>
      <c r="X50" s="952"/>
      <c r="Y50" s="969"/>
      <c r="Z50" s="999"/>
      <c r="AA50" s="999"/>
      <c r="AB50" s="999"/>
      <c r="AC50" s="999"/>
      <c r="AD50" s="1017"/>
      <c r="AE50" s="855">
        <v>0</v>
      </c>
      <c r="AF50" s="846">
        <v>0</v>
      </c>
      <c r="AG50" s="846">
        <v>2</v>
      </c>
      <c r="AH50" s="846" t="s">
        <v>203</v>
      </c>
      <c r="AI50" s="847">
        <v>2</v>
      </c>
      <c r="AJ50" s="856" t="s">
        <v>207</v>
      </c>
      <c r="AK50" s="961"/>
      <c r="AL50" s="961"/>
      <c r="AM50" s="961"/>
      <c r="AN50" s="844"/>
      <c r="AO50" s="925"/>
    </row>
    <row r="51" spans="1:41" ht="15.75">
      <c r="A51" s="840">
        <v>42</v>
      </c>
      <c r="B51" s="980" t="s">
        <v>556</v>
      </c>
      <c r="C51" s="981" t="s">
        <v>557</v>
      </c>
      <c r="D51" s="945">
        <v>2</v>
      </c>
      <c r="E51" s="844">
        <v>2</v>
      </c>
      <c r="F51" s="945"/>
      <c r="G51" s="961"/>
      <c r="H51" s="961"/>
      <c r="I51" s="961"/>
      <c r="J51" s="844"/>
      <c r="K51" s="945"/>
      <c r="L51" s="961"/>
      <c r="M51" s="961"/>
      <c r="N51" s="961"/>
      <c r="O51" s="844"/>
      <c r="P51" s="966">
        <v>0</v>
      </c>
      <c r="Q51" s="961">
        <v>0</v>
      </c>
      <c r="R51" s="961">
        <v>2</v>
      </c>
      <c r="S51" s="961" t="s">
        <v>203</v>
      </c>
      <c r="T51" s="844">
        <v>2</v>
      </c>
      <c r="U51" s="848" t="s">
        <v>207</v>
      </c>
      <c r="V51" s="961"/>
      <c r="W51" s="961"/>
      <c r="X51" s="961"/>
      <c r="Y51" s="844"/>
      <c r="Z51" s="945"/>
      <c r="AA51" s="961"/>
      <c r="AB51" s="961"/>
      <c r="AC51" s="947"/>
      <c r="AD51" s="990"/>
      <c r="AE51" s="856"/>
      <c r="AF51" s="983"/>
      <c r="AG51" s="983"/>
      <c r="AH51" s="983"/>
      <c r="AI51" s="967"/>
      <c r="AJ51" s="1018"/>
      <c r="AK51" s="961"/>
      <c r="AL51" s="961"/>
      <c r="AM51" s="961"/>
      <c r="AN51" s="844"/>
      <c r="AO51" s="925"/>
    </row>
    <row r="52" spans="1:41" ht="15.75">
      <c r="A52" s="840">
        <v>43</v>
      </c>
      <c r="B52" s="980" t="s">
        <v>371</v>
      </c>
      <c r="C52" s="989" t="s">
        <v>209</v>
      </c>
      <c r="D52" s="945">
        <v>2</v>
      </c>
      <c r="E52" s="844">
        <v>2</v>
      </c>
      <c r="F52" s="945"/>
      <c r="G52" s="961"/>
      <c r="H52" s="961"/>
      <c r="I52" s="961"/>
      <c r="J52" s="844"/>
      <c r="K52" s="945"/>
      <c r="L52" s="961"/>
      <c r="M52" s="961"/>
      <c r="N52" s="961"/>
      <c r="O52" s="844"/>
      <c r="P52" s="945">
        <v>2</v>
      </c>
      <c r="Q52" s="961">
        <v>0</v>
      </c>
      <c r="R52" s="961">
        <v>0</v>
      </c>
      <c r="S52" s="961" t="s">
        <v>203</v>
      </c>
      <c r="T52" s="844">
        <v>2</v>
      </c>
      <c r="U52" s="997" t="s">
        <v>207</v>
      </c>
      <c r="V52" s="961"/>
      <c r="W52" s="961"/>
      <c r="X52" s="961"/>
      <c r="Y52" s="990"/>
      <c r="Z52" s="966"/>
      <c r="AA52" s="961"/>
      <c r="AB52" s="961"/>
      <c r="AC52" s="947"/>
      <c r="AD52" s="990"/>
      <c r="AE52" s="856"/>
      <c r="AF52" s="1019"/>
      <c r="AG52" s="961"/>
      <c r="AH52" s="961"/>
      <c r="AI52" s="844"/>
      <c r="AJ52" s="1005"/>
      <c r="AK52" s="983"/>
      <c r="AL52" s="983"/>
      <c r="AM52" s="983"/>
      <c r="AN52" s="967"/>
      <c r="AO52" s="925"/>
    </row>
    <row r="53" spans="1:41" ht="15.75">
      <c r="A53" s="840">
        <v>44</v>
      </c>
      <c r="B53" s="980" t="s">
        <v>549</v>
      </c>
      <c r="C53" s="991" t="s">
        <v>550</v>
      </c>
      <c r="D53" s="945">
        <v>2</v>
      </c>
      <c r="E53" s="971">
        <v>2</v>
      </c>
      <c r="F53" s="1020"/>
      <c r="G53" s="840"/>
      <c r="H53" s="980"/>
      <c r="I53" s="840"/>
      <c r="J53" s="1021"/>
      <c r="K53" s="968"/>
      <c r="L53" s="980"/>
      <c r="M53" s="840"/>
      <c r="N53" s="980"/>
      <c r="O53" s="1022"/>
      <c r="P53" s="1020"/>
      <c r="Q53" s="840"/>
      <c r="R53" s="980"/>
      <c r="S53" s="840"/>
      <c r="T53" s="1021"/>
      <c r="U53" s="968"/>
      <c r="V53" s="980"/>
      <c r="W53" s="840"/>
      <c r="X53" s="980"/>
      <c r="Y53" s="1022"/>
      <c r="Z53" s="845">
        <v>2</v>
      </c>
      <c r="AA53" s="846">
        <v>0</v>
      </c>
      <c r="AB53" s="846">
        <v>0</v>
      </c>
      <c r="AC53" s="846" t="s">
        <v>203</v>
      </c>
      <c r="AD53" s="847">
        <v>2</v>
      </c>
      <c r="AE53" s="848" t="s">
        <v>207</v>
      </c>
      <c r="AF53" s="999"/>
      <c r="AG53" s="840"/>
      <c r="AH53" s="980"/>
      <c r="AI53" s="1022"/>
      <c r="AJ53" s="1020"/>
      <c r="AK53" s="840"/>
      <c r="AL53" s="980"/>
      <c r="AM53" s="840"/>
      <c r="AN53" s="1021"/>
      <c r="AO53" s="1023" t="s">
        <v>553</v>
      </c>
    </row>
    <row r="54" spans="1:41" ht="15.75">
      <c r="A54" s="840">
        <v>45</v>
      </c>
      <c r="B54" s="980" t="s">
        <v>547</v>
      </c>
      <c r="C54" s="989" t="s">
        <v>548</v>
      </c>
      <c r="D54" s="945">
        <v>2</v>
      </c>
      <c r="E54" s="971">
        <v>2</v>
      </c>
      <c r="F54" s="954"/>
      <c r="G54" s="952"/>
      <c r="H54" s="952"/>
      <c r="I54" s="952"/>
      <c r="J54" s="953"/>
      <c r="K54" s="954"/>
      <c r="L54" s="952"/>
      <c r="M54" s="952"/>
      <c r="N54" s="952"/>
      <c r="O54" s="953"/>
      <c r="P54" s="954"/>
      <c r="Q54" s="952"/>
      <c r="R54" s="952"/>
      <c r="S54" s="952"/>
      <c r="T54" s="953"/>
      <c r="U54" s="954"/>
      <c r="V54" s="952"/>
      <c r="W54" s="952"/>
      <c r="X54" s="952"/>
      <c r="Y54" s="953"/>
      <c r="Z54" s="845">
        <v>2</v>
      </c>
      <c r="AA54" s="846">
        <v>0</v>
      </c>
      <c r="AB54" s="846">
        <v>0</v>
      </c>
      <c r="AC54" s="846" t="s">
        <v>203</v>
      </c>
      <c r="AD54" s="998">
        <v>2</v>
      </c>
      <c r="AE54" s="848" t="s">
        <v>207</v>
      </c>
      <c r="AF54" s="999"/>
      <c r="AG54" s="952"/>
      <c r="AH54" s="952"/>
      <c r="AI54" s="953"/>
      <c r="AJ54" s="954"/>
      <c r="AK54" s="952"/>
      <c r="AL54" s="952"/>
      <c r="AM54" s="952"/>
      <c r="AN54" s="953"/>
      <c r="AO54" s="913"/>
    </row>
    <row r="55" spans="1:41" ht="15.75">
      <c r="A55" s="840">
        <v>46</v>
      </c>
      <c r="B55" s="980" t="s">
        <v>545</v>
      </c>
      <c r="C55" s="989" t="s">
        <v>546</v>
      </c>
      <c r="D55" s="945">
        <v>2</v>
      </c>
      <c r="E55" s="971">
        <v>2</v>
      </c>
      <c r="F55" s="954"/>
      <c r="G55" s="952"/>
      <c r="H55" s="952"/>
      <c r="I55" s="952"/>
      <c r="J55" s="953"/>
      <c r="K55" s="954"/>
      <c r="L55" s="952"/>
      <c r="M55" s="952"/>
      <c r="N55" s="952"/>
      <c r="O55" s="953"/>
      <c r="P55" s="954"/>
      <c r="Q55" s="952"/>
      <c r="R55" s="952"/>
      <c r="S55" s="952"/>
      <c r="T55" s="953"/>
      <c r="U55" s="954"/>
      <c r="V55" s="952"/>
      <c r="W55" s="952"/>
      <c r="X55" s="952"/>
      <c r="Y55" s="953"/>
      <c r="Z55" s="845">
        <v>2</v>
      </c>
      <c r="AA55" s="846">
        <v>0</v>
      </c>
      <c r="AB55" s="846">
        <v>0</v>
      </c>
      <c r="AC55" s="846" t="s">
        <v>203</v>
      </c>
      <c r="AD55" s="998">
        <v>2</v>
      </c>
      <c r="AE55" s="856" t="s">
        <v>207</v>
      </c>
      <c r="AF55" s="999"/>
      <c r="AG55" s="952"/>
      <c r="AH55" s="952"/>
      <c r="AI55" s="953"/>
      <c r="AJ55" s="954"/>
      <c r="AK55" s="952"/>
      <c r="AL55" s="952"/>
      <c r="AM55" s="952"/>
      <c r="AN55" s="953"/>
      <c r="AO55" s="913"/>
    </row>
    <row r="56" spans="1:253" s="10" customFormat="1" ht="15.75">
      <c r="A56" s="8"/>
      <c r="B56" s="810" t="s">
        <v>426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26"/>
      <c r="AQ56" s="838"/>
      <c r="AR56" s="26"/>
      <c r="AS56" s="838"/>
      <c r="AT56" s="26"/>
      <c r="AU56" s="838"/>
      <c r="AV56" s="26"/>
      <c r="AW56" s="838"/>
      <c r="AX56" s="26"/>
      <c r="AY56" s="838"/>
      <c r="AZ56" s="26"/>
      <c r="BA56" s="838"/>
      <c r="BB56" s="26"/>
      <c r="BC56" s="838"/>
      <c r="BD56" s="26"/>
      <c r="BE56" s="838"/>
      <c r="BF56" s="26"/>
      <c r="BG56" s="838"/>
      <c r="BH56" s="26"/>
      <c r="BI56" s="838"/>
      <c r="BJ56" s="26"/>
      <c r="BK56" s="838"/>
      <c r="BL56" s="26"/>
      <c r="BM56" s="838"/>
      <c r="BN56" s="26"/>
      <c r="BO56" s="838"/>
      <c r="BP56" s="26"/>
      <c r="BQ56" s="838"/>
      <c r="BR56" s="26"/>
      <c r="BS56" s="838"/>
      <c r="BT56" s="26"/>
      <c r="BU56" s="838"/>
      <c r="BV56" s="26"/>
      <c r="BW56" s="838"/>
      <c r="BX56" s="26"/>
      <c r="BY56" s="838"/>
      <c r="BZ56" s="26"/>
      <c r="CA56" s="838"/>
      <c r="CB56" s="26"/>
      <c r="CC56" s="838"/>
      <c r="CD56" s="26"/>
      <c r="CE56" s="838"/>
      <c r="CF56" s="26"/>
      <c r="CG56" s="838"/>
      <c r="CH56" s="26"/>
      <c r="CI56" s="838"/>
      <c r="CJ56" s="26"/>
      <c r="CK56" s="838"/>
      <c r="CL56" s="26"/>
      <c r="CM56" s="838"/>
      <c r="CN56" s="26"/>
      <c r="CO56" s="838"/>
      <c r="CP56" s="26"/>
      <c r="CQ56" s="838"/>
      <c r="CR56" s="26"/>
      <c r="CS56" s="838"/>
      <c r="CT56" s="26"/>
      <c r="CU56" s="838"/>
      <c r="CV56" s="26"/>
      <c r="CW56" s="838"/>
      <c r="CX56" s="26"/>
      <c r="CY56" s="838"/>
      <c r="CZ56" s="26"/>
      <c r="DA56" s="838"/>
      <c r="DB56" s="26"/>
      <c r="DC56" s="838"/>
      <c r="DD56" s="26"/>
      <c r="DE56" s="838"/>
      <c r="DF56" s="26"/>
      <c r="DG56" s="838"/>
      <c r="DH56" s="26"/>
      <c r="DI56" s="838"/>
      <c r="DJ56" s="26"/>
      <c r="DK56" s="838"/>
      <c r="DL56" s="26"/>
      <c r="DM56" s="838"/>
      <c r="DN56" s="26"/>
      <c r="DO56" s="838"/>
      <c r="DP56" s="26"/>
      <c r="DQ56" s="838"/>
      <c r="DR56" s="26"/>
      <c r="DS56" s="838"/>
      <c r="DT56" s="26"/>
      <c r="DU56" s="838"/>
      <c r="DV56" s="26"/>
      <c r="DW56" s="838"/>
      <c r="DX56" s="26"/>
      <c r="DY56" s="838"/>
      <c r="DZ56" s="26"/>
      <c r="EA56" s="838"/>
      <c r="EB56" s="26"/>
      <c r="EC56" s="838"/>
      <c r="ED56" s="26"/>
      <c r="EE56" s="838"/>
      <c r="EF56" s="26"/>
      <c r="EG56" s="838"/>
      <c r="EH56" s="26"/>
      <c r="EI56" s="838"/>
      <c r="EJ56" s="26"/>
      <c r="EK56" s="838"/>
      <c r="EL56" s="26"/>
      <c r="EM56" s="838"/>
      <c r="EN56" s="26"/>
      <c r="EO56" s="838"/>
      <c r="EP56" s="26"/>
      <c r="EQ56" s="838"/>
      <c r="ER56" s="26"/>
      <c r="ES56" s="838"/>
      <c r="ET56" s="26"/>
      <c r="EU56" s="838"/>
      <c r="EV56" s="26"/>
      <c r="EW56" s="838"/>
      <c r="EX56" s="26"/>
      <c r="EY56" s="838"/>
      <c r="EZ56" s="26"/>
      <c r="FA56" s="838"/>
      <c r="FB56" s="26"/>
      <c r="FC56" s="838"/>
      <c r="FD56" s="26"/>
      <c r="FE56" s="838"/>
      <c r="FF56" s="26"/>
      <c r="FG56" s="838"/>
      <c r="FH56" s="26"/>
      <c r="FI56" s="838"/>
      <c r="FJ56" s="26"/>
      <c r="FK56" s="838"/>
      <c r="FL56" s="26"/>
      <c r="FM56" s="838"/>
      <c r="FN56" s="26"/>
      <c r="FO56" s="838"/>
      <c r="FP56" s="26"/>
      <c r="FQ56" s="838"/>
      <c r="FR56" s="26"/>
      <c r="FS56" s="838"/>
      <c r="FT56" s="26"/>
      <c r="FU56" s="838"/>
      <c r="FV56" s="26"/>
      <c r="FW56" s="838"/>
      <c r="FX56" s="26"/>
      <c r="FY56" s="838"/>
      <c r="FZ56" s="26"/>
      <c r="GA56" s="838"/>
      <c r="GB56" s="26"/>
      <c r="GC56" s="838"/>
      <c r="GD56" s="26"/>
      <c r="GE56" s="838"/>
      <c r="GF56" s="26"/>
      <c r="GG56" s="838"/>
      <c r="GH56" s="26"/>
      <c r="GI56" s="838"/>
      <c r="GJ56" s="26"/>
      <c r="GK56" s="838"/>
      <c r="GL56" s="26"/>
      <c r="GM56" s="838"/>
      <c r="GN56" s="26"/>
      <c r="GO56" s="838"/>
      <c r="GP56" s="26"/>
      <c r="GQ56" s="838"/>
      <c r="GR56" s="26"/>
      <c r="GS56" s="838"/>
      <c r="GT56" s="26"/>
      <c r="GU56" s="838"/>
      <c r="GV56" s="26"/>
      <c r="GW56" s="838"/>
      <c r="GX56" s="26"/>
      <c r="GY56" s="838"/>
      <c r="GZ56" s="26"/>
      <c r="HA56" s="838"/>
      <c r="HB56" s="26"/>
      <c r="HC56" s="838"/>
      <c r="HD56" s="26"/>
      <c r="HE56" s="838"/>
      <c r="HF56" s="26"/>
      <c r="HG56" s="838"/>
      <c r="HH56" s="26"/>
      <c r="HI56" s="838"/>
      <c r="HJ56" s="26"/>
      <c r="HK56" s="838"/>
      <c r="HL56" s="26"/>
      <c r="HM56" s="838"/>
      <c r="HN56" s="26"/>
      <c r="HO56" s="838"/>
      <c r="HP56" s="26"/>
      <c r="HQ56" s="838"/>
      <c r="HR56" s="26"/>
      <c r="HS56" s="838"/>
      <c r="HT56" s="26"/>
      <c r="HU56" s="838"/>
      <c r="HV56" s="26"/>
      <c r="HW56" s="838"/>
      <c r="HX56" s="26"/>
      <c r="HY56" s="838"/>
      <c r="HZ56" s="26"/>
      <c r="IA56" s="838"/>
      <c r="IB56" s="26"/>
      <c r="IC56" s="838"/>
      <c r="ID56" s="26"/>
      <c r="IE56" s="838"/>
      <c r="IF56" s="26"/>
      <c r="IG56" s="838"/>
      <c r="IH56" s="26"/>
      <c r="II56" s="838"/>
      <c r="IJ56" s="26"/>
      <c r="IK56" s="838"/>
      <c r="IL56" s="26"/>
      <c r="IM56" s="838"/>
      <c r="IN56" s="26"/>
      <c r="IO56" s="838"/>
      <c r="IP56" s="26"/>
      <c r="IQ56" s="838"/>
      <c r="IR56" s="26"/>
      <c r="IS56" s="838"/>
    </row>
    <row r="57" spans="1:41" ht="15.75">
      <c r="A57" s="2"/>
      <c r="AO57" s="716"/>
    </row>
    <row r="58" spans="1:2" ht="12.75">
      <c r="A58" s="2"/>
      <c r="B58" s="5"/>
    </row>
    <row r="59" spans="1:2" ht="12.75">
      <c r="A59" s="2"/>
      <c r="B59" s="5"/>
    </row>
    <row r="60" spans="2:3" ht="15.75">
      <c r="B60" s="839"/>
      <c r="C60" s="839" t="s">
        <v>554</v>
      </c>
    </row>
  </sheetData>
  <sheetProtection/>
  <mergeCells count="12">
    <mergeCell ref="A5:AO5"/>
    <mergeCell ref="A6:A7"/>
    <mergeCell ref="B6:B7"/>
    <mergeCell ref="C6:C7"/>
    <mergeCell ref="E6:E7"/>
    <mergeCell ref="F6:AI6"/>
    <mergeCell ref="AO6:AO7"/>
    <mergeCell ref="AP6:AP7"/>
    <mergeCell ref="AQ6:AQ7"/>
    <mergeCell ref="A9:C9"/>
    <mergeCell ref="AP25:AP26"/>
    <mergeCell ref="AQ25:AQ26"/>
  </mergeCells>
  <printOptions horizontalCentered="1" verticalCentered="1"/>
  <pageMargins left="0.2362204724409449" right="0.2362204724409449" top="0" bottom="0.35433070866141736" header="0.31496062992125984" footer="0.31496062992125984"/>
  <pageSetup firstPageNumber="1" useFirstPageNumber="1" horizontalDpi="300" verticalDpi="300" orientation="landscape" paperSize="9" scale="55" r:id="rId1"/>
  <headerFooter alignWithMargins="0">
    <oddFooter>&amp;R4/4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Ildiko</cp:lastModifiedBy>
  <cp:lastPrinted>2013-05-03T10:13:27Z</cp:lastPrinted>
  <dcterms:created xsi:type="dcterms:W3CDTF">2001-09-27T10:36:13Z</dcterms:created>
  <dcterms:modified xsi:type="dcterms:W3CDTF">2015-02-06T12:50:33Z</dcterms:modified>
  <cp:category/>
  <cp:version/>
  <cp:contentType/>
  <cp:contentStatus/>
</cp:coreProperties>
</file>