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gyetemi anyagok\kari anyagok, kari tanács\mintatantervek\ITF MSc 2024\"/>
    </mc:Choice>
  </mc:AlternateContent>
  <xr:revisionPtr revIDLastSave="0" documentId="13_ncr:1_{A4B9E8C8-62C2-4384-8F13-0AFB25A46B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ÚJ ITF MSC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20" l="1"/>
  <c r="E54" i="20"/>
  <c r="D54" i="20"/>
  <c r="E56" i="20"/>
  <c r="E55" i="20"/>
  <c r="D56" i="20"/>
  <c r="D55" i="20"/>
  <c r="E53" i="20"/>
  <c r="D46" i="20"/>
  <c r="Q43" i="20"/>
  <c r="O43" i="20"/>
  <c r="E42" i="20"/>
  <c r="E40" i="20"/>
  <c r="E19" i="20"/>
  <c r="K17" i="20"/>
  <c r="E14" i="20"/>
  <c r="E12" i="20"/>
  <c r="D12" i="20"/>
  <c r="D13" i="20"/>
  <c r="D41" i="20"/>
  <c r="E11" i="20"/>
  <c r="D15" i="20"/>
  <c r="D50" i="20" l="1"/>
  <c r="E41" i="20"/>
  <c r="S37" i="20"/>
  <c r="D38" i="20"/>
  <c r="G47" i="20"/>
  <c r="N47" i="20"/>
  <c r="E15" i="20"/>
  <c r="M17" i="20"/>
  <c r="I17" i="20"/>
  <c r="E52" i="20"/>
  <c r="E13" i="20"/>
  <c r="E10" i="20" s="1"/>
  <c r="E57" i="20" s="1"/>
  <c r="F17" i="20"/>
  <c r="I37" i="20"/>
  <c r="Q37" i="20"/>
  <c r="D48" i="20"/>
  <c r="D51" i="20"/>
  <c r="D40" i="20"/>
  <c r="J17" i="20"/>
  <c r="R17" i="20"/>
  <c r="S17" i="20"/>
  <c r="D19" i="20"/>
  <c r="U43" i="20"/>
  <c r="I47" i="20"/>
  <c r="M47" i="20"/>
  <c r="Q47" i="20"/>
  <c r="U47" i="20"/>
  <c r="O10" i="20"/>
  <c r="Q17" i="20"/>
  <c r="U17" i="20"/>
  <c r="J47" i="20"/>
  <c r="R47" i="20"/>
  <c r="O17" i="20"/>
  <c r="H60" i="20"/>
  <c r="L61" i="20"/>
  <c r="P60" i="20"/>
  <c r="T61" i="20"/>
  <c r="D14" i="20"/>
  <c r="K10" i="20"/>
  <c r="D16" i="20"/>
  <c r="K37" i="20"/>
  <c r="O37" i="20"/>
  <c r="M10" i="20"/>
  <c r="D11" i="20"/>
  <c r="S10" i="20"/>
  <c r="G10" i="20"/>
  <c r="U37" i="20"/>
  <c r="Q10" i="20"/>
  <c r="P61" i="20"/>
  <c r="E38" i="20"/>
  <c r="U10" i="20"/>
  <c r="F37" i="20"/>
  <c r="M37" i="20"/>
  <c r="D44" i="20"/>
  <c r="G43" i="20"/>
  <c r="K43" i="20"/>
  <c r="N43" i="20"/>
  <c r="R43" i="20"/>
  <c r="D49" i="20"/>
  <c r="S47" i="20"/>
  <c r="T60" i="20"/>
  <c r="N10" i="20"/>
  <c r="F10" i="20"/>
  <c r="J10" i="20"/>
  <c r="R10" i="20"/>
  <c r="G17" i="20"/>
  <c r="N17" i="20"/>
  <c r="G37" i="20"/>
  <c r="J37" i="20"/>
  <c r="N37" i="20"/>
  <c r="R37" i="20"/>
  <c r="D42" i="20"/>
  <c r="F43" i="20"/>
  <c r="M43" i="20"/>
  <c r="O47" i="20"/>
  <c r="K47" i="20"/>
  <c r="D39" i="20"/>
  <c r="I10" i="20"/>
  <c r="D18" i="20"/>
  <c r="H61" i="20"/>
  <c r="S43" i="20"/>
  <c r="L60" i="20"/>
  <c r="D45" i="20"/>
  <c r="F47" i="20"/>
  <c r="E18" i="20"/>
  <c r="E17" i="20" s="1"/>
  <c r="J43" i="20"/>
  <c r="I43" i="20"/>
  <c r="E43" i="20"/>
  <c r="D47" i="20" l="1"/>
  <c r="E37" i="20"/>
  <c r="E36" i="20" s="1"/>
  <c r="Q57" i="20"/>
  <c r="R58" i="20"/>
  <c r="E47" i="20"/>
  <c r="D37" i="20"/>
  <c r="N59" i="20"/>
  <c r="D43" i="20"/>
  <c r="U57" i="20"/>
  <c r="O58" i="20"/>
  <c r="J58" i="20"/>
  <c r="J59" i="20"/>
  <c r="D17" i="20"/>
  <c r="M57" i="20"/>
  <c r="R59" i="20"/>
  <c r="N58" i="20"/>
  <c r="D10" i="20"/>
  <c r="F58" i="20"/>
  <c r="S58" i="20"/>
  <c r="K58" i="20"/>
  <c r="G58" i="20"/>
  <c r="F59" i="20"/>
  <c r="I57" i="20"/>
  <c r="D63" i="20" l="1"/>
  <c r="D64" i="20"/>
  <c r="E64" i="20" l="1"/>
  <c r="E63" i="20"/>
</calcChain>
</file>

<file path=xl/sharedStrings.xml><?xml version="1.0" encoding="utf-8"?>
<sst xmlns="http://schemas.openxmlformats.org/spreadsheetml/2006/main" count="205" uniqueCount="124">
  <si>
    <t>óra</t>
  </si>
  <si>
    <t>Alkalmazott matematika</t>
  </si>
  <si>
    <t>v</t>
  </si>
  <si>
    <t>Mérnöki fizika</t>
  </si>
  <si>
    <t>Mindösszesen:</t>
  </si>
  <si>
    <t>Nappali tagozat</t>
  </si>
  <si>
    <t>Kód</t>
  </si>
  <si>
    <t>Tantárgyak</t>
  </si>
  <si>
    <t>heti</t>
  </si>
  <si>
    <r>
      <t>kredi</t>
    </r>
    <r>
      <rPr>
        <b/>
        <sz val="12"/>
        <rFont val="Arial CE"/>
        <charset val="238"/>
      </rPr>
      <t>t</t>
    </r>
  </si>
  <si>
    <t>Előtanulmány</t>
  </si>
  <si>
    <t>1.</t>
  </si>
  <si>
    <t>2.</t>
  </si>
  <si>
    <t>3.</t>
  </si>
  <si>
    <t>4.</t>
  </si>
  <si>
    <t>6.</t>
  </si>
  <si>
    <t>7.</t>
  </si>
  <si>
    <t>ea</t>
  </si>
  <si>
    <t>k</t>
  </si>
  <si>
    <t>kr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</si>
  <si>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</si>
  <si>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</si>
  <si>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</si>
  <si>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</si>
  <si>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</si>
  <si>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</si>
  <si>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</si>
  <si>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</si>
  <si>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</si>
  <si>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MSc Mintatanterv </t>
  </si>
  <si>
    <t>Szemeszter</t>
  </si>
  <si>
    <t>gy</t>
  </si>
  <si>
    <t>Vizsga:</t>
  </si>
  <si>
    <t>Heti össz óra</t>
  </si>
  <si>
    <t>17.</t>
  </si>
  <si>
    <t>Évközi jegy</t>
  </si>
  <si>
    <t>é</t>
  </si>
  <si>
    <t>18.</t>
  </si>
  <si>
    <t>elméleti óra</t>
  </si>
  <si>
    <t xml:space="preserve">gyakorlati óra </t>
  </si>
  <si>
    <t>Virtuális termékfejlesztés I.</t>
  </si>
  <si>
    <t>Virtuális termékfejlesztés II.</t>
  </si>
  <si>
    <t>Integrált terméktervezés projekt I.</t>
  </si>
  <si>
    <t>Integrált terméktervezés projekt II.</t>
  </si>
  <si>
    <t>Integrált terméktervezés projekt III.</t>
  </si>
  <si>
    <t>Diplomatervezés I.</t>
  </si>
  <si>
    <t>Diplomatervezés II.</t>
  </si>
  <si>
    <t>Szakmai idegennyelv</t>
  </si>
  <si>
    <t>Konstrukciós és technológiai ismeretek</t>
  </si>
  <si>
    <t>Számítógépes modellezés I.</t>
  </si>
  <si>
    <t>Számítógépes modellezés II.</t>
  </si>
  <si>
    <t>Formatervezés és arculat</t>
  </si>
  <si>
    <t>Tipográfia</t>
  </si>
  <si>
    <t>19.</t>
  </si>
  <si>
    <t>20.</t>
  </si>
  <si>
    <t>21.</t>
  </si>
  <si>
    <t>23.</t>
  </si>
  <si>
    <t>A diploma megszerzésének feltétele legalább 4 hetes szakmai gyakorlat teljesítése.</t>
  </si>
  <si>
    <t>A záróvizsga tárgyai:</t>
  </si>
  <si>
    <t>Ipari terméktervező mérnöki MSc szak</t>
  </si>
  <si>
    <t>22.</t>
  </si>
  <si>
    <t>Anyagtudomány</t>
  </si>
  <si>
    <t>dékán</t>
  </si>
  <si>
    <t>Óbudai Egyetem</t>
  </si>
  <si>
    <t xml:space="preserve">Rejtő Sándor Könnyűipari és Környezetmérnöki Kar </t>
  </si>
  <si>
    <t>2. Secializációtól függő tárgy:</t>
  </si>
  <si>
    <t>- Formatervezés ás arculat</t>
  </si>
  <si>
    <t>- Virtuális termékfejlesztés I. - II.</t>
  </si>
  <si>
    <t xml:space="preserve">Dr. habil Koltai László </t>
  </si>
  <si>
    <t>szakfelelős: Prof. Dr. Kisfaludy Márta DLA</t>
  </si>
  <si>
    <t>Természettudományi ismeretek: 20-35 kredit</t>
  </si>
  <si>
    <t>Gazdasági és humán ismeretek: 10-20 kredit</t>
  </si>
  <si>
    <t>Műszaki tervezési ismeretek: 10-25 kredit</t>
  </si>
  <si>
    <t>Formatervezési ismeretek: 6-15 kredit</t>
  </si>
  <si>
    <t>Alkalmazott ergonómia (blended)</t>
  </si>
  <si>
    <t xml:space="preserve">MSc (F) Mintatanterv </t>
  </si>
  <si>
    <t>RKXAM1AMNF</t>
  </si>
  <si>
    <t>RTXSM1AMNF</t>
  </si>
  <si>
    <t>RTXSM2AMNF</t>
  </si>
  <si>
    <t>RKXMF1AMNF</t>
  </si>
  <si>
    <t>RTXAT1AMNF</t>
  </si>
  <si>
    <t>RTEAE1HMNF</t>
  </si>
  <si>
    <t>RTXKD1AMNF</t>
  </si>
  <si>
    <t>RTWIT1TMNF</t>
  </si>
  <si>
    <t>RTWVT1TMNF</t>
  </si>
  <si>
    <t>RTWVT2TMNF</t>
  </si>
  <si>
    <t>RTWTT2HMNF</t>
  </si>
  <si>
    <t>RTWTT3HMNF</t>
  </si>
  <si>
    <t>RTWFA1TMNF</t>
  </si>
  <si>
    <t>RTWTI1TMNF</t>
  </si>
  <si>
    <t>RTWKT1TMNF</t>
  </si>
  <si>
    <t>RTWSI1TMNF</t>
  </si>
  <si>
    <t>RMXTB1LMNF</t>
  </si>
  <si>
    <t>RTWGT1TMNF</t>
  </si>
  <si>
    <t>RTWET1TMNF</t>
  </si>
  <si>
    <t>RTDSD1HMNF</t>
  </si>
  <si>
    <t>RTDSD2HMNF</t>
  </si>
  <si>
    <t>RTXKI1AMNF</t>
  </si>
  <si>
    <t>RMXME1LMNF</t>
  </si>
  <si>
    <t>Termék- és arculattervezés specializáció</t>
  </si>
  <si>
    <t>Kortárs design és innovatív technológiák</t>
  </si>
  <si>
    <t>Grafikatörténet</t>
  </si>
  <si>
    <t>Enteriőrtörténet</t>
  </si>
  <si>
    <t>5.</t>
  </si>
  <si>
    <t>Ipari terméktervező mérnöki szakspecifikus ismeretek:15-35 kr.</t>
  </si>
  <si>
    <t xml:space="preserve"> Termék - és arculattervezés specializáció</t>
  </si>
  <si>
    <t>Kötelezően teljesítendő</t>
  </si>
  <si>
    <t>24.</t>
  </si>
  <si>
    <t>25.</t>
  </si>
  <si>
    <t>Testnevelés I.</t>
  </si>
  <si>
    <t>Testnevelés II.</t>
  </si>
  <si>
    <t>A választható ismeretek kreditértéke a diplomamunkával együtt: 40-60 kredit</t>
  </si>
  <si>
    <t>h</t>
  </si>
  <si>
    <t xml:space="preserve">      heti óraszámokkal (ea:előadás; gy: gyakorlat). ; követelményekkel (k.: v:vizsga, é:évközi jegy, h:háromfokozatú értékelés); kreditekkel (kr.)</t>
  </si>
  <si>
    <t xml:space="preserve">        heti óraszámokkal (ea:előadás; gy: gyakorlat). ; követelményekkel (k.: v:vizsga, é:évközi jegy, h:háromfokozatú értékelés); kreditekkel (kr.)</t>
  </si>
  <si>
    <t>Szervezési és vezetési ismeretek (blended)</t>
  </si>
  <si>
    <t>Termékbiztonság (blended)</t>
  </si>
  <si>
    <t>Kutatás és innováció (blended)</t>
  </si>
  <si>
    <t>Érvényes 2024. szeptember 1.</t>
  </si>
  <si>
    <t xml:space="preserve">Érvényes 2024. szeptember 1. </t>
  </si>
  <si>
    <t>1. Integrált terméktervezés projekt II.-III.; Alkalmazott ergonómia</t>
  </si>
  <si>
    <t>Elfogadta az RKK tanácsa: 2024.05.16.</t>
  </si>
  <si>
    <t>Elfogadta az RKK tanácsa: 2024. 05.16.</t>
  </si>
  <si>
    <t>Határozat szám: RKK-KT-CIII/210/2024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</si>
</sst>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 %&quot;"/>
  </numFmts>
  <fonts count="21" x14ac:knownFonts="1">
    <font>
      <sz val="10"/>
      <name val="Arial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11"/>
      <name val="Arial CE"/>
      <charset val="238"/>
    </font>
    <font>
      <i/>
      <sz val="12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Arial CE"/>
      <charset val="238"/>
    </font>
    <font>
      <b/>
      <i/>
      <sz val="14"/>
      <name val="Arial CE"/>
      <charset val="238"/>
    </font>
    <font>
      <sz val="11"/>
      <color theme="1"/>
      <name val="Arial"/>
      <family val="2"/>
      <charset val="238"/>
    </font>
    <font>
      <b/>
      <i/>
      <sz val="8"/>
      <name val="Arial CE"/>
      <charset val="238"/>
    </font>
    <font>
      <i/>
      <sz val="10"/>
      <name val="Arial CE"/>
      <charset val="238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4" fillId="0" borderId="0"/>
  </cellStyleXfs>
  <cellXfs count="223">
    <xf numFmtId="0" fontId="0" fillId="0" borderId="0" xfId="0"/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0" fontId="8" fillId="0" borderId="14" xfId="0" applyFont="1" applyBorder="1" applyAlignment="1" applyProtection="1">
      <alignment horizontal="left" vertical="center"/>
      <protection locked="0"/>
    </xf>
    <xf numFmtId="1" fontId="6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0" fontId="1" fillId="0" borderId="0" xfId="3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" fontId="9" fillId="0" borderId="4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5" fillId="2" borderId="22" xfId="0" applyNumberFormat="1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vertical="center"/>
    </xf>
    <xf numFmtId="1" fontId="5" fillId="2" borderId="30" xfId="0" applyNumberFormat="1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" fontId="6" fillId="0" borderId="34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6" fillId="3" borderId="4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8" fillId="3" borderId="48" xfId="0" applyFont="1" applyFill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vertical="center"/>
      <protection locked="0"/>
    </xf>
    <xf numFmtId="1" fontId="6" fillId="0" borderId="48" xfId="0" applyNumberFormat="1" applyFont="1" applyBorder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1" fontId="9" fillId="0" borderId="49" xfId="0" applyNumberFormat="1" applyFont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34" xfId="0" applyFont="1" applyFill="1" applyBorder="1" applyAlignment="1" applyProtection="1">
      <alignment vertical="center"/>
      <protection locked="0"/>
    </xf>
    <xf numFmtId="1" fontId="6" fillId="3" borderId="34" xfId="0" applyNumberFormat="1" applyFont="1" applyFill="1" applyBorder="1" applyAlignment="1">
      <alignment horizontal="center" vertical="center"/>
    </xf>
    <xf numFmtId="1" fontId="6" fillId="3" borderId="33" xfId="0" applyNumberFormat="1" applyFont="1" applyFill="1" applyBorder="1" applyAlignment="1">
      <alignment horizontal="center" vertical="center"/>
    </xf>
    <xf numFmtId="1" fontId="9" fillId="3" borderId="35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vertical="center"/>
    </xf>
    <xf numFmtId="0" fontId="5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 applyProtection="1">
      <alignment horizontal="left" vertical="center"/>
      <protection locked="0"/>
    </xf>
    <xf numFmtId="0" fontId="6" fillId="3" borderId="51" xfId="0" applyFont="1" applyFill="1" applyBorder="1" applyAlignment="1" applyProtection="1">
      <alignment vertical="center"/>
      <protection locked="0"/>
    </xf>
    <xf numFmtId="1" fontId="6" fillId="3" borderId="51" xfId="0" applyNumberFormat="1" applyFont="1" applyFill="1" applyBorder="1" applyAlignment="1">
      <alignment horizontal="center" vertical="center"/>
    </xf>
    <xf numFmtId="1" fontId="6" fillId="3" borderId="50" xfId="0" applyNumberFormat="1" applyFont="1" applyFill="1" applyBorder="1" applyAlignment="1">
      <alignment horizontal="center" vertical="center"/>
    </xf>
    <xf numFmtId="1" fontId="9" fillId="3" borderId="52" xfId="0" applyNumberFormat="1" applyFont="1" applyFill="1" applyBorder="1" applyAlignment="1">
      <alignment horizontal="center" vertical="center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/>
    </xf>
    <xf numFmtId="0" fontId="8" fillId="3" borderId="14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1" fontId="6" fillId="3" borderId="14" xfId="0" applyNumberFormat="1" applyFont="1" applyFill="1" applyBorder="1" applyAlignment="1">
      <alignment horizontal="center" vertical="center"/>
    </xf>
    <xf numFmtId="1" fontId="6" fillId="3" borderId="29" xfId="0" applyNumberFormat="1" applyFont="1" applyFill="1" applyBorder="1" applyAlignment="1">
      <alignment horizontal="center" vertical="center"/>
    </xf>
    <xf numFmtId="1" fontId="6" fillId="3" borderId="25" xfId="0" applyNumberFormat="1" applyFont="1" applyFill="1" applyBorder="1" applyAlignment="1">
      <alignment horizontal="center" vertical="center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1" fontId="6" fillId="3" borderId="3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/>
    <xf numFmtId="0" fontId="17" fillId="3" borderId="8" xfId="0" applyFont="1" applyFill="1" applyBorder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33" xfId="0" applyFont="1" applyFill="1" applyBorder="1" applyAlignment="1">
      <alignment horizontal="center" vertical="center"/>
    </xf>
    <xf numFmtId="1" fontId="6" fillId="3" borderId="36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17" fillId="3" borderId="4" xfId="0" applyFont="1" applyFill="1" applyBorder="1"/>
    <xf numFmtId="1" fontId="5" fillId="4" borderId="30" xfId="0" applyNumberFormat="1" applyFont="1" applyFill="1" applyBorder="1" applyAlignment="1">
      <alignment horizontal="center" vertical="center"/>
    </xf>
    <xf numFmtId="1" fontId="5" fillId="4" borderId="31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1" fontId="5" fillId="4" borderId="30" xfId="0" applyNumberFormat="1" applyFont="1" applyFill="1" applyBorder="1" applyAlignment="1">
      <alignment vertical="center"/>
    </xf>
    <xf numFmtId="1" fontId="5" fillId="4" borderId="32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1" fontId="6" fillId="0" borderId="5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8" fillId="0" borderId="34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vertical="center"/>
      <protection locked="0"/>
    </xf>
    <xf numFmtId="1" fontId="6" fillId="0" borderId="33" xfId="0" applyNumberFormat="1" applyFont="1" applyBorder="1" applyAlignment="1">
      <alignment horizontal="center" vertical="center"/>
    </xf>
    <xf numFmtId="1" fontId="6" fillId="0" borderId="36" xfId="0" applyNumberFormat="1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1" fontId="6" fillId="4" borderId="30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" fontId="9" fillId="0" borderId="56" xfId="0" applyNumberFormat="1" applyFont="1" applyBorder="1" applyAlignment="1">
      <alignment horizontal="center" vertical="center"/>
    </xf>
    <xf numFmtId="1" fontId="6" fillId="4" borderId="32" xfId="0" applyNumberFormat="1" applyFont="1" applyFill="1" applyBorder="1" applyAlignment="1">
      <alignment horizontal="left" vertical="center"/>
    </xf>
    <xf numFmtId="1" fontId="6" fillId="4" borderId="31" xfId="0" applyNumberFormat="1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1" fontId="6" fillId="0" borderId="53" xfId="0" applyNumberFormat="1" applyFont="1" applyBorder="1" applyAlignment="1">
      <alignment vertical="center"/>
    </xf>
    <xf numFmtId="1" fontId="6" fillId="0" borderId="55" xfId="0" applyNumberFormat="1" applyFont="1" applyBorder="1" applyAlignment="1">
      <alignment vertical="center"/>
    </xf>
    <xf numFmtId="1" fontId="5" fillId="2" borderId="24" xfId="0" applyNumberFormat="1" applyFont="1" applyFill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1" fontId="6" fillId="0" borderId="51" xfId="0" applyNumberFormat="1" applyFont="1" applyBorder="1" applyAlignment="1">
      <alignment horizontal="center" vertical="center"/>
    </xf>
    <xf numFmtId="0" fontId="8" fillId="4" borderId="27" xfId="0" applyFont="1" applyFill="1" applyBorder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1" fontId="5" fillId="4" borderId="39" xfId="0" applyNumberFormat="1" applyFont="1" applyFill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1" fontId="5" fillId="2" borderId="37" xfId="0" applyNumberFormat="1" applyFont="1" applyFill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3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1" fontId="5" fillId="2" borderId="39" xfId="0" applyNumberFormat="1" applyFont="1" applyFill="1" applyBorder="1" applyAlignment="1">
      <alignment horizontal="center" vertical="center"/>
    </xf>
    <xf numFmtId="1" fontId="6" fillId="3" borderId="20" xfId="0" applyNumberFormat="1" applyFont="1" applyFill="1" applyBorder="1" applyAlignment="1">
      <alignment horizontal="center" vertical="center"/>
    </xf>
    <xf numFmtId="1" fontId="6" fillId="3" borderId="38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40" xfId="0" applyNumberFormat="1" applyFont="1" applyFill="1" applyBorder="1" applyAlignment="1">
      <alignment horizontal="center" vertical="center"/>
    </xf>
    <xf numFmtId="1" fontId="5" fillId="4" borderId="37" xfId="0" applyNumberFormat="1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1" fontId="6" fillId="4" borderId="37" xfId="0" applyNumberFormat="1" applyFont="1" applyFill="1" applyBorder="1" applyAlignment="1">
      <alignment horizontal="left" vertical="center"/>
    </xf>
    <xf numFmtId="1" fontId="6" fillId="4" borderId="39" xfId="0" applyNumberFormat="1" applyFont="1" applyFill="1" applyBorder="1" applyAlignment="1">
      <alignment horizontal="left" vertical="center"/>
    </xf>
    <xf numFmtId="1" fontId="6" fillId="0" borderId="49" xfId="0" applyNumberFormat="1" applyFont="1" applyBorder="1" applyAlignment="1">
      <alignment horizontal="center" vertical="center"/>
    </xf>
    <xf numFmtId="1" fontId="6" fillId="0" borderId="52" xfId="0" applyNumberFormat="1" applyFont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left" vertical="center"/>
    </xf>
    <xf numFmtId="49" fontId="5" fillId="2" borderId="23" xfId="0" applyNumberFormat="1" applyFont="1" applyFill="1" applyBorder="1" applyAlignment="1">
      <alignment horizontal="left" vertical="center"/>
    </xf>
    <xf numFmtId="49" fontId="5" fillId="2" borderId="24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2" borderId="22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4" borderId="22" xfId="0" applyFont="1" applyFill="1" applyBorder="1" applyAlignment="1">
      <alignment vertical="center" shrinkToFit="1"/>
    </xf>
    <xf numFmtId="0" fontId="5" fillId="4" borderId="23" xfId="0" applyFont="1" applyFill="1" applyBorder="1" applyAlignment="1">
      <alignment vertical="center" shrinkToFit="1"/>
    </xf>
    <xf numFmtId="0" fontId="5" fillId="4" borderId="32" xfId="0" applyFont="1" applyFill="1" applyBorder="1" applyAlignment="1">
      <alignment vertical="center" shrinkToFit="1"/>
    </xf>
    <xf numFmtId="49" fontId="5" fillId="2" borderId="31" xfId="0" applyNumberFormat="1" applyFont="1" applyFill="1" applyBorder="1" applyAlignment="1">
      <alignment horizontal="left" vertical="center"/>
    </xf>
    <xf numFmtId="49" fontId="5" fillId="2" borderId="30" xfId="0" applyNumberFormat="1" applyFont="1" applyFill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" fontId="6" fillId="0" borderId="57" xfId="0" applyNumberFormat="1" applyFont="1" applyBorder="1" applyAlignment="1">
      <alignment horizontal="center" vertical="center"/>
    </xf>
    <xf numFmtId="0" fontId="5" fillId="4" borderId="22" xfId="0" applyFont="1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" fontId="6" fillId="0" borderId="58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3" xfId="3" xr:uid="{00000000-0005-0000-0000-000003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Z77"/>
  <sheetViews>
    <sheetView tabSelected="1" topLeftCell="A43" zoomScale="70" zoomScaleNormal="70" workbookViewId="0">
      <selection activeCell="X6" sqref="X6"/>
    </sheetView>
  </sheetViews>
  <sheetFormatPr defaultColWidth="9.140625" defaultRowHeight="12.75" outlineLevelCol="1" x14ac:dyDescent="0.2"/>
  <cols>
    <col min="1" max="1" width="5.5703125" style="1" customWidth="1"/>
    <col min="2" max="2" width="19.7109375" style="2" customWidth="1" outlineLevel="1"/>
    <col min="3" max="3" width="51.5703125" style="3" customWidth="1"/>
    <col min="4" max="4" width="6" style="4" customWidth="1"/>
    <col min="5" max="5" width="11.28515625" style="4" customWidth="1"/>
    <col min="6" max="7" width="4.42578125" style="4" customWidth="1"/>
    <col min="8" max="8" width="3.5703125" style="4" customWidth="1"/>
    <col min="9" max="9" width="4.7109375" style="69" customWidth="1"/>
    <col min="10" max="12" width="3.5703125" style="4" customWidth="1"/>
    <col min="13" max="13" width="4.7109375" style="69" customWidth="1"/>
    <col min="14" max="16" width="3.5703125" style="4" customWidth="1"/>
    <col min="17" max="17" width="4.85546875" style="69" customWidth="1"/>
    <col min="18" max="20" width="3.5703125" style="4" customWidth="1"/>
    <col min="21" max="21" width="6.7109375" style="69" customWidth="1"/>
    <col min="22" max="22" width="34.5703125" style="63" customWidth="1"/>
    <col min="23" max="16384" width="9.140625" style="4"/>
  </cols>
  <sheetData>
    <row r="1" spans="1:22" s="21" customFormat="1" ht="18.75" x14ac:dyDescent="0.2">
      <c r="A1" s="35" t="s">
        <v>63</v>
      </c>
      <c r="B1" s="36"/>
      <c r="C1" s="37"/>
      <c r="I1" s="20"/>
      <c r="J1" s="22" t="s">
        <v>75</v>
      </c>
      <c r="M1" s="20"/>
      <c r="N1" s="22"/>
      <c r="O1" s="22"/>
      <c r="P1" s="22"/>
      <c r="Q1" s="20"/>
      <c r="R1" s="22"/>
      <c r="S1" s="22"/>
      <c r="T1" s="22"/>
      <c r="U1" s="20"/>
      <c r="V1" s="222" t="s">
        <v>121</v>
      </c>
    </row>
    <row r="2" spans="1:22" s="21" customFormat="1" ht="18.75" x14ac:dyDescent="0.2">
      <c r="A2" s="35" t="s">
        <v>64</v>
      </c>
      <c r="B2" s="36"/>
      <c r="C2" s="37"/>
      <c r="I2" s="20"/>
      <c r="J2" s="22" t="s">
        <v>5</v>
      </c>
      <c r="M2" s="20"/>
      <c r="N2" s="22"/>
      <c r="O2" s="22"/>
      <c r="P2" s="22"/>
      <c r="Q2" s="20"/>
      <c r="R2" s="22"/>
      <c r="S2" s="22"/>
      <c r="T2" s="22"/>
      <c r="U2" s="20"/>
      <c r="V2" s="222" t="s">
        <v>123</v>
      </c>
    </row>
    <row r="3" spans="1:22" s="21" customFormat="1" ht="18.75" x14ac:dyDescent="0.2">
      <c r="A3" s="38"/>
      <c r="B3" s="36"/>
      <c r="C3" s="37"/>
      <c r="I3" s="20"/>
      <c r="J3" s="22" t="s">
        <v>59</v>
      </c>
      <c r="M3" s="20"/>
      <c r="N3" s="22"/>
      <c r="O3" s="22"/>
      <c r="P3" s="22"/>
      <c r="Q3" s="20"/>
      <c r="R3" s="22"/>
      <c r="S3" s="22"/>
      <c r="T3" s="22"/>
      <c r="U3" s="20"/>
      <c r="V3" s="222" t="s">
        <v>118</v>
      </c>
    </row>
    <row r="4" spans="1:22" ht="18" x14ac:dyDescent="0.2">
      <c r="F4" s="21" t="s">
        <v>99</v>
      </c>
      <c r="G4" s="21"/>
    </row>
    <row r="5" spans="1:22" ht="33" customHeight="1" x14ac:dyDescent="0.2">
      <c r="B5" s="177"/>
      <c r="C5" s="177"/>
      <c r="D5" s="40"/>
      <c r="J5" s="39" t="s">
        <v>69</v>
      </c>
      <c r="Q5" s="70"/>
      <c r="R5" s="40"/>
      <c r="S5" s="40"/>
      <c r="T5" s="40"/>
      <c r="U5" s="70"/>
      <c r="V5" s="64"/>
    </row>
    <row r="6" spans="1:22" ht="25.5" customHeight="1" thickBot="1" x14ac:dyDescent="0.25">
      <c r="A6" s="178" t="s">
        <v>113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</row>
    <row r="7" spans="1:22" s="5" customFormat="1" ht="20.25" customHeight="1" thickBot="1" x14ac:dyDescent="0.25">
      <c r="A7" s="180"/>
      <c r="B7" s="182" t="s">
        <v>6</v>
      </c>
      <c r="C7" s="184" t="s">
        <v>7</v>
      </c>
      <c r="D7" s="32" t="s">
        <v>8</v>
      </c>
      <c r="E7" s="186" t="s">
        <v>9</v>
      </c>
      <c r="F7" s="215" t="s">
        <v>30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7"/>
      <c r="V7" s="218" t="s">
        <v>10</v>
      </c>
    </row>
    <row r="8" spans="1:22" s="5" customFormat="1" ht="20.25" customHeight="1" thickBot="1" x14ac:dyDescent="0.25">
      <c r="A8" s="181"/>
      <c r="B8" s="183"/>
      <c r="C8" s="185"/>
      <c r="D8" s="6" t="s">
        <v>0</v>
      </c>
      <c r="E8" s="187"/>
      <c r="F8" s="205" t="s">
        <v>11</v>
      </c>
      <c r="G8" s="206"/>
      <c r="H8" s="206"/>
      <c r="I8" s="207"/>
      <c r="J8" s="205" t="s">
        <v>12</v>
      </c>
      <c r="K8" s="206"/>
      <c r="L8" s="206"/>
      <c r="M8" s="207"/>
      <c r="N8" s="205" t="s">
        <v>13</v>
      </c>
      <c r="O8" s="206"/>
      <c r="P8" s="206"/>
      <c r="Q8" s="207"/>
      <c r="R8" s="205" t="s">
        <v>14</v>
      </c>
      <c r="S8" s="206"/>
      <c r="T8" s="206"/>
      <c r="U8" s="207"/>
      <c r="V8" s="219"/>
    </row>
    <row r="9" spans="1:22" s="5" customFormat="1" ht="19.5" customHeight="1" thickBot="1" x14ac:dyDescent="0.25">
      <c r="A9" s="31"/>
      <c r="B9" s="42"/>
      <c r="C9" s="43"/>
      <c r="D9" s="31"/>
      <c r="E9" s="44"/>
      <c r="F9" s="45" t="s">
        <v>17</v>
      </c>
      <c r="G9" s="46" t="s">
        <v>31</v>
      </c>
      <c r="H9" s="46" t="s">
        <v>18</v>
      </c>
      <c r="I9" s="173" t="s">
        <v>19</v>
      </c>
      <c r="J9" s="45" t="s">
        <v>17</v>
      </c>
      <c r="K9" s="46" t="s">
        <v>31</v>
      </c>
      <c r="L9" s="46" t="s">
        <v>18</v>
      </c>
      <c r="M9" s="173" t="s">
        <v>19</v>
      </c>
      <c r="N9" s="45" t="s">
        <v>17</v>
      </c>
      <c r="O9" s="46" t="s">
        <v>31</v>
      </c>
      <c r="P9" s="46" t="s">
        <v>18</v>
      </c>
      <c r="Q9" s="173" t="s">
        <v>19</v>
      </c>
      <c r="R9" s="45" t="s">
        <v>17</v>
      </c>
      <c r="S9" s="46" t="s">
        <v>31</v>
      </c>
      <c r="T9" s="46" t="s">
        <v>18</v>
      </c>
      <c r="U9" s="173" t="s">
        <v>19</v>
      </c>
      <c r="V9" s="59" t="s">
        <v>6</v>
      </c>
    </row>
    <row r="10" spans="1:22" s="5" customFormat="1" ht="18.75" customHeight="1" thickBot="1" x14ac:dyDescent="0.25">
      <c r="A10" s="174" t="s">
        <v>70</v>
      </c>
      <c r="B10" s="175"/>
      <c r="C10" s="176"/>
      <c r="D10" s="49">
        <f>SUM(D11:D16)</f>
        <v>22</v>
      </c>
      <c r="E10" s="52">
        <f>SUM(E11:E16)</f>
        <v>24</v>
      </c>
      <c r="F10" s="50">
        <f>SUM(F11:F16)</f>
        <v>5</v>
      </c>
      <c r="G10" s="51">
        <f>SUM(G11:G16)</f>
        <v>7</v>
      </c>
      <c r="H10" s="51"/>
      <c r="I10" s="144">
        <f>SUM(I11:I16)</f>
        <v>12</v>
      </c>
      <c r="J10" s="50">
        <f>SUM(J11:J16)</f>
        <v>3</v>
      </c>
      <c r="K10" s="51">
        <f>SUM(K11:K16)</f>
        <v>7</v>
      </c>
      <c r="L10" s="52"/>
      <c r="M10" s="144">
        <f>SUM(M11:M16)</f>
        <v>12</v>
      </c>
      <c r="N10" s="50">
        <f>SUM(N11:N16)</f>
        <v>0</v>
      </c>
      <c r="O10" s="52">
        <f>SUM(O11:O16)</f>
        <v>0</v>
      </c>
      <c r="P10" s="52"/>
      <c r="Q10" s="144">
        <f>SUM(Q11:Q16)</f>
        <v>0</v>
      </c>
      <c r="R10" s="50">
        <f>SUM(R11:R16)</f>
        <v>0</v>
      </c>
      <c r="S10" s="51">
        <f>SUM(S11:S16)</f>
        <v>0</v>
      </c>
      <c r="T10" s="52"/>
      <c r="U10" s="144">
        <f>SUM(U11:U16)</f>
        <v>0</v>
      </c>
      <c r="V10" s="62"/>
    </row>
    <row r="11" spans="1:22" s="5" customFormat="1" ht="15" customHeight="1" x14ac:dyDescent="0.2">
      <c r="A11" s="47" t="s">
        <v>11</v>
      </c>
      <c r="B11" s="24" t="s">
        <v>76</v>
      </c>
      <c r="C11" s="29" t="s">
        <v>1</v>
      </c>
      <c r="D11" s="48">
        <f>SUM(F11,G11,J11,K11,N11,O1,R11,S11)</f>
        <v>4</v>
      </c>
      <c r="E11" s="48">
        <f t="shared" ref="E11:E14" si="0">SUM(I11,M11,Q11,U11)</f>
        <v>4</v>
      </c>
      <c r="F11" s="72">
        <v>2</v>
      </c>
      <c r="G11" s="48">
        <v>2</v>
      </c>
      <c r="H11" s="48" t="s">
        <v>2</v>
      </c>
      <c r="I11" s="154">
        <v>4</v>
      </c>
      <c r="J11" s="72"/>
      <c r="K11" s="48"/>
      <c r="L11" s="48"/>
      <c r="M11" s="154"/>
      <c r="N11" s="72"/>
      <c r="O11" s="48"/>
      <c r="P11" s="48"/>
      <c r="Q11" s="73"/>
      <c r="R11" s="72"/>
      <c r="S11" s="48"/>
      <c r="T11" s="48"/>
      <c r="U11" s="73"/>
      <c r="V11" s="77"/>
    </row>
    <row r="12" spans="1:22" s="5" customFormat="1" ht="15" customHeight="1" x14ac:dyDescent="0.2">
      <c r="A12" s="26" t="s">
        <v>12</v>
      </c>
      <c r="B12" s="27" t="s">
        <v>77</v>
      </c>
      <c r="C12" s="67" t="s">
        <v>49</v>
      </c>
      <c r="D12" s="85">
        <f t="shared" ref="D12:D16" si="1">SUM(F12,G12,J12,K12,N12,O12,R12,S12)</f>
        <v>4</v>
      </c>
      <c r="E12" s="85">
        <f t="shared" si="0"/>
        <v>4</v>
      </c>
      <c r="F12" s="86">
        <v>1</v>
      </c>
      <c r="G12" s="85">
        <v>3</v>
      </c>
      <c r="H12" s="85" t="s">
        <v>36</v>
      </c>
      <c r="I12" s="155">
        <v>4</v>
      </c>
      <c r="J12" s="86"/>
      <c r="K12" s="85"/>
      <c r="L12" s="85"/>
      <c r="M12" s="155"/>
      <c r="N12" s="74"/>
      <c r="O12" s="25"/>
      <c r="P12" s="25"/>
      <c r="Q12" s="75"/>
      <c r="R12" s="74"/>
      <c r="S12" s="25"/>
      <c r="T12" s="25"/>
      <c r="U12" s="75"/>
      <c r="V12" s="61"/>
    </row>
    <row r="13" spans="1:22" s="5" customFormat="1" ht="15" customHeight="1" x14ac:dyDescent="0.2">
      <c r="A13" s="26" t="s">
        <v>13</v>
      </c>
      <c r="B13" s="27" t="s">
        <v>78</v>
      </c>
      <c r="C13" s="67" t="s">
        <v>50</v>
      </c>
      <c r="D13" s="85">
        <f>SUM(F13,G13,J13,K13,N13,O13,R13,S13)</f>
        <v>4</v>
      </c>
      <c r="E13" s="85">
        <f>SUM(I13,M13,Q13,U13)</f>
        <v>4</v>
      </c>
      <c r="F13" s="86"/>
      <c r="G13" s="85"/>
      <c r="H13" s="85"/>
      <c r="I13" s="155"/>
      <c r="J13" s="86">
        <v>1</v>
      </c>
      <c r="K13" s="85">
        <v>3</v>
      </c>
      <c r="L13" s="85" t="s">
        <v>2</v>
      </c>
      <c r="M13" s="155">
        <v>4</v>
      </c>
      <c r="N13" s="74"/>
      <c r="O13" s="25"/>
      <c r="P13" s="25"/>
      <c r="Q13" s="75"/>
      <c r="R13" s="74"/>
      <c r="S13" s="25"/>
      <c r="T13" s="25"/>
      <c r="U13" s="75"/>
      <c r="V13" s="61" t="s">
        <v>77</v>
      </c>
    </row>
    <row r="14" spans="1:22" s="5" customFormat="1" ht="15" customHeight="1" x14ac:dyDescent="0.2">
      <c r="A14" s="26" t="s">
        <v>14</v>
      </c>
      <c r="B14" s="27" t="s">
        <v>79</v>
      </c>
      <c r="C14" s="28" t="s">
        <v>3</v>
      </c>
      <c r="D14" s="25">
        <f t="shared" si="1"/>
        <v>3</v>
      </c>
      <c r="E14" s="25">
        <f t="shared" si="0"/>
        <v>4</v>
      </c>
      <c r="F14" s="74"/>
      <c r="G14" s="25"/>
      <c r="H14" s="25"/>
      <c r="I14" s="156"/>
      <c r="J14" s="74">
        <v>1</v>
      </c>
      <c r="K14" s="25">
        <v>2</v>
      </c>
      <c r="L14" s="25" t="s">
        <v>2</v>
      </c>
      <c r="M14" s="156">
        <v>4</v>
      </c>
      <c r="N14" s="74"/>
      <c r="O14" s="25"/>
      <c r="P14" s="25"/>
      <c r="Q14" s="75"/>
      <c r="R14" s="74"/>
      <c r="S14" s="25"/>
      <c r="T14" s="25"/>
      <c r="U14" s="75"/>
      <c r="V14" s="61"/>
    </row>
    <row r="15" spans="1:22" s="5" customFormat="1" ht="15" customHeight="1" x14ac:dyDescent="0.2">
      <c r="A15" s="47" t="s">
        <v>103</v>
      </c>
      <c r="B15" s="68" t="s">
        <v>97</v>
      </c>
      <c r="C15" s="67" t="s">
        <v>117</v>
      </c>
      <c r="D15" s="25">
        <f t="shared" si="1"/>
        <v>4</v>
      </c>
      <c r="E15" s="25">
        <f>SUM(I15,M15,Q15,U15)</f>
        <v>4</v>
      </c>
      <c r="F15" s="74">
        <v>2</v>
      </c>
      <c r="G15" s="25">
        <v>2</v>
      </c>
      <c r="H15" s="25" t="s">
        <v>36</v>
      </c>
      <c r="I15" s="156">
        <v>4</v>
      </c>
      <c r="J15" s="74"/>
      <c r="K15" s="25"/>
      <c r="L15" s="25"/>
      <c r="M15" s="156"/>
      <c r="N15" s="74"/>
      <c r="O15" s="25"/>
      <c r="P15" s="25"/>
      <c r="Q15" s="75"/>
      <c r="R15" s="74"/>
      <c r="S15" s="25"/>
      <c r="T15" s="25"/>
      <c r="U15" s="75"/>
      <c r="V15" s="61"/>
    </row>
    <row r="16" spans="1:22" s="93" customFormat="1" ht="15" customHeight="1" thickBot="1" x14ac:dyDescent="0.25">
      <c r="A16" s="87" t="s">
        <v>15</v>
      </c>
      <c r="B16" s="68" t="s">
        <v>80</v>
      </c>
      <c r="C16" s="88" t="s">
        <v>61</v>
      </c>
      <c r="D16" s="89">
        <f t="shared" si="1"/>
        <v>3</v>
      </c>
      <c r="E16" s="89">
        <v>4</v>
      </c>
      <c r="F16" s="90"/>
      <c r="G16" s="89"/>
      <c r="H16" s="89"/>
      <c r="I16" s="157"/>
      <c r="J16" s="90">
        <v>1</v>
      </c>
      <c r="K16" s="89">
        <v>2</v>
      </c>
      <c r="L16" s="89" t="s">
        <v>2</v>
      </c>
      <c r="M16" s="157">
        <v>4</v>
      </c>
      <c r="N16" s="90"/>
      <c r="O16" s="89"/>
      <c r="P16" s="89"/>
      <c r="Q16" s="91"/>
      <c r="R16" s="90"/>
      <c r="S16" s="89"/>
      <c r="T16" s="89"/>
      <c r="U16" s="91"/>
      <c r="V16" s="92"/>
    </row>
    <row r="17" spans="1:26" s="5" customFormat="1" ht="18.75" customHeight="1" thickBot="1" x14ac:dyDescent="0.25">
      <c r="A17" s="198" t="s">
        <v>71</v>
      </c>
      <c r="B17" s="199"/>
      <c r="C17" s="199"/>
      <c r="D17" s="52">
        <f>SUM(D18:D20)</f>
        <v>10</v>
      </c>
      <c r="E17" s="52">
        <f>SUM(E18:E20)</f>
        <v>13</v>
      </c>
      <c r="F17" s="50">
        <f>SUM(F18:F20)</f>
        <v>2</v>
      </c>
      <c r="G17" s="52">
        <f>SUM(G18:G20)</f>
        <v>2</v>
      </c>
      <c r="H17" s="53"/>
      <c r="I17" s="153">
        <f>SUM(I18:I20)</f>
        <v>5</v>
      </c>
      <c r="J17" s="54">
        <f>SUM(J18:J20)</f>
        <v>1</v>
      </c>
      <c r="K17" s="55">
        <f>SUM(K18:K20)</f>
        <v>1</v>
      </c>
      <c r="L17" s="55"/>
      <c r="M17" s="153">
        <f>SUM(M18:M20)</f>
        <v>4</v>
      </c>
      <c r="N17" s="50">
        <f>SUM(N18:N20)</f>
        <v>2</v>
      </c>
      <c r="O17" s="52">
        <f>SUM(O18:O20)</f>
        <v>2</v>
      </c>
      <c r="P17" s="52"/>
      <c r="Q17" s="153">
        <f>SUM(Q18:Q20)</f>
        <v>4</v>
      </c>
      <c r="R17" s="50">
        <f>SUM(R18:R20)</f>
        <v>0</v>
      </c>
      <c r="S17" s="52">
        <f>SUM(S18:S20)</f>
        <v>0</v>
      </c>
      <c r="T17" s="52"/>
      <c r="U17" s="153">
        <f>SUM(U18:U20)</f>
        <v>0</v>
      </c>
      <c r="V17" s="62"/>
    </row>
    <row r="18" spans="1:26" s="5" customFormat="1" ht="15" customHeight="1" x14ac:dyDescent="0.2">
      <c r="A18" s="79" t="s">
        <v>16</v>
      </c>
      <c r="B18" s="80" t="s">
        <v>98</v>
      </c>
      <c r="C18" s="81" t="s">
        <v>115</v>
      </c>
      <c r="D18" s="82">
        <f>SUM(F18,G18,J18,K18,N18,O18,R18,S18)</f>
        <v>4</v>
      </c>
      <c r="E18" s="82">
        <f>SUM(I18,M18,Q18,U18)</f>
        <v>4</v>
      </c>
      <c r="F18" s="83"/>
      <c r="G18" s="82"/>
      <c r="H18" s="82"/>
      <c r="I18" s="84"/>
      <c r="J18" s="83"/>
      <c r="K18" s="82"/>
      <c r="L18" s="82"/>
      <c r="M18" s="84"/>
      <c r="N18" s="83">
        <v>2</v>
      </c>
      <c r="O18" s="82">
        <v>2</v>
      </c>
      <c r="P18" s="82" t="s">
        <v>2</v>
      </c>
      <c r="Q18" s="84">
        <v>4</v>
      </c>
      <c r="R18" s="83"/>
      <c r="S18" s="82"/>
      <c r="T18" s="82"/>
      <c r="U18" s="84"/>
      <c r="V18" s="60"/>
    </row>
    <row r="19" spans="1:26" s="5" customFormat="1" ht="15" customHeight="1" x14ac:dyDescent="0.2">
      <c r="A19" s="26" t="s">
        <v>20</v>
      </c>
      <c r="B19" s="27" t="s">
        <v>81</v>
      </c>
      <c r="C19" s="103" t="s">
        <v>74</v>
      </c>
      <c r="D19" s="25">
        <f>SUM(F19,G19,J19,K19,N19,O19,R19,S19)</f>
        <v>2</v>
      </c>
      <c r="E19" s="25">
        <f>SUM(I19,M19,Q19,U19)</f>
        <v>4</v>
      </c>
      <c r="F19" s="74"/>
      <c r="G19" s="25"/>
      <c r="H19" s="25"/>
      <c r="I19" s="75"/>
      <c r="J19" s="74">
        <v>1</v>
      </c>
      <c r="K19" s="25">
        <v>1</v>
      </c>
      <c r="L19" s="25" t="s">
        <v>36</v>
      </c>
      <c r="M19" s="75">
        <v>4</v>
      </c>
      <c r="N19" s="74"/>
      <c r="O19" s="25"/>
      <c r="P19" s="25"/>
      <c r="Q19" s="75"/>
      <c r="R19" s="74"/>
      <c r="S19" s="25"/>
      <c r="T19" s="25"/>
      <c r="U19" s="75"/>
      <c r="V19" s="110"/>
    </row>
    <row r="20" spans="1:26" s="93" customFormat="1" ht="15" customHeight="1" thickBot="1" x14ac:dyDescent="0.25">
      <c r="A20" s="94" t="s">
        <v>21</v>
      </c>
      <c r="B20" s="95" t="s">
        <v>82</v>
      </c>
      <c r="C20" s="96" t="s">
        <v>100</v>
      </c>
      <c r="D20" s="97">
        <v>4</v>
      </c>
      <c r="E20" s="97">
        <v>5</v>
      </c>
      <c r="F20" s="98">
        <v>2</v>
      </c>
      <c r="G20" s="97">
        <v>2</v>
      </c>
      <c r="H20" s="97" t="s">
        <v>36</v>
      </c>
      <c r="I20" s="99">
        <v>5</v>
      </c>
      <c r="J20" s="98"/>
      <c r="K20" s="97"/>
      <c r="L20" s="97"/>
      <c r="M20" s="99"/>
      <c r="N20" s="98"/>
      <c r="O20" s="97"/>
      <c r="P20" s="97"/>
      <c r="Q20" s="99"/>
      <c r="R20" s="98"/>
      <c r="S20" s="97"/>
      <c r="T20" s="97"/>
      <c r="U20" s="99"/>
      <c r="V20" s="100"/>
    </row>
    <row r="22" spans="1:26" s="5" customFormat="1" ht="18.75" customHeight="1" x14ac:dyDescent="0.2">
      <c r="A22" s="15"/>
      <c r="B22" s="15"/>
      <c r="C22" s="15"/>
      <c r="D22" s="16"/>
      <c r="E22" s="17"/>
      <c r="F22" s="16"/>
      <c r="G22" s="16"/>
      <c r="H22" s="18"/>
      <c r="I22" s="17"/>
      <c r="J22" s="16"/>
      <c r="K22" s="16"/>
      <c r="L22" s="16"/>
      <c r="M22" s="17"/>
      <c r="N22" s="16"/>
      <c r="O22" s="16"/>
      <c r="P22" s="16"/>
      <c r="Q22" s="17"/>
      <c r="R22" s="16"/>
      <c r="S22" s="16"/>
      <c r="T22" s="16"/>
      <c r="U22" s="17"/>
      <c r="V22" s="65"/>
    </row>
    <row r="23" spans="1:26" s="5" customFormat="1" ht="18.75" customHeight="1" x14ac:dyDescent="0.2">
      <c r="A23" s="15"/>
      <c r="B23" s="15"/>
      <c r="C23" s="15"/>
      <c r="D23" s="16"/>
      <c r="E23" s="17"/>
      <c r="F23" s="16"/>
      <c r="G23" s="16"/>
      <c r="H23" s="18"/>
      <c r="I23" s="17"/>
      <c r="J23" s="16"/>
      <c r="K23" s="16"/>
      <c r="L23" s="16"/>
      <c r="M23" s="17"/>
      <c r="N23" s="16"/>
      <c r="O23" s="16"/>
      <c r="P23" s="16"/>
      <c r="Q23" s="17"/>
      <c r="R23" s="16"/>
      <c r="S23" s="16"/>
      <c r="T23" s="16"/>
      <c r="U23" s="17"/>
      <c r="V23" s="158" t="s">
        <v>68</v>
      </c>
      <c r="W23" s="30"/>
      <c r="X23" s="30"/>
      <c r="Y23" s="30"/>
      <c r="Z23" s="30"/>
    </row>
    <row r="24" spans="1:26" s="5" customFormat="1" ht="18.75" customHeight="1" x14ac:dyDescent="0.2">
      <c r="A24" s="15"/>
      <c r="B24" s="15"/>
      <c r="C24" s="15"/>
      <c r="D24" s="16"/>
      <c r="E24" s="17"/>
      <c r="F24" s="16"/>
      <c r="G24" s="16"/>
      <c r="H24" s="18"/>
      <c r="I24" s="17"/>
      <c r="J24" s="16"/>
      <c r="K24" s="16"/>
      <c r="L24" s="16"/>
      <c r="M24" s="17"/>
      <c r="N24" s="16"/>
      <c r="O24" s="16"/>
      <c r="P24" s="16"/>
      <c r="Q24" s="17"/>
      <c r="R24" s="16"/>
      <c r="S24" s="16"/>
      <c r="T24" s="16"/>
      <c r="U24" s="17"/>
      <c r="V24" s="158" t="s">
        <v>62</v>
      </c>
      <c r="W24" s="30"/>
      <c r="X24" s="30"/>
      <c r="Y24" s="30"/>
      <c r="Z24" s="30"/>
    </row>
    <row r="25" spans="1:26" s="5" customFormat="1" ht="18.75" customHeight="1" x14ac:dyDescent="0.2">
      <c r="A25" s="15"/>
      <c r="B25" s="15"/>
      <c r="C25" s="15"/>
      <c r="D25" s="16"/>
      <c r="E25" s="17"/>
      <c r="F25" s="16"/>
      <c r="G25" s="16"/>
      <c r="H25" s="18"/>
      <c r="I25" s="17"/>
      <c r="J25" s="16"/>
      <c r="K25" s="16"/>
      <c r="L25" s="16"/>
      <c r="M25" s="17"/>
      <c r="N25" s="16"/>
      <c r="O25" s="16"/>
      <c r="P25" s="16"/>
      <c r="Q25" s="17"/>
      <c r="R25" s="16"/>
      <c r="S25" s="16"/>
      <c r="T25" s="16"/>
      <c r="U25" s="17"/>
      <c r="V25" s="221"/>
      <c r="W25" s="30"/>
      <c r="X25" s="30"/>
      <c r="Y25" s="30"/>
      <c r="Z25" s="30"/>
    </row>
    <row r="26" spans="1:26" s="21" customFormat="1" ht="18.75" x14ac:dyDescent="0.2">
      <c r="A26" s="35" t="s">
        <v>63</v>
      </c>
      <c r="B26" s="36"/>
      <c r="C26" s="37"/>
      <c r="I26" s="20"/>
      <c r="J26" s="22" t="s">
        <v>29</v>
      </c>
      <c r="M26" s="20"/>
      <c r="N26" s="22"/>
      <c r="O26" s="22"/>
      <c r="P26" s="22"/>
      <c r="Q26" s="20"/>
      <c r="R26" s="22"/>
      <c r="S26" s="22"/>
      <c r="T26" s="22"/>
      <c r="U26" s="20"/>
      <c r="V26" s="222" t="s">
        <v>122</v>
      </c>
    </row>
    <row r="27" spans="1:26" s="21" customFormat="1" ht="18.75" x14ac:dyDescent="0.2">
      <c r="A27" s="35" t="s">
        <v>64</v>
      </c>
      <c r="B27" s="36"/>
      <c r="C27" s="37"/>
      <c r="I27" s="20"/>
      <c r="J27" s="22" t="s">
        <v>5</v>
      </c>
      <c r="M27" s="20"/>
      <c r="N27" s="22"/>
      <c r="O27" s="22"/>
      <c r="P27" s="22"/>
      <c r="Q27" s="20"/>
      <c r="R27" s="22"/>
      <c r="S27" s="22"/>
      <c r="T27" s="22"/>
      <c r="U27" s="20"/>
      <c r="V27" s="222" t="s">
        <v>123</v>
      </c>
    </row>
    <row r="28" spans="1:26" s="21" customFormat="1" ht="18.75" x14ac:dyDescent="0.2">
      <c r="A28" s="38"/>
      <c r="B28" s="36"/>
      <c r="C28" s="37"/>
      <c r="I28" s="20"/>
      <c r="J28" s="22" t="s">
        <v>59</v>
      </c>
      <c r="M28" s="20"/>
      <c r="N28" s="22"/>
      <c r="O28" s="22"/>
      <c r="P28" s="22"/>
      <c r="Q28" s="20"/>
      <c r="R28" s="22"/>
      <c r="S28" s="22"/>
      <c r="T28" s="22"/>
      <c r="U28" s="20"/>
      <c r="V28" s="222" t="s">
        <v>119</v>
      </c>
    </row>
    <row r="29" spans="1:26" s="5" customFormat="1" ht="18.75" customHeight="1" x14ac:dyDescent="0.2">
      <c r="A29" s="15"/>
      <c r="B29" s="15"/>
      <c r="C29" s="15"/>
      <c r="D29" s="16"/>
      <c r="E29" s="17"/>
      <c r="F29" s="16"/>
      <c r="G29" s="16"/>
      <c r="H29" s="18"/>
      <c r="I29" s="17"/>
      <c r="J29" s="22" t="s">
        <v>105</v>
      </c>
      <c r="K29" s="16"/>
      <c r="L29" s="16"/>
      <c r="M29" s="17"/>
      <c r="N29" s="16"/>
      <c r="O29" s="16"/>
      <c r="P29" s="16"/>
      <c r="Q29" s="17"/>
      <c r="R29" s="16"/>
      <c r="S29" s="16"/>
      <c r="T29" s="16"/>
      <c r="U29" s="17"/>
      <c r="V29" s="64"/>
    </row>
    <row r="30" spans="1:26" ht="18" x14ac:dyDescent="0.2">
      <c r="B30" s="177"/>
      <c r="C30" s="177"/>
      <c r="D30" s="40"/>
      <c r="E30" s="40"/>
      <c r="F30" s="40"/>
      <c r="G30" s="40"/>
      <c r="H30" s="40"/>
      <c r="I30" s="70"/>
      <c r="J30" s="39" t="s">
        <v>69</v>
      </c>
      <c r="K30" s="40"/>
      <c r="L30" s="40"/>
      <c r="M30" s="70"/>
      <c r="N30" s="40"/>
      <c r="O30" s="40"/>
      <c r="P30" s="40"/>
      <c r="Q30" s="70"/>
      <c r="R30" s="40"/>
      <c r="S30" s="40"/>
      <c r="T30" s="40"/>
      <c r="U30" s="70"/>
      <c r="V30" s="64"/>
    </row>
    <row r="32" spans="1:26" ht="25.5" customHeight="1" thickBot="1" x14ac:dyDescent="0.25">
      <c r="A32" s="200" t="s">
        <v>114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</row>
    <row r="33" spans="1:22" s="5" customFormat="1" ht="20.25" customHeight="1" thickBot="1" x14ac:dyDescent="0.25">
      <c r="A33" s="180"/>
      <c r="B33" s="202" t="s">
        <v>6</v>
      </c>
      <c r="C33" s="184" t="s">
        <v>7</v>
      </c>
      <c r="D33" s="32" t="s">
        <v>8</v>
      </c>
      <c r="E33" s="186" t="s">
        <v>9</v>
      </c>
      <c r="F33" s="205" t="s">
        <v>30</v>
      </c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7"/>
      <c r="V33" s="218" t="s">
        <v>10</v>
      </c>
    </row>
    <row r="34" spans="1:22" s="5" customFormat="1" ht="20.25" customHeight="1" thickBot="1" x14ac:dyDescent="0.25">
      <c r="A34" s="201"/>
      <c r="B34" s="203"/>
      <c r="C34" s="204"/>
      <c r="D34" s="6" t="s">
        <v>0</v>
      </c>
      <c r="E34" s="187"/>
      <c r="F34" s="205" t="s">
        <v>11</v>
      </c>
      <c r="G34" s="206"/>
      <c r="H34" s="206"/>
      <c r="I34" s="207"/>
      <c r="J34" s="205" t="s">
        <v>12</v>
      </c>
      <c r="K34" s="206"/>
      <c r="L34" s="206"/>
      <c r="M34" s="207"/>
      <c r="N34" s="205" t="s">
        <v>13</v>
      </c>
      <c r="O34" s="206"/>
      <c r="P34" s="206"/>
      <c r="Q34" s="207"/>
      <c r="R34" s="205" t="s">
        <v>14</v>
      </c>
      <c r="S34" s="206"/>
      <c r="T34" s="206"/>
      <c r="U34" s="207"/>
      <c r="V34" s="219"/>
    </row>
    <row r="35" spans="1:22" s="5" customFormat="1" ht="19.5" customHeight="1" thickBot="1" x14ac:dyDescent="0.25">
      <c r="A35" s="31"/>
      <c r="B35" s="42"/>
      <c r="C35" s="43"/>
      <c r="D35" s="31"/>
      <c r="E35" s="44"/>
      <c r="F35" s="45" t="s">
        <v>17</v>
      </c>
      <c r="G35" s="46" t="s">
        <v>31</v>
      </c>
      <c r="H35" s="46" t="s">
        <v>18</v>
      </c>
      <c r="I35" s="173" t="s">
        <v>19</v>
      </c>
      <c r="J35" s="45" t="s">
        <v>17</v>
      </c>
      <c r="K35" s="46" t="s">
        <v>31</v>
      </c>
      <c r="L35" s="46" t="s">
        <v>18</v>
      </c>
      <c r="M35" s="173" t="s">
        <v>19</v>
      </c>
      <c r="N35" s="45" t="s">
        <v>17</v>
      </c>
      <c r="O35" s="46" t="s">
        <v>31</v>
      </c>
      <c r="P35" s="46" t="s">
        <v>18</v>
      </c>
      <c r="Q35" s="173" t="s">
        <v>19</v>
      </c>
      <c r="R35" s="45" t="s">
        <v>17</v>
      </c>
      <c r="S35" s="46" t="s">
        <v>31</v>
      </c>
      <c r="T35" s="46" t="s">
        <v>18</v>
      </c>
      <c r="U35" s="173" t="s">
        <v>19</v>
      </c>
      <c r="V35" s="59" t="s">
        <v>6</v>
      </c>
    </row>
    <row r="36" spans="1:22" s="5" customFormat="1" ht="18.75" customHeight="1" thickBot="1" x14ac:dyDescent="0.25">
      <c r="A36" s="174" t="s">
        <v>104</v>
      </c>
      <c r="B36" s="175"/>
      <c r="C36" s="176"/>
      <c r="D36" s="49"/>
      <c r="E36" s="52">
        <f>E37+E43</f>
        <v>35</v>
      </c>
      <c r="F36" s="56"/>
      <c r="G36" s="57"/>
      <c r="H36" s="57"/>
      <c r="I36" s="159"/>
      <c r="J36" s="56"/>
      <c r="K36" s="57"/>
      <c r="L36" s="57"/>
      <c r="M36" s="159"/>
      <c r="N36" s="56"/>
      <c r="O36" s="57"/>
      <c r="P36" s="57"/>
      <c r="Q36" s="159"/>
      <c r="R36" s="56"/>
      <c r="S36" s="57"/>
      <c r="T36" s="57"/>
      <c r="U36" s="159"/>
      <c r="V36" s="62"/>
    </row>
    <row r="37" spans="1:22" s="5" customFormat="1" ht="18.75" customHeight="1" thickBot="1" x14ac:dyDescent="0.25">
      <c r="A37" s="174" t="s">
        <v>72</v>
      </c>
      <c r="B37" s="175"/>
      <c r="C37" s="176"/>
      <c r="D37" s="49">
        <f>SUM(D38:D42)</f>
        <v>19</v>
      </c>
      <c r="E37" s="52">
        <f>SUM(E38:E42)</f>
        <v>22</v>
      </c>
      <c r="F37" s="50">
        <f>SUM(F38:F42)</f>
        <v>0</v>
      </c>
      <c r="G37" s="52">
        <f>SUM(G38:G42)</f>
        <v>3</v>
      </c>
      <c r="H37" s="53"/>
      <c r="I37" s="153">
        <f>SUM(I38:I42)</f>
        <v>4</v>
      </c>
      <c r="J37" s="50">
        <f>SUM(J38:J42)</f>
        <v>0</v>
      </c>
      <c r="K37" s="52">
        <f>SUM(K38:K42)</f>
        <v>4</v>
      </c>
      <c r="L37" s="52"/>
      <c r="M37" s="153">
        <f>SUM(M38:M42)</f>
        <v>4</v>
      </c>
      <c r="N37" s="51">
        <f>SUM(N38:N42)</f>
        <v>0</v>
      </c>
      <c r="O37" s="52">
        <f>SUM(O38:O42)</f>
        <v>8</v>
      </c>
      <c r="P37" s="52"/>
      <c r="Q37" s="160">
        <f>SUM(Q38:Q42)</f>
        <v>9</v>
      </c>
      <c r="R37" s="50">
        <f>SUM(R38:R42)</f>
        <v>0</v>
      </c>
      <c r="S37" s="52">
        <f>SUM(S38:S42)</f>
        <v>4</v>
      </c>
      <c r="T37" s="52"/>
      <c r="U37" s="153">
        <f>SUM(U38:U42)</f>
        <v>5</v>
      </c>
      <c r="V37" s="62"/>
    </row>
    <row r="38" spans="1:22" s="93" customFormat="1" ht="15" customHeight="1" x14ac:dyDescent="0.2">
      <c r="A38" s="101" t="s">
        <v>22</v>
      </c>
      <c r="B38" s="102" t="s">
        <v>84</v>
      </c>
      <c r="C38" s="103" t="s">
        <v>40</v>
      </c>
      <c r="D38" s="104">
        <f t="shared" ref="D38:D42" si="2">SUM(F38,G38,J38,K38,N38,O38,R38,S38)</f>
        <v>4</v>
      </c>
      <c r="E38" s="104">
        <f t="shared" ref="E38:E42" si="3">SUM(I38,M38,Q38,U38)</f>
        <v>4</v>
      </c>
      <c r="F38" s="105"/>
      <c r="G38" s="104"/>
      <c r="H38" s="104"/>
      <c r="I38" s="161"/>
      <c r="J38" s="105"/>
      <c r="K38" s="104"/>
      <c r="L38" s="104"/>
      <c r="M38" s="161"/>
      <c r="N38" s="106">
        <v>0</v>
      </c>
      <c r="O38" s="104">
        <v>4</v>
      </c>
      <c r="P38" s="104" t="s">
        <v>36</v>
      </c>
      <c r="Q38" s="162">
        <v>4</v>
      </c>
      <c r="R38" s="105"/>
      <c r="S38" s="104"/>
      <c r="T38" s="104"/>
      <c r="U38" s="161"/>
      <c r="V38" s="107"/>
    </row>
    <row r="39" spans="1:22" s="93" customFormat="1" ht="15" customHeight="1" x14ac:dyDescent="0.2">
      <c r="A39" s="87" t="s">
        <v>23</v>
      </c>
      <c r="B39" s="68" t="s">
        <v>85</v>
      </c>
      <c r="C39" s="67" t="s">
        <v>41</v>
      </c>
      <c r="D39" s="85">
        <f t="shared" si="2"/>
        <v>4</v>
      </c>
      <c r="E39" s="85">
        <v>5</v>
      </c>
      <c r="F39" s="86"/>
      <c r="G39" s="85"/>
      <c r="H39" s="85"/>
      <c r="I39" s="155"/>
      <c r="J39" s="86"/>
      <c r="K39" s="85"/>
      <c r="L39" s="85"/>
      <c r="M39" s="155"/>
      <c r="N39" s="108"/>
      <c r="O39" s="85"/>
      <c r="P39" s="85"/>
      <c r="Q39" s="163"/>
      <c r="R39" s="86">
        <v>0</v>
      </c>
      <c r="S39" s="85">
        <v>4</v>
      </c>
      <c r="T39" s="85" t="s">
        <v>36</v>
      </c>
      <c r="U39" s="155">
        <v>5</v>
      </c>
      <c r="V39" s="109" t="s">
        <v>84</v>
      </c>
    </row>
    <row r="40" spans="1:22" s="93" customFormat="1" ht="15" customHeight="1" x14ac:dyDescent="0.2">
      <c r="A40" s="101" t="s">
        <v>24</v>
      </c>
      <c r="B40" s="68" t="s">
        <v>83</v>
      </c>
      <c r="C40" s="67" t="s">
        <v>42</v>
      </c>
      <c r="D40" s="85">
        <f t="shared" si="2"/>
        <v>3</v>
      </c>
      <c r="E40" s="85">
        <f t="shared" si="3"/>
        <v>4</v>
      </c>
      <c r="F40" s="86">
        <v>0</v>
      </c>
      <c r="G40" s="85">
        <v>3</v>
      </c>
      <c r="H40" s="85" t="s">
        <v>36</v>
      </c>
      <c r="I40" s="155">
        <v>4</v>
      </c>
      <c r="J40" s="86"/>
      <c r="K40" s="85"/>
      <c r="L40" s="85"/>
      <c r="M40" s="155"/>
      <c r="N40" s="108"/>
      <c r="O40" s="85"/>
      <c r="P40" s="85"/>
      <c r="Q40" s="163"/>
      <c r="R40" s="86"/>
      <c r="S40" s="85"/>
      <c r="T40" s="85"/>
      <c r="U40" s="155"/>
      <c r="V40" s="110"/>
    </row>
    <row r="41" spans="1:22" s="93" customFormat="1" ht="15" customHeight="1" x14ac:dyDescent="0.2">
      <c r="A41" s="87" t="s">
        <v>25</v>
      </c>
      <c r="B41" s="117" t="s">
        <v>86</v>
      </c>
      <c r="C41" s="67" t="s">
        <v>43</v>
      </c>
      <c r="D41" s="85">
        <f t="shared" si="2"/>
        <v>4</v>
      </c>
      <c r="E41" s="85">
        <f t="shared" si="3"/>
        <v>4</v>
      </c>
      <c r="F41" s="86"/>
      <c r="G41" s="85"/>
      <c r="H41" s="85"/>
      <c r="I41" s="155"/>
      <c r="J41" s="86">
        <v>0</v>
      </c>
      <c r="K41" s="85">
        <v>4</v>
      </c>
      <c r="L41" s="85" t="s">
        <v>36</v>
      </c>
      <c r="M41" s="155">
        <v>4</v>
      </c>
      <c r="N41" s="108"/>
      <c r="O41" s="85"/>
      <c r="P41" s="85"/>
      <c r="Q41" s="163"/>
      <c r="R41" s="86"/>
      <c r="S41" s="85"/>
      <c r="T41" s="85"/>
      <c r="U41" s="155"/>
      <c r="V41" s="110" t="s">
        <v>83</v>
      </c>
    </row>
    <row r="42" spans="1:22" s="93" customFormat="1" ht="15" customHeight="1" thickBot="1" x14ac:dyDescent="0.25">
      <c r="A42" s="101" t="s">
        <v>26</v>
      </c>
      <c r="B42" s="111" t="s">
        <v>87</v>
      </c>
      <c r="C42" s="67" t="s">
        <v>44</v>
      </c>
      <c r="D42" s="85">
        <f t="shared" si="2"/>
        <v>4</v>
      </c>
      <c r="E42" s="85">
        <f t="shared" si="3"/>
        <v>5</v>
      </c>
      <c r="F42" s="86"/>
      <c r="G42" s="85"/>
      <c r="H42" s="85"/>
      <c r="I42" s="155"/>
      <c r="J42" s="86"/>
      <c r="K42" s="85"/>
      <c r="L42" s="85"/>
      <c r="M42" s="155"/>
      <c r="N42" s="108">
        <v>0</v>
      </c>
      <c r="O42" s="85">
        <v>4</v>
      </c>
      <c r="P42" s="85" t="s">
        <v>36</v>
      </c>
      <c r="Q42" s="163">
        <v>5</v>
      </c>
      <c r="R42" s="86"/>
      <c r="S42" s="85"/>
      <c r="T42" s="85"/>
      <c r="U42" s="155"/>
      <c r="V42" s="112" t="s">
        <v>86</v>
      </c>
    </row>
    <row r="43" spans="1:22" ht="16.5" thickBot="1" x14ac:dyDescent="0.25">
      <c r="A43" s="192" t="s">
        <v>73</v>
      </c>
      <c r="B43" s="193"/>
      <c r="C43" s="194"/>
      <c r="D43" s="52">
        <f>SUM(D44:D46)</f>
        <v>10</v>
      </c>
      <c r="E43" s="52">
        <f>SUM(E44:E46)</f>
        <v>13</v>
      </c>
      <c r="F43" s="50">
        <f>SUM(F44:F46)</f>
        <v>1</v>
      </c>
      <c r="G43" s="52">
        <f>SUM(G44:G46)</f>
        <v>2</v>
      </c>
      <c r="H43" s="52"/>
      <c r="I43" s="153">
        <f>SUM(I44:I46)</f>
        <v>4</v>
      </c>
      <c r="J43" s="50">
        <f>SUM(J44:J46)</f>
        <v>3</v>
      </c>
      <c r="K43" s="52">
        <f>SUM(K44:K46)</f>
        <v>4</v>
      </c>
      <c r="L43" s="52"/>
      <c r="M43" s="153">
        <f>SUM(M44:M46)</f>
        <v>9</v>
      </c>
      <c r="N43" s="51">
        <f>SUM(N44:N46)</f>
        <v>0</v>
      </c>
      <c r="O43" s="52">
        <f>SUM(O44:O46)</f>
        <v>0</v>
      </c>
      <c r="P43" s="52"/>
      <c r="Q43" s="160">
        <f>SUM(Q44:Q46)</f>
        <v>0</v>
      </c>
      <c r="R43" s="50">
        <f>SUM(R44:R46)</f>
        <v>0</v>
      </c>
      <c r="S43" s="52">
        <f>SUM(S44:S46)</f>
        <v>0</v>
      </c>
      <c r="T43" s="52"/>
      <c r="U43" s="153">
        <f>SUM(U44:U46)</f>
        <v>0</v>
      </c>
      <c r="V43" s="62"/>
    </row>
    <row r="44" spans="1:22" s="113" customFormat="1" ht="15.75" customHeight="1" x14ac:dyDescent="0.2">
      <c r="A44" s="101" t="s">
        <v>27</v>
      </c>
      <c r="B44" s="68" t="s">
        <v>88</v>
      </c>
      <c r="C44" s="103" t="s">
        <v>51</v>
      </c>
      <c r="D44" s="104">
        <f>SUM(F44,G44,J44,K44,N44,O44,R44,S44)</f>
        <v>4</v>
      </c>
      <c r="E44" s="104">
        <v>5</v>
      </c>
      <c r="F44" s="105"/>
      <c r="G44" s="104"/>
      <c r="H44" s="104"/>
      <c r="I44" s="161"/>
      <c r="J44" s="105">
        <v>2</v>
      </c>
      <c r="K44" s="104">
        <v>2</v>
      </c>
      <c r="L44" s="104" t="s">
        <v>36</v>
      </c>
      <c r="M44" s="161">
        <v>5</v>
      </c>
      <c r="N44" s="106"/>
      <c r="O44" s="104"/>
      <c r="P44" s="104"/>
      <c r="Q44" s="162"/>
      <c r="R44" s="105"/>
      <c r="S44" s="104"/>
      <c r="T44" s="104"/>
      <c r="U44" s="161"/>
      <c r="V44" s="109"/>
    </row>
    <row r="45" spans="1:22" s="113" customFormat="1" ht="15.75" customHeight="1" x14ac:dyDescent="0.2">
      <c r="A45" s="87" t="s">
        <v>28</v>
      </c>
      <c r="B45" s="68" t="s">
        <v>89</v>
      </c>
      <c r="C45" s="67" t="s">
        <v>52</v>
      </c>
      <c r="D45" s="85">
        <f>SUM(F45,G45,J45,K45,N45,O45,R45,S45)</f>
        <v>3</v>
      </c>
      <c r="E45" s="85">
        <v>4</v>
      </c>
      <c r="F45" s="86">
        <v>1</v>
      </c>
      <c r="G45" s="85">
        <v>2</v>
      </c>
      <c r="H45" s="85" t="s">
        <v>36</v>
      </c>
      <c r="I45" s="155">
        <v>4</v>
      </c>
      <c r="J45" s="86"/>
      <c r="K45" s="85"/>
      <c r="L45" s="85"/>
      <c r="M45" s="155"/>
      <c r="N45" s="108"/>
      <c r="O45" s="85"/>
      <c r="P45" s="85"/>
      <c r="Q45" s="163"/>
      <c r="R45" s="86"/>
      <c r="S45" s="85"/>
      <c r="T45" s="85"/>
      <c r="U45" s="155"/>
      <c r="V45" s="110"/>
    </row>
    <row r="46" spans="1:22" s="113" customFormat="1" ht="16.5" thickBot="1" x14ac:dyDescent="0.25">
      <c r="A46" s="114" t="s">
        <v>34</v>
      </c>
      <c r="B46" s="68" t="s">
        <v>90</v>
      </c>
      <c r="C46" s="88" t="s">
        <v>48</v>
      </c>
      <c r="D46" s="89">
        <f>SUM(F46,G46,J46,K46,N46,O46,R46,S46)</f>
        <v>3</v>
      </c>
      <c r="E46" s="89">
        <v>4</v>
      </c>
      <c r="F46" s="90"/>
      <c r="G46" s="89"/>
      <c r="H46" s="89"/>
      <c r="I46" s="157"/>
      <c r="J46" s="90">
        <v>1</v>
      </c>
      <c r="K46" s="89">
        <v>2</v>
      </c>
      <c r="L46" s="89" t="s">
        <v>36</v>
      </c>
      <c r="M46" s="157">
        <v>4</v>
      </c>
      <c r="N46" s="115"/>
      <c r="O46" s="89"/>
      <c r="P46" s="89"/>
      <c r="Q46" s="164"/>
      <c r="R46" s="90"/>
      <c r="S46" s="89"/>
      <c r="T46" s="89"/>
      <c r="U46" s="157"/>
      <c r="V46" s="100"/>
    </row>
    <row r="47" spans="1:22" s="113" customFormat="1" ht="16.5" thickBot="1" x14ac:dyDescent="0.25">
      <c r="A47" s="195" t="s">
        <v>111</v>
      </c>
      <c r="B47" s="196"/>
      <c r="C47" s="197"/>
      <c r="D47" s="118">
        <f>SUM(D48:D53)</f>
        <v>14</v>
      </c>
      <c r="E47" s="118">
        <f>SUM(E48:E53)</f>
        <v>46</v>
      </c>
      <c r="F47" s="119">
        <f>SUM(F48:F53)</f>
        <v>0</v>
      </c>
      <c r="G47" s="118">
        <f>SUM(G48:G53)</f>
        <v>2</v>
      </c>
      <c r="H47" s="120"/>
      <c r="I47" s="165">
        <f>SUM(I48:I53)</f>
        <v>4</v>
      </c>
      <c r="J47" s="119">
        <f>SUM(J48:J53)</f>
        <v>0</v>
      </c>
      <c r="K47" s="118">
        <f>SUM(K48:K53)</f>
        <v>0</v>
      </c>
      <c r="L47" s="121"/>
      <c r="M47" s="165">
        <f>SUM(M48:M53)</f>
        <v>0</v>
      </c>
      <c r="N47" s="122">
        <f>SUM(N48:N53)</f>
        <v>4</v>
      </c>
      <c r="O47" s="118">
        <f>SUM(O48:O53)</f>
        <v>2</v>
      </c>
      <c r="P47" s="118"/>
      <c r="Q47" s="150">
        <f>SUM(Q48:Q53)</f>
        <v>18</v>
      </c>
      <c r="R47" s="119">
        <f>SUM(R48:R53)</f>
        <v>2</v>
      </c>
      <c r="S47" s="118">
        <f>SUM(S48:S53)</f>
        <v>4</v>
      </c>
      <c r="T47" s="118"/>
      <c r="U47" s="165">
        <f>SUM(U48:U53)</f>
        <v>24</v>
      </c>
      <c r="V47" s="123"/>
    </row>
    <row r="48" spans="1:22" s="113" customFormat="1" ht="15.75" x14ac:dyDescent="0.2">
      <c r="A48" s="101" t="s">
        <v>37</v>
      </c>
      <c r="B48" s="68" t="s">
        <v>91</v>
      </c>
      <c r="C48" s="103" t="s">
        <v>47</v>
      </c>
      <c r="D48" s="104">
        <f t="shared" ref="D48:D51" si="4">SUM(F48,G48,J48,K48,N48,O48,R48,S48)</f>
        <v>2</v>
      </c>
      <c r="E48" s="104">
        <v>4</v>
      </c>
      <c r="F48" s="105">
        <v>0</v>
      </c>
      <c r="G48" s="104">
        <v>2</v>
      </c>
      <c r="H48" s="104" t="s">
        <v>36</v>
      </c>
      <c r="I48" s="161">
        <v>4</v>
      </c>
      <c r="J48" s="105"/>
      <c r="K48" s="104"/>
      <c r="L48" s="104"/>
      <c r="M48" s="161"/>
      <c r="N48" s="106"/>
      <c r="O48" s="104"/>
      <c r="P48" s="104"/>
      <c r="Q48" s="162"/>
      <c r="R48" s="105"/>
      <c r="S48" s="104"/>
      <c r="T48" s="104"/>
      <c r="U48" s="161"/>
      <c r="V48" s="107"/>
    </row>
    <row r="49" spans="1:22" s="113" customFormat="1" ht="15.75" x14ac:dyDescent="0.2">
      <c r="A49" s="87" t="s">
        <v>53</v>
      </c>
      <c r="B49" s="116" t="s">
        <v>92</v>
      </c>
      <c r="C49" s="67" t="s">
        <v>116</v>
      </c>
      <c r="D49" s="85">
        <f t="shared" si="4"/>
        <v>2</v>
      </c>
      <c r="E49" s="85">
        <v>4</v>
      </c>
      <c r="F49" s="86"/>
      <c r="G49" s="85"/>
      <c r="H49" s="85"/>
      <c r="I49" s="155"/>
      <c r="J49" s="86"/>
      <c r="K49" s="85"/>
      <c r="L49" s="85"/>
      <c r="M49" s="155"/>
      <c r="N49" s="108">
        <v>2</v>
      </c>
      <c r="O49" s="85">
        <v>0</v>
      </c>
      <c r="P49" s="85" t="s">
        <v>2</v>
      </c>
      <c r="Q49" s="163">
        <v>4</v>
      </c>
      <c r="R49" s="86"/>
      <c r="S49" s="85"/>
      <c r="T49" s="85"/>
      <c r="U49" s="155"/>
      <c r="V49" s="110"/>
    </row>
    <row r="50" spans="1:22" s="113" customFormat="1" ht="15.75" x14ac:dyDescent="0.2">
      <c r="A50" s="87" t="s">
        <v>54</v>
      </c>
      <c r="B50" s="68" t="s">
        <v>93</v>
      </c>
      <c r="C50" s="67" t="s">
        <v>101</v>
      </c>
      <c r="D50" s="85">
        <f t="shared" si="4"/>
        <v>2</v>
      </c>
      <c r="E50" s="85">
        <v>4</v>
      </c>
      <c r="F50" s="86"/>
      <c r="G50" s="85"/>
      <c r="H50" s="85"/>
      <c r="I50" s="155"/>
      <c r="J50" s="86"/>
      <c r="K50" s="85"/>
      <c r="L50" s="85"/>
      <c r="M50" s="155"/>
      <c r="N50" s="108"/>
      <c r="O50" s="85"/>
      <c r="P50" s="85"/>
      <c r="Q50" s="163"/>
      <c r="R50" s="86">
        <v>2</v>
      </c>
      <c r="S50" s="85">
        <v>0</v>
      </c>
      <c r="T50" s="85" t="s">
        <v>36</v>
      </c>
      <c r="U50" s="155">
        <v>4</v>
      </c>
      <c r="V50" s="110"/>
    </row>
    <row r="51" spans="1:22" s="113" customFormat="1" ht="15.75" x14ac:dyDescent="0.2">
      <c r="A51" s="101" t="s">
        <v>55</v>
      </c>
      <c r="B51" s="68" t="s">
        <v>94</v>
      </c>
      <c r="C51" s="67" t="s">
        <v>102</v>
      </c>
      <c r="D51" s="85">
        <f t="shared" si="4"/>
        <v>2</v>
      </c>
      <c r="E51" s="85">
        <v>4</v>
      </c>
      <c r="F51" s="86"/>
      <c r="G51" s="85"/>
      <c r="H51" s="85"/>
      <c r="I51" s="155"/>
      <c r="J51" s="86"/>
      <c r="K51" s="85"/>
      <c r="L51" s="85"/>
      <c r="M51" s="155"/>
      <c r="N51" s="108">
        <v>2</v>
      </c>
      <c r="O51" s="85">
        <v>0</v>
      </c>
      <c r="P51" s="85" t="s">
        <v>36</v>
      </c>
      <c r="Q51" s="163">
        <v>4</v>
      </c>
      <c r="R51" s="86"/>
      <c r="S51" s="85"/>
      <c r="T51" s="85"/>
      <c r="U51" s="155"/>
      <c r="V51" s="110"/>
    </row>
    <row r="52" spans="1:22" ht="15.75" x14ac:dyDescent="0.2">
      <c r="A52" s="26" t="s">
        <v>60</v>
      </c>
      <c r="B52" s="27" t="s">
        <v>95</v>
      </c>
      <c r="C52" s="28" t="s">
        <v>45</v>
      </c>
      <c r="D52" s="25">
        <v>2</v>
      </c>
      <c r="E52" s="25">
        <f t="shared" ref="E52:E53" si="5">SUM(I52,M52,Q52,U52)</f>
        <v>10</v>
      </c>
      <c r="F52" s="74"/>
      <c r="G52" s="25"/>
      <c r="H52" s="25"/>
      <c r="I52" s="156"/>
      <c r="J52" s="74"/>
      <c r="K52" s="25"/>
      <c r="L52" s="25"/>
      <c r="M52" s="156"/>
      <c r="N52" s="76">
        <v>0</v>
      </c>
      <c r="O52" s="25">
        <v>2</v>
      </c>
      <c r="P52" s="25" t="s">
        <v>36</v>
      </c>
      <c r="Q52" s="166">
        <v>10</v>
      </c>
      <c r="R52" s="74"/>
      <c r="S52" s="25"/>
      <c r="T52" s="25"/>
      <c r="U52" s="156"/>
      <c r="V52" s="61"/>
    </row>
    <row r="53" spans="1:22" ht="16.5" thickBot="1" x14ac:dyDescent="0.25">
      <c r="A53" s="125" t="s">
        <v>56</v>
      </c>
      <c r="B53" s="126" t="s">
        <v>96</v>
      </c>
      <c r="C53" s="127" t="s">
        <v>46</v>
      </c>
      <c r="D53" s="58">
        <v>4</v>
      </c>
      <c r="E53" s="58">
        <f t="shared" si="5"/>
        <v>20</v>
      </c>
      <c r="F53" s="128"/>
      <c r="G53" s="58"/>
      <c r="H53" s="58"/>
      <c r="I53" s="167"/>
      <c r="J53" s="128"/>
      <c r="K53" s="58"/>
      <c r="L53" s="58"/>
      <c r="M53" s="167"/>
      <c r="N53" s="129"/>
      <c r="O53" s="58"/>
      <c r="P53" s="58"/>
      <c r="Q53" s="152"/>
      <c r="R53" s="128">
        <v>0</v>
      </c>
      <c r="S53" s="58">
        <v>4</v>
      </c>
      <c r="T53" s="58" t="s">
        <v>36</v>
      </c>
      <c r="U53" s="167">
        <v>20</v>
      </c>
      <c r="V53" s="130" t="s">
        <v>95</v>
      </c>
    </row>
    <row r="54" spans="1:22" ht="16.5" thickBot="1" x14ac:dyDescent="0.25">
      <c r="A54" s="209" t="s">
        <v>106</v>
      </c>
      <c r="B54" s="210"/>
      <c r="C54" s="211"/>
      <c r="D54" s="118">
        <f>D55+D56</f>
        <v>2</v>
      </c>
      <c r="E54" s="150">
        <f>E55+E56</f>
        <v>2</v>
      </c>
      <c r="F54" s="138"/>
      <c r="G54" s="133"/>
      <c r="H54" s="133"/>
      <c r="I54" s="168"/>
      <c r="J54" s="137"/>
      <c r="K54" s="133"/>
      <c r="L54" s="133"/>
      <c r="M54" s="169"/>
      <c r="N54" s="138"/>
      <c r="O54" s="133"/>
      <c r="P54" s="133"/>
      <c r="Q54" s="168"/>
      <c r="R54" s="137"/>
      <c r="S54" s="133"/>
      <c r="T54" s="133"/>
      <c r="U54" s="169"/>
      <c r="V54" s="148"/>
    </row>
    <row r="55" spans="1:22" ht="15.75" x14ac:dyDescent="0.2">
      <c r="A55" s="131" t="s">
        <v>107</v>
      </c>
      <c r="B55" s="24"/>
      <c r="C55" s="29" t="s">
        <v>109</v>
      </c>
      <c r="D55" s="48">
        <f>F55+G55</f>
        <v>1</v>
      </c>
      <c r="E55" s="151">
        <f>I55</f>
        <v>1</v>
      </c>
      <c r="F55" s="83">
        <v>0</v>
      </c>
      <c r="G55" s="82">
        <v>1</v>
      </c>
      <c r="H55" s="82" t="s">
        <v>112</v>
      </c>
      <c r="I55" s="170">
        <v>1</v>
      </c>
      <c r="J55" s="145"/>
      <c r="K55" s="48"/>
      <c r="L55" s="48"/>
      <c r="M55" s="151"/>
      <c r="N55" s="72"/>
      <c r="O55" s="48"/>
      <c r="P55" s="48"/>
      <c r="Q55" s="154"/>
      <c r="R55" s="145"/>
      <c r="S55" s="48"/>
      <c r="T55" s="48"/>
      <c r="U55" s="151"/>
      <c r="V55" s="60"/>
    </row>
    <row r="56" spans="1:22" ht="16.5" thickBot="1" x14ac:dyDescent="0.25">
      <c r="A56" s="139" t="s">
        <v>108</v>
      </c>
      <c r="B56" s="126"/>
      <c r="C56" s="127" t="s">
        <v>110</v>
      </c>
      <c r="D56" s="58">
        <f>J56+K56</f>
        <v>1</v>
      </c>
      <c r="E56" s="152">
        <f>M56</f>
        <v>1</v>
      </c>
      <c r="F56" s="146"/>
      <c r="G56" s="147"/>
      <c r="H56" s="147"/>
      <c r="I56" s="171"/>
      <c r="J56" s="129">
        <v>0</v>
      </c>
      <c r="K56" s="58">
        <v>1</v>
      </c>
      <c r="L56" s="58" t="s">
        <v>112</v>
      </c>
      <c r="M56" s="152">
        <v>1</v>
      </c>
      <c r="N56" s="146"/>
      <c r="O56" s="147"/>
      <c r="P56" s="147"/>
      <c r="Q56" s="171"/>
      <c r="R56" s="129"/>
      <c r="S56" s="58"/>
      <c r="T56" s="58"/>
      <c r="U56" s="152"/>
      <c r="V56" s="149" t="s">
        <v>109</v>
      </c>
    </row>
    <row r="57" spans="1:22" ht="16.5" thickBot="1" x14ac:dyDescent="0.25">
      <c r="A57" s="189" t="s">
        <v>4</v>
      </c>
      <c r="B57" s="190"/>
      <c r="C57" s="191"/>
      <c r="D57" s="49">
        <f>D10+D17+D37+D43+D47+D54</f>
        <v>77</v>
      </c>
      <c r="E57" s="49">
        <f>E10+E17+E37+E43+E47+E54</f>
        <v>120</v>
      </c>
      <c r="F57" s="50"/>
      <c r="G57" s="52"/>
      <c r="H57" s="52"/>
      <c r="I57" s="144">
        <f>I47+I43+I37+I17+I10</f>
        <v>29</v>
      </c>
      <c r="J57" s="50"/>
      <c r="K57" s="52"/>
      <c r="L57" s="52"/>
      <c r="M57" s="144">
        <f>M47+M43+M37+M17+M10</f>
        <v>29</v>
      </c>
      <c r="N57" s="51"/>
      <c r="O57" s="52"/>
      <c r="P57" s="52"/>
      <c r="Q57" s="172">
        <f>Q47+Q43+Q37+Q17+Q10</f>
        <v>31</v>
      </c>
      <c r="R57" s="50"/>
      <c r="S57" s="52"/>
      <c r="T57" s="52"/>
      <c r="U57" s="144">
        <f>U47+U43+U37+U17+U10</f>
        <v>29</v>
      </c>
      <c r="V57" s="144"/>
    </row>
    <row r="58" spans="1:22" ht="16.5" thickBot="1" x14ac:dyDescent="0.25">
      <c r="A58" s="131"/>
      <c r="B58" s="140"/>
      <c r="C58" s="141"/>
      <c r="D58" s="48"/>
      <c r="E58" s="48"/>
      <c r="F58" s="142">
        <f>F10+F17+F37+F43+F47</f>
        <v>8</v>
      </c>
      <c r="G58" s="143">
        <f>G10+G17+G37+G43+G47</f>
        <v>16</v>
      </c>
      <c r="H58" s="124"/>
      <c r="I58" s="136"/>
      <c r="J58" s="143">
        <f>J10+J17+J37+J43+J47</f>
        <v>7</v>
      </c>
      <c r="K58" s="143">
        <f>K10+K17+K37+K43+K47</f>
        <v>16</v>
      </c>
      <c r="L58" s="124"/>
      <c r="M58" s="136"/>
      <c r="N58" s="142">
        <f>N10+N17+N37+N43+N47</f>
        <v>6</v>
      </c>
      <c r="O58" s="143">
        <f>O10+O17+O37+O43+O47</f>
        <v>12</v>
      </c>
      <c r="P58" s="124"/>
      <c r="Q58" s="66"/>
      <c r="R58" s="143">
        <f>R10+R17+R37+R43+R47</f>
        <v>2</v>
      </c>
      <c r="S58" s="143">
        <f>S10+S17+S37+S43+S47</f>
        <v>8</v>
      </c>
      <c r="T58" s="124"/>
      <c r="U58" s="132"/>
      <c r="V58" s="66"/>
    </row>
    <row r="59" spans="1:22" ht="16.5" thickTop="1" x14ac:dyDescent="0.2">
      <c r="A59" s="134"/>
      <c r="B59" s="135"/>
      <c r="C59" s="8" t="s">
        <v>33</v>
      </c>
      <c r="D59" s="25"/>
      <c r="E59" s="25"/>
      <c r="F59" s="208">
        <f>F10+G10+F17+G17+F37+G37+F43+F47+G47+G43</f>
        <v>24</v>
      </c>
      <c r="G59" s="208"/>
      <c r="H59" s="48"/>
      <c r="I59" s="136"/>
      <c r="J59" s="214">
        <f>J10+K10+J17+K17+J37+K37+J43+J47+K47+K43</f>
        <v>23</v>
      </c>
      <c r="K59" s="208"/>
      <c r="L59" s="48"/>
      <c r="M59" s="136"/>
      <c r="N59" s="208">
        <f>N10+O10+N17+O17+N37+O37+N43+N47+O47+O43</f>
        <v>18</v>
      </c>
      <c r="O59" s="208"/>
      <c r="P59" s="48"/>
      <c r="Q59" s="66"/>
      <c r="R59" s="214">
        <f>R10+S10+R17+S17+R37+S37+R43+R47+S47+S43</f>
        <v>10</v>
      </c>
      <c r="S59" s="208"/>
      <c r="T59" s="48"/>
      <c r="U59" s="41"/>
      <c r="V59" s="66"/>
    </row>
    <row r="60" spans="1:22" ht="15.75" x14ac:dyDescent="0.2">
      <c r="A60" s="134"/>
      <c r="B60" s="135"/>
      <c r="C60" s="8" t="s">
        <v>35</v>
      </c>
      <c r="D60" s="25"/>
      <c r="E60" s="25"/>
      <c r="F60" s="25"/>
      <c r="G60" s="25"/>
      <c r="H60" s="25">
        <f>COUNTIF(H10:H53,"é")</f>
        <v>6</v>
      </c>
      <c r="I60" s="41"/>
      <c r="J60" s="25"/>
      <c r="K60" s="25"/>
      <c r="L60" s="25">
        <f>COUNTIF(L10:L53,"é")</f>
        <v>4</v>
      </c>
      <c r="M60" s="41"/>
      <c r="N60" s="25"/>
      <c r="O60" s="25"/>
      <c r="P60" s="25">
        <f>COUNTIF(P10:P53,"é")</f>
        <v>4</v>
      </c>
      <c r="Q60" s="41"/>
      <c r="R60" s="25"/>
      <c r="S60" s="25"/>
      <c r="T60" s="25">
        <f>COUNTIF(T10:T53,"é")</f>
        <v>3</v>
      </c>
      <c r="U60" s="41"/>
      <c r="V60" s="7"/>
    </row>
    <row r="61" spans="1:22" ht="15.75" x14ac:dyDescent="0.2">
      <c r="A61" s="134"/>
      <c r="B61" s="135"/>
      <c r="C61" s="8" t="s">
        <v>32</v>
      </c>
      <c r="D61" s="25"/>
      <c r="E61" s="25"/>
      <c r="F61" s="25"/>
      <c r="G61" s="25"/>
      <c r="H61" s="25">
        <f>COUNTIF(H11:H53,"v")</f>
        <v>1</v>
      </c>
      <c r="I61" s="41"/>
      <c r="J61" s="25"/>
      <c r="K61" s="25"/>
      <c r="L61" s="25">
        <f>COUNTIF(L11:L53,"v")</f>
        <v>3</v>
      </c>
      <c r="M61" s="41"/>
      <c r="N61" s="25"/>
      <c r="O61" s="25"/>
      <c r="P61" s="25">
        <f>COUNTIF(P11:P53,"v")</f>
        <v>2</v>
      </c>
      <c r="Q61" s="41"/>
      <c r="R61" s="25"/>
      <c r="S61" s="25"/>
      <c r="T61" s="25">
        <f>COUNTIF(T11:T53,"v")</f>
        <v>0</v>
      </c>
      <c r="U61" s="41"/>
      <c r="V61" s="7"/>
    </row>
    <row r="62" spans="1:22" ht="15" customHeight="1" x14ac:dyDescent="0.2">
      <c r="B62" s="4"/>
      <c r="C62" s="4"/>
      <c r="F62" s="78"/>
    </row>
    <row r="63" spans="1:22" ht="15.75" x14ac:dyDescent="0.2">
      <c r="B63" s="4"/>
      <c r="C63" s="8" t="s">
        <v>38</v>
      </c>
      <c r="D63" s="9">
        <f>F58+J58+N58+R58</f>
        <v>23</v>
      </c>
      <c r="E63" s="33">
        <f>(D63*100)/D57</f>
        <v>29.870129870129869</v>
      </c>
    </row>
    <row r="64" spans="1:22" ht="15.75" x14ac:dyDescent="0.2">
      <c r="B64" s="4"/>
      <c r="C64" s="8" t="s">
        <v>39</v>
      </c>
      <c r="D64" s="9">
        <f>G58+K58+O58+S58</f>
        <v>52</v>
      </c>
      <c r="E64" s="33">
        <f>(D64*100)/D57</f>
        <v>67.532467532467535</v>
      </c>
    </row>
    <row r="65" spans="1:18" ht="15" x14ac:dyDescent="0.2">
      <c r="B65" s="4"/>
      <c r="C65" s="4"/>
      <c r="E65" s="34"/>
    </row>
    <row r="66" spans="1:18" x14ac:dyDescent="0.2">
      <c r="B66" s="4"/>
      <c r="C66" s="4"/>
    </row>
    <row r="67" spans="1:18" ht="15.75" x14ac:dyDescent="0.2">
      <c r="C67" s="5"/>
      <c r="D67" s="5"/>
      <c r="E67" s="5"/>
      <c r="F67" s="5"/>
      <c r="G67" s="5"/>
      <c r="H67" s="5"/>
      <c r="I67" s="71"/>
      <c r="J67" s="5"/>
      <c r="K67" s="5"/>
      <c r="L67" s="5"/>
      <c r="M67" s="71"/>
      <c r="N67" s="5"/>
      <c r="O67" s="5"/>
      <c r="P67" s="5"/>
      <c r="Q67" s="71"/>
      <c r="R67" s="5"/>
    </row>
    <row r="68" spans="1:18" ht="15" customHeight="1" x14ac:dyDescent="0.2">
      <c r="A68" s="10" t="s">
        <v>57</v>
      </c>
      <c r="B68" s="10"/>
      <c r="C68" s="11"/>
      <c r="D68" s="12"/>
      <c r="E68" s="13"/>
      <c r="R68" s="14"/>
    </row>
    <row r="69" spans="1:18" ht="11.25" x14ac:dyDescent="0.2">
      <c r="A69" s="4"/>
      <c r="B69" s="4"/>
      <c r="C69" s="4"/>
    </row>
    <row r="70" spans="1:18" ht="15.75" customHeight="1" x14ac:dyDescent="0.2">
      <c r="A70" s="212" t="s">
        <v>58</v>
      </c>
      <c r="B70" s="213"/>
      <c r="C70" s="220" t="s">
        <v>120</v>
      </c>
      <c r="D70" s="220"/>
      <c r="E70" s="220"/>
      <c r="F70" s="220"/>
      <c r="G70" s="220"/>
      <c r="H70" s="220"/>
      <c r="I70" s="220"/>
      <c r="J70" s="220"/>
      <c r="K70" s="220"/>
      <c r="L70" s="220"/>
    </row>
    <row r="71" spans="1:18" ht="15.75" customHeight="1" x14ac:dyDescent="0.2">
      <c r="B71" s="15"/>
      <c r="C71" s="188" t="s">
        <v>65</v>
      </c>
      <c r="D71" s="188"/>
      <c r="E71" s="188"/>
      <c r="F71" s="188"/>
      <c r="G71" s="188"/>
      <c r="H71" s="188"/>
      <c r="I71" s="188"/>
      <c r="J71" s="188"/>
      <c r="K71" s="188"/>
      <c r="L71" s="188"/>
    </row>
    <row r="72" spans="1:18" ht="15.75" customHeight="1" x14ac:dyDescent="0.2">
      <c r="B72" s="15"/>
      <c r="C72" s="23" t="s">
        <v>66</v>
      </c>
    </row>
    <row r="73" spans="1:18" ht="15.75" customHeight="1" x14ac:dyDescent="0.2">
      <c r="B73" s="15"/>
      <c r="C73" s="23" t="s">
        <v>67</v>
      </c>
      <c r="Q73" s="22" t="s">
        <v>68</v>
      </c>
    </row>
    <row r="74" spans="1:18" ht="18" x14ac:dyDescent="0.2">
      <c r="C74" s="5"/>
      <c r="D74" s="5"/>
      <c r="E74" s="5"/>
      <c r="Q74" s="22" t="s">
        <v>62</v>
      </c>
    </row>
    <row r="75" spans="1:18" ht="15.75" x14ac:dyDescent="0.2">
      <c r="C75" s="5"/>
      <c r="D75" s="5"/>
      <c r="E75" s="5"/>
    </row>
    <row r="76" spans="1:18" ht="15.75" customHeight="1" x14ac:dyDescent="0.2">
      <c r="B76" s="15"/>
      <c r="C76" s="19"/>
      <c r="Q76" s="20"/>
    </row>
    <row r="77" spans="1:18" ht="18.75" x14ac:dyDescent="0.2">
      <c r="C77" s="19"/>
      <c r="Q77" s="20"/>
    </row>
  </sheetData>
  <sheetProtection formatCells="0" formatColumns="0" formatRows="0" insertRows="0"/>
  <mergeCells count="39">
    <mergeCell ref="A54:C54"/>
    <mergeCell ref="A70:B70"/>
    <mergeCell ref="R59:S59"/>
    <mergeCell ref="F7:U7"/>
    <mergeCell ref="V7:V8"/>
    <mergeCell ref="J8:M8"/>
    <mergeCell ref="N8:Q8"/>
    <mergeCell ref="R8:U8"/>
    <mergeCell ref="F59:G59"/>
    <mergeCell ref="J59:K59"/>
    <mergeCell ref="F8:I8"/>
    <mergeCell ref="F34:I34"/>
    <mergeCell ref="J34:M34"/>
    <mergeCell ref="N34:Q34"/>
    <mergeCell ref="R34:U34"/>
    <mergeCell ref="V33:V34"/>
    <mergeCell ref="C71:L71"/>
    <mergeCell ref="A57:C57"/>
    <mergeCell ref="A43:C43"/>
    <mergeCell ref="A47:C47"/>
    <mergeCell ref="A17:C17"/>
    <mergeCell ref="A37:C37"/>
    <mergeCell ref="A36:C36"/>
    <mergeCell ref="C70:L70"/>
    <mergeCell ref="B30:C30"/>
    <mergeCell ref="A32:V32"/>
    <mergeCell ref="A33:A34"/>
    <mergeCell ref="B33:B34"/>
    <mergeCell ref="C33:C34"/>
    <mergeCell ref="E33:E34"/>
    <mergeCell ref="F33:U33"/>
    <mergeCell ref="N59:O59"/>
    <mergeCell ref="A10:C10"/>
    <mergeCell ref="B5:C5"/>
    <mergeCell ref="A6:V6"/>
    <mergeCell ref="A7:A8"/>
    <mergeCell ref="B7:B8"/>
    <mergeCell ref="C7:C8"/>
    <mergeCell ref="E7:E8"/>
  </mergeCells>
  <phoneticPr fontId="20" type="noConversion"/>
  <printOptions horizontalCentered="1"/>
  <pageMargins left="0.23622047244094491" right="0.23622047244094491" top="0.43307086614173229" bottom="0.31496062992125984" header="0.19685039370078741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ÚJ ITF MSC</vt:lpstr>
    </vt:vector>
  </TitlesOfParts>
  <Company>NYME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tolla</dc:creator>
  <cp:lastModifiedBy>Bodáné Dr. Kendrovics Rita</cp:lastModifiedBy>
  <cp:lastPrinted>2019-05-06T11:56:12Z</cp:lastPrinted>
  <dcterms:created xsi:type="dcterms:W3CDTF">2006-05-30T09:11:24Z</dcterms:created>
  <dcterms:modified xsi:type="dcterms:W3CDTF">2024-07-10T10:38:44Z</dcterms:modified>
</cp:coreProperties>
</file>