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gyetemi anyagok\kari anyagok, kari tanács\mintatantervek\F TANTERV 2022\KÉPZÉSI PROGRAMOK 2023\VÉGLEGES 2023 MÁJUS 30\KÖM\módosítás 2024\"/>
    </mc:Choice>
  </mc:AlternateContent>
  <xr:revisionPtr revIDLastSave="0" documentId="13_ncr:1_{A0AC7613-E2B2-4987-B9DC-365A88061237}" xr6:coauthVersionLast="47" xr6:coauthVersionMax="47" xr10:uidLastSave="{00000000-0000-0000-0000-000000000000}"/>
  <bookViews>
    <workbookView xWindow="-120" yWindow="-120" windowWidth="29040" windowHeight="15720" tabRatio="621" activeTab="2" xr2:uid="{00000000-000D-0000-FFFF-FFFF00000000}"/>
  </bookViews>
  <sheets>
    <sheet name="KÖM BSc F  ALAP N" sheetId="36" r:id="rId1"/>
    <sheet name="Zöldenergia spec" sheetId="43" r:id="rId2"/>
    <sheet name="Települési vízgazdálkodás" sheetId="48" r:id="rId3"/>
    <sheet name="Szabadon választható tárgyak" sheetId="45" r:id="rId4"/>
    <sheet name="Kritérium tárgyak" sheetId="46" r:id="rId5"/>
  </sheets>
  <definedNames>
    <definedName name="_xlnm._FilterDatabase" localSheetId="0" hidden="1">'KÖM BSc F  ALAP N'!$B$6:$AS$49</definedName>
    <definedName name="_xlnm._FilterDatabase" localSheetId="1" hidden="1">'Zöldenergia spec'!#REF!</definedName>
    <definedName name="_xlnm.Print_Titles" localSheetId="0">'KÖM BSc F  ALAP N'!$2:$9</definedName>
    <definedName name="_xlnm.Print_Area" localSheetId="0">'KÖM BSc F  ALAP N'!$A$1:$BA$72</definedName>
    <definedName name="_xlnm.Print_Area" localSheetId="2">'Települési vízgazdálkodás'!$A$1:$BC$49</definedName>
    <definedName name="_xlnm.Print_Area" localSheetId="1">'Zöldenergia spec'!$A$1:$AP$33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43" l="1"/>
  <c r="G11" i="43"/>
  <c r="H11" i="43"/>
  <c r="I11" i="43"/>
  <c r="J11" i="43"/>
  <c r="K11" i="43"/>
  <c r="L11" i="43"/>
  <c r="M11" i="43"/>
  <c r="N11" i="43"/>
  <c r="O11" i="43"/>
  <c r="P11" i="43"/>
  <c r="Q11" i="43"/>
  <c r="R11" i="43"/>
  <c r="S11" i="43"/>
  <c r="T11" i="43"/>
  <c r="U11" i="43"/>
  <c r="V11" i="43"/>
  <c r="W11" i="43"/>
  <c r="X11" i="43"/>
  <c r="Y11" i="43"/>
  <c r="Z11" i="43"/>
  <c r="AA11" i="43"/>
  <c r="AB11" i="43"/>
  <c r="AC11" i="43"/>
  <c r="AD11" i="43"/>
  <c r="AE11" i="43"/>
  <c r="AF11" i="43"/>
  <c r="AG11" i="43"/>
  <c r="AH11" i="43"/>
  <c r="AI11" i="43"/>
  <c r="AJ11" i="43"/>
  <c r="AK11" i="43"/>
  <c r="AL11" i="43"/>
  <c r="AM11" i="43"/>
  <c r="AN11" i="43"/>
  <c r="G31" i="36"/>
  <c r="F31" i="36"/>
  <c r="F32" i="36"/>
  <c r="G32" i="36"/>
  <c r="G44" i="36"/>
  <c r="G45" i="36"/>
  <c r="F33" i="36"/>
  <c r="G33" i="36"/>
  <c r="G30" i="36" l="1"/>
  <c r="V21" i="48"/>
  <c r="W21" i="48"/>
  <c r="X21" i="48"/>
  <c r="Y21" i="48"/>
  <c r="U21" i="48"/>
  <c r="G24" i="36"/>
  <c r="F24" i="36"/>
  <c r="F25" i="36"/>
  <c r="G25" i="36"/>
  <c r="G15" i="36"/>
  <c r="G16" i="36"/>
  <c r="G17" i="36"/>
  <c r="G18" i="36"/>
  <c r="G19" i="36"/>
  <c r="G20" i="36"/>
  <c r="G20" i="43"/>
  <c r="H20" i="43"/>
  <c r="I20" i="43"/>
  <c r="F20" i="43"/>
  <c r="K20" i="43"/>
  <c r="L20" i="43"/>
  <c r="M20" i="43"/>
  <c r="N20" i="43"/>
  <c r="O20" i="43"/>
  <c r="P20" i="43"/>
  <c r="Q20" i="43"/>
  <c r="R20" i="43"/>
  <c r="S20" i="43"/>
  <c r="T20" i="43"/>
  <c r="U20" i="43"/>
  <c r="V20" i="43"/>
  <c r="W20" i="43"/>
  <c r="Y20" i="43"/>
  <c r="Z20" i="43"/>
  <c r="AA20" i="43"/>
  <c r="AB20" i="43"/>
  <c r="J20" i="43"/>
  <c r="E34" i="48" l="1"/>
  <c r="E35" i="48"/>
  <c r="E36" i="48"/>
  <c r="E37" i="48"/>
  <c r="E33" i="48"/>
  <c r="E23" i="48"/>
  <c r="E24" i="48"/>
  <c r="E22" i="48"/>
  <c r="E13" i="48"/>
  <c r="E14" i="48"/>
  <c r="E15" i="48"/>
  <c r="E16" i="48"/>
  <c r="E17" i="48"/>
  <c r="E18" i="48"/>
  <c r="E19" i="48"/>
  <c r="E20" i="48"/>
  <c r="E12" i="48"/>
  <c r="E33" i="43"/>
  <c r="E34" i="43"/>
  <c r="E35" i="43"/>
  <c r="E36" i="43"/>
  <c r="E32" i="43"/>
  <c r="E22" i="43"/>
  <c r="E23" i="43"/>
  <c r="E21" i="43"/>
  <c r="E13" i="43"/>
  <c r="E14" i="43"/>
  <c r="E15" i="43"/>
  <c r="E16" i="43"/>
  <c r="E17" i="43"/>
  <c r="E18" i="43"/>
  <c r="E19" i="43"/>
  <c r="E12" i="43"/>
  <c r="G49" i="36"/>
  <c r="G40" i="36"/>
  <c r="G39" i="36"/>
  <c r="G37" i="36"/>
  <c r="G35" i="36"/>
  <c r="G23" i="36"/>
  <c r="G26" i="36"/>
  <c r="G27" i="36"/>
  <c r="G22" i="36"/>
  <c r="G12" i="36"/>
  <c r="G13" i="36"/>
  <c r="G14" i="36"/>
  <c r="G11" i="36"/>
  <c r="D34" i="48"/>
  <c r="D35" i="48"/>
  <c r="D36" i="48"/>
  <c r="D37" i="48"/>
  <c r="D33" i="48"/>
  <c r="D23" i="48"/>
  <c r="D24" i="48"/>
  <c r="D22" i="48"/>
  <c r="D13" i="48"/>
  <c r="D14" i="48"/>
  <c r="D15" i="48"/>
  <c r="D16" i="48"/>
  <c r="D17" i="48"/>
  <c r="D18" i="48"/>
  <c r="D19" i="48"/>
  <c r="D20" i="48"/>
  <c r="D12" i="48"/>
  <c r="D33" i="43"/>
  <c r="D34" i="43"/>
  <c r="D35" i="43"/>
  <c r="D36" i="43"/>
  <c r="D32" i="43"/>
  <c r="D22" i="43"/>
  <c r="D23" i="43"/>
  <c r="D21" i="43"/>
  <c r="D19" i="43"/>
  <c r="D18" i="43"/>
  <c r="D17" i="43"/>
  <c r="D14" i="43"/>
  <c r="F48" i="36"/>
  <c r="F44" i="36"/>
  <c r="F23" i="36"/>
  <c r="F26" i="36"/>
  <c r="F27" i="36"/>
  <c r="F22" i="36"/>
  <c r="F17" i="36"/>
  <c r="F11" i="36"/>
  <c r="AN21" i="48"/>
  <c r="E11" i="43" l="1"/>
  <c r="F47" i="36"/>
  <c r="G47" i="36"/>
  <c r="F49" i="36"/>
  <c r="D24" i="43"/>
  <c r="AK21" i="48"/>
  <c r="T32" i="48"/>
  <c r="Q32" i="48"/>
  <c r="E32" i="48"/>
  <c r="D32" i="48"/>
  <c r="AN20" i="43"/>
  <c r="Q31" i="43"/>
  <c r="D31" i="43"/>
  <c r="E31" i="43"/>
  <c r="AK20" i="43"/>
  <c r="Z21" i="48" l="1"/>
  <c r="AN32" i="48"/>
  <c r="AM32" i="48"/>
  <c r="AL32" i="48"/>
  <c r="AK32" i="48"/>
  <c r="AJ32" i="48"/>
  <c r="AI32" i="48"/>
  <c r="AH32" i="48"/>
  <c r="AG32" i="48"/>
  <c r="AF32" i="48"/>
  <c r="AE32" i="48"/>
  <c r="AD32" i="48"/>
  <c r="AC32" i="48"/>
  <c r="AB32" i="48"/>
  <c r="AA32" i="48"/>
  <c r="Z32" i="48"/>
  <c r="Y32" i="48"/>
  <c r="X32" i="48"/>
  <c r="W32" i="48"/>
  <c r="V32" i="48"/>
  <c r="U32" i="48"/>
  <c r="S32" i="48"/>
  <c r="R32" i="48"/>
  <c r="P32" i="48"/>
  <c r="O32" i="48"/>
  <c r="N32" i="48"/>
  <c r="M32" i="48"/>
  <c r="L32" i="48"/>
  <c r="K32" i="48"/>
  <c r="J32" i="48"/>
  <c r="I32" i="48"/>
  <c r="H32" i="48"/>
  <c r="G32" i="48"/>
  <c r="F32" i="48"/>
  <c r="AA21" i="48"/>
  <c r="AB21" i="48"/>
  <c r="AC21" i="48"/>
  <c r="AD21" i="48"/>
  <c r="AE21" i="48"/>
  <c r="AF21" i="48"/>
  <c r="AG21" i="48"/>
  <c r="AH21" i="48"/>
  <c r="AI21" i="48"/>
  <c r="AJ21" i="48"/>
  <c r="AL21" i="48"/>
  <c r="AM21" i="48"/>
  <c r="AN31" i="43"/>
  <c r="AM31" i="43"/>
  <c r="AL31" i="43"/>
  <c r="AK31" i="43"/>
  <c r="AJ31" i="43"/>
  <c r="AI31" i="43"/>
  <c r="AH31" i="43"/>
  <c r="AG31" i="43"/>
  <c r="AF31" i="43"/>
  <c r="AE31" i="43"/>
  <c r="AD31" i="43"/>
  <c r="AC31" i="43"/>
  <c r="AB31" i="43"/>
  <c r="AA31" i="43"/>
  <c r="Z31" i="43"/>
  <c r="Y31" i="43"/>
  <c r="X31" i="43"/>
  <c r="W31" i="43"/>
  <c r="V31" i="43"/>
  <c r="U31" i="43"/>
  <c r="T31" i="43"/>
  <c r="S31" i="43"/>
  <c r="R31" i="43"/>
  <c r="P31" i="43"/>
  <c r="O31" i="43"/>
  <c r="N31" i="43"/>
  <c r="M31" i="43"/>
  <c r="L31" i="43"/>
  <c r="K31" i="43"/>
  <c r="J31" i="43"/>
  <c r="I31" i="43"/>
  <c r="H31" i="43"/>
  <c r="G31" i="43"/>
  <c r="F31" i="43"/>
  <c r="AC20" i="43"/>
  <c r="AD20" i="43"/>
  <c r="AE20" i="43"/>
  <c r="AF20" i="43"/>
  <c r="AG20" i="43"/>
  <c r="AH20" i="43"/>
  <c r="AI20" i="43"/>
  <c r="AJ20" i="43"/>
  <c r="AL20" i="43"/>
  <c r="AM20" i="43"/>
  <c r="F14" i="36"/>
  <c r="I10" i="36"/>
  <c r="AP46" i="36"/>
  <c r="H46" i="36"/>
  <c r="I46" i="36"/>
  <c r="J46" i="36"/>
  <c r="K46" i="36"/>
  <c r="L46" i="36"/>
  <c r="M46" i="36"/>
  <c r="N46" i="36"/>
  <c r="O46" i="36"/>
  <c r="P46" i="36"/>
  <c r="Q46" i="36"/>
  <c r="R46" i="36"/>
  <c r="S46" i="36"/>
  <c r="T46" i="36"/>
  <c r="U46" i="36"/>
  <c r="V46" i="36"/>
  <c r="W46" i="36"/>
  <c r="X46" i="36"/>
  <c r="Y46" i="36"/>
  <c r="Z46" i="36"/>
  <c r="AA46" i="36"/>
  <c r="AB46" i="36"/>
  <c r="AC46" i="36"/>
  <c r="AD46" i="36"/>
  <c r="AE46" i="36"/>
  <c r="AF46" i="36"/>
  <c r="AG46" i="36"/>
  <c r="AH46" i="36"/>
  <c r="AI46" i="36"/>
  <c r="AJ46" i="36"/>
  <c r="AK46" i="36"/>
  <c r="AL46" i="36"/>
  <c r="AM46" i="36"/>
  <c r="AN46" i="36"/>
  <c r="AO46" i="36"/>
  <c r="H42" i="36"/>
  <c r="I42" i="36"/>
  <c r="J42" i="36"/>
  <c r="K42" i="36"/>
  <c r="L42" i="36"/>
  <c r="M42" i="36"/>
  <c r="N42" i="36"/>
  <c r="O42" i="36"/>
  <c r="P42" i="36"/>
  <c r="Q42" i="36"/>
  <c r="R42" i="36"/>
  <c r="S42" i="36"/>
  <c r="T42" i="36"/>
  <c r="U42" i="36"/>
  <c r="V42" i="36"/>
  <c r="W42" i="36"/>
  <c r="X42" i="36"/>
  <c r="Y42" i="36"/>
  <c r="Z42" i="36"/>
  <c r="AA42" i="36"/>
  <c r="AB42" i="36"/>
  <c r="AC42" i="36"/>
  <c r="AD42" i="36"/>
  <c r="AE42" i="36"/>
  <c r="AF42" i="36"/>
  <c r="AG42" i="36"/>
  <c r="AH42" i="36"/>
  <c r="AI42" i="36"/>
  <c r="AJ42" i="36"/>
  <c r="AK42" i="36"/>
  <c r="AL42" i="36"/>
  <c r="AM42" i="36"/>
  <c r="AN42" i="36"/>
  <c r="AO42" i="36"/>
  <c r="AP42" i="36"/>
  <c r="AP36" i="36"/>
  <c r="H36" i="36"/>
  <c r="I36" i="36"/>
  <c r="J36" i="36"/>
  <c r="K36" i="36"/>
  <c r="L36" i="36"/>
  <c r="M36" i="36"/>
  <c r="N36" i="36"/>
  <c r="O36" i="36"/>
  <c r="P36" i="36"/>
  <c r="Q36" i="36"/>
  <c r="R36" i="36"/>
  <c r="S36" i="36"/>
  <c r="T36" i="36"/>
  <c r="U36" i="36"/>
  <c r="V36" i="36"/>
  <c r="W36" i="36"/>
  <c r="X36" i="36"/>
  <c r="Y36" i="36"/>
  <c r="Z36" i="36"/>
  <c r="AA36" i="36"/>
  <c r="AB36" i="36"/>
  <c r="AC36" i="36"/>
  <c r="AD36" i="36"/>
  <c r="AE36" i="36"/>
  <c r="AF36" i="36"/>
  <c r="AG36" i="36"/>
  <c r="AH36" i="36"/>
  <c r="AI36" i="36"/>
  <c r="AJ36" i="36"/>
  <c r="AK36" i="36"/>
  <c r="AL36" i="36"/>
  <c r="AM36" i="36"/>
  <c r="AN36" i="36"/>
  <c r="AO36" i="36"/>
  <c r="H28" i="36"/>
  <c r="I28" i="36"/>
  <c r="J28" i="36"/>
  <c r="K28" i="36"/>
  <c r="L28" i="36"/>
  <c r="M28" i="36"/>
  <c r="N28" i="36"/>
  <c r="O28" i="36"/>
  <c r="P28" i="36"/>
  <c r="Q28" i="36"/>
  <c r="R28" i="36"/>
  <c r="S28" i="36"/>
  <c r="T28" i="36"/>
  <c r="U28" i="36"/>
  <c r="V28" i="36"/>
  <c r="W28" i="36"/>
  <c r="X28" i="36"/>
  <c r="Y28" i="36"/>
  <c r="Z28" i="36"/>
  <c r="AA28" i="36"/>
  <c r="AB28" i="36"/>
  <c r="AC28" i="36"/>
  <c r="AD28" i="36"/>
  <c r="AE28" i="36"/>
  <c r="AF28" i="36"/>
  <c r="AG28" i="36"/>
  <c r="AH28" i="36"/>
  <c r="AI28" i="36"/>
  <c r="AJ28" i="36"/>
  <c r="AK28" i="36"/>
  <c r="AL28" i="36"/>
  <c r="AM28" i="36"/>
  <c r="AN28" i="36"/>
  <c r="AO28" i="36"/>
  <c r="AP28" i="36"/>
  <c r="H21" i="36"/>
  <c r="I21" i="36"/>
  <c r="J21" i="36"/>
  <c r="K21" i="36"/>
  <c r="K51" i="36" s="1"/>
  <c r="L21" i="36"/>
  <c r="M21" i="36"/>
  <c r="N21" i="36"/>
  <c r="O21" i="36"/>
  <c r="P21" i="36"/>
  <c r="Q21" i="36"/>
  <c r="R21" i="36"/>
  <c r="S21" i="36"/>
  <c r="T21" i="36"/>
  <c r="U21" i="36"/>
  <c r="V21" i="36"/>
  <c r="W21" i="36"/>
  <c r="X21" i="36"/>
  <c r="Y21" i="36"/>
  <c r="Z21" i="36"/>
  <c r="AA21" i="36"/>
  <c r="AB21" i="36"/>
  <c r="AC21" i="36"/>
  <c r="AD21" i="36"/>
  <c r="AE21" i="36"/>
  <c r="AF21" i="36"/>
  <c r="AG21" i="36"/>
  <c r="AH21" i="36"/>
  <c r="AI21" i="36"/>
  <c r="AJ21" i="36"/>
  <c r="AK21" i="36"/>
  <c r="AL21" i="36"/>
  <c r="AM21" i="36"/>
  <c r="AN21" i="36"/>
  <c r="AO21" i="36"/>
  <c r="AP21" i="36"/>
  <c r="N10" i="36"/>
  <c r="O10" i="36"/>
  <c r="P10" i="36"/>
  <c r="Q10" i="36"/>
  <c r="R10" i="36"/>
  <c r="S10" i="36"/>
  <c r="T10" i="36"/>
  <c r="U10" i="36"/>
  <c r="V10" i="36"/>
  <c r="W10" i="36"/>
  <c r="X10" i="36"/>
  <c r="Y10" i="36"/>
  <c r="Z10" i="36"/>
  <c r="AA10" i="36"/>
  <c r="AB10" i="36"/>
  <c r="AC10" i="36"/>
  <c r="AD10" i="36"/>
  <c r="AE10" i="36"/>
  <c r="AF10" i="36"/>
  <c r="AG10" i="36"/>
  <c r="AH10" i="36"/>
  <c r="AI10" i="36"/>
  <c r="AJ10" i="36"/>
  <c r="AK10" i="36"/>
  <c r="AL10" i="36"/>
  <c r="AM10" i="36"/>
  <c r="AN10" i="36"/>
  <c r="AO10" i="36"/>
  <c r="AP10" i="36"/>
  <c r="M10" i="36"/>
  <c r="L10" i="36"/>
  <c r="K10" i="36"/>
  <c r="J10" i="36"/>
  <c r="H10" i="36"/>
  <c r="AN11" i="48"/>
  <c r="AM11" i="48"/>
  <c r="AL11" i="48"/>
  <c r="AK11" i="48"/>
  <c r="AJ11" i="48"/>
  <c r="AI11" i="48"/>
  <c r="AH11" i="48"/>
  <c r="AG11" i="48"/>
  <c r="AF11" i="48"/>
  <c r="AE11" i="48"/>
  <c r="AD11" i="48"/>
  <c r="AC11" i="48"/>
  <c r="AB11" i="48"/>
  <c r="AA11" i="48"/>
  <c r="Z11" i="48"/>
  <c r="Y11" i="48"/>
  <c r="X11" i="48"/>
  <c r="W11" i="48"/>
  <c r="V11" i="48"/>
  <c r="U11" i="48"/>
  <c r="T11" i="48"/>
  <c r="S11" i="48"/>
  <c r="R11" i="48"/>
  <c r="Q11" i="48"/>
  <c r="P11" i="48"/>
  <c r="O11" i="48"/>
  <c r="N11" i="48"/>
  <c r="M11" i="48"/>
  <c r="L11" i="48"/>
  <c r="K11" i="48"/>
  <c r="J11" i="48"/>
  <c r="I11" i="48"/>
  <c r="H11" i="48"/>
  <c r="G11" i="48"/>
  <c r="F11" i="48"/>
  <c r="E20" i="43" l="1"/>
  <c r="E21" i="48"/>
  <c r="D21" i="48"/>
  <c r="D20" i="43"/>
  <c r="S30" i="43"/>
  <c r="S31" i="48"/>
  <c r="S30" i="48"/>
  <c r="I31" i="48"/>
  <c r="AM31" i="48"/>
  <c r="D11" i="48"/>
  <c r="E11" i="48"/>
  <c r="S29" i="43"/>
  <c r="X31" i="48"/>
  <c r="AM29" i="43"/>
  <c r="I30" i="48"/>
  <c r="AC31" i="48"/>
  <c r="I29" i="43"/>
  <c r="I50" i="36"/>
  <c r="I30" i="43"/>
  <c r="AH29" i="43"/>
  <c r="AH31" i="48"/>
  <c r="AH30" i="48"/>
  <c r="AH30" i="43"/>
  <c r="N31" i="48"/>
  <c r="N29" i="43"/>
  <c r="N30" i="48"/>
  <c r="N30" i="43"/>
  <c r="AJ52" i="36"/>
  <c r="P51" i="36"/>
  <c r="AM30" i="43"/>
  <c r="AM30" i="48"/>
  <c r="Z52" i="36"/>
  <c r="X30" i="48"/>
  <c r="X29" i="43"/>
  <c r="X30" i="43"/>
  <c r="AC30" i="43"/>
  <c r="AC29" i="43"/>
  <c r="AC30" i="48"/>
  <c r="AO52" i="36"/>
  <c r="U52" i="36"/>
  <c r="Z51" i="36"/>
  <c r="AE51" i="36"/>
  <c r="K52" i="36"/>
  <c r="P52" i="36"/>
  <c r="AO51" i="36"/>
  <c r="U51" i="36"/>
  <c r="AE52" i="36"/>
  <c r="AJ51" i="36"/>
  <c r="G26" i="48" l="1"/>
  <c r="F35" i="36" l="1"/>
  <c r="D13" i="43" l="1"/>
  <c r="D15" i="43"/>
  <c r="D16" i="43"/>
  <c r="D12" i="43"/>
  <c r="D11" i="43" s="1"/>
  <c r="G25" i="43"/>
  <c r="G46" i="36"/>
  <c r="G43" i="36"/>
  <c r="F45" i="36"/>
  <c r="F43" i="36"/>
  <c r="F38" i="36"/>
  <c r="F39" i="36"/>
  <c r="F40" i="36"/>
  <c r="F41" i="36"/>
  <c r="F37" i="36"/>
  <c r="F29" i="36"/>
  <c r="G38" i="36"/>
  <c r="F30" i="36"/>
  <c r="F34" i="36"/>
  <c r="G34" i="36"/>
  <c r="G29" i="36"/>
  <c r="F13" i="36"/>
  <c r="F15" i="36"/>
  <c r="F16" i="36"/>
  <c r="F18" i="36"/>
  <c r="F19" i="36"/>
  <c r="F20" i="36"/>
  <c r="G42" i="36" l="1"/>
  <c r="G28" i="36"/>
  <c r="G36" i="36"/>
  <c r="F36" i="36"/>
  <c r="F42" i="36"/>
  <c r="F28" i="36"/>
  <c r="F46" i="36"/>
  <c r="AF50" i="36" l="1"/>
  <c r="H50" i="36"/>
  <c r="F25" i="43" s="1"/>
  <c r="AO50" i="36"/>
  <c r="AM50" i="36"/>
  <c r="AK50" i="36"/>
  <c r="AI25" i="43" s="1"/>
  <c r="AI50" i="36"/>
  <c r="AG50" i="36"/>
  <c r="AE50" i="36"/>
  <c r="AC50" i="36"/>
  <c r="AA50" i="36"/>
  <c r="Y50" i="36"/>
  <c r="U50" i="36"/>
  <c r="Q50" i="36"/>
  <c r="O50" i="36"/>
  <c r="M50" i="36"/>
  <c r="K50" i="36"/>
  <c r="S50" i="36"/>
  <c r="W50" i="36"/>
  <c r="AP50" i="36"/>
  <c r="AN26" i="48" s="1"/>
  <c r="AN50" i="36"/>
  <c r="AL50" i="36"/>
  <c r="AJ50" i="36"/>
  <c r="AH50" i="36"/>
  <c r="AD50" i="36"/>
  <c r="AB50" i="36"/>
  <c r="Z50" i="36"/>
  <c r="X50" i="36"/>
  <c r="V50" i="36"/>
  <c r="T50" i="36"/>
  <c r="R50" i="36"/>
  <c r="P50" i="36"/>
  <c r="N50" i="36"/>
  <c r="L50" i="36"/>
  <c r="AN25" i="43" l="1"/>
  <c r="J26" i="48"/>
  <c r="J25" i="43"/>
  <c r="N26" i="48"/>
  <c r="N25" i="43"/>
  <c r="R26" i="48"/>
  <c r="R25" i="43"/>
  <c r="AF26" i="48"/>
  <c r="AF25" i="43"/>
  <c r="AJ26" i="48"/>
  <c r="AJ25" i="43"/>
  <c r="L26" i="48"/>
  <c r="L25" i="43"/>
  <c r="P26" i="48"/>
  <c r="P25" i="43"/>
  <c r="T26" i="48"/>
  <c r="T25" i="43"/>
  <c r="AH26" i="48"/>
  <c r="AH25" i="43"/>
  <c r="AL26" i="48"/>
  <c r="AL25" i="43"/>
  <c r="I25" i="43"/>
  <c r="I26" i="48"/>
  <c r="M26" i="48"/>
  <c r="M25" i="43"/>
  <c r="S26" i="48"/>
  <c r="S25" i="43"/>
  <c r="AG26" i="48"/>
  <c r="AG25" i="43"/>
  <c r="AK26" i="48"/>
  <c r="AK25" i="43"/>
  <c r="F26" i="48"/>
  <c r="Q26" i="48"/>
  <c r="Q25" i="43"/>
  <c r="K26" i="48"/>
  <c r="K25" i="43"/>
  <c r="O26" i="48"/>
  <c r="O25" i="43"/>
  <c r="AE26" i="48"/>
  <c r="AE25" i="43"/>
  <c r="AI26" i="48"/>
  <c r="AM26" i="48"/>
  <c r="AM25" i="43"/>
  <c r="X26" i="48"/>
  <c r="X25" i="43"/>
  <c r="U25" i="43"/>
  <c r="U26" i="48"/>
  <c r="Y25" i="43"/>
  <c r="Y26" i="48"/>
  <c r="V26" i="48"/>
  <c r="V25" i="43"/>
  <c r="W25" i="43"/>
  <c r="W26" i="48"/>
  <c r="AB26" i="48"/>
  <c r="AB25" i="43"/>
  <c r="AC26" i="48"/>
  <c r="AC25" i="43"/>
  <c r="Z25" i="43"/>
  <c r="Z26" i="48"/>
  <c r="AA26" i="48"/>
  <c r="AA25" i="43"/>
  <c r="AD26" i="48"/>
  <c r="AD25" i="43"/>
  <c r="N53" i="36"/>
  <c r="AM54" i="36"/>
  <c r="S53" i="36"/>
  <c r="S54" i="36"/>
  <c r="AH53" i="36"/>
  <c r="AM53" i="36"/>
  <c r="AC54" i="36"/>
  <c r="N54" i="36"/>
  <c r="AC53" i="36"/>
  <c r="AH54" i="36"/>
  <c r="X53" i="36"/>
  <c r="X54" i="36"/>
  <c r="G10" i="36"/>
  <c r="F12" i="36"/>
  <c r="F10" i="36" s="1"/>
  <c r="Q26" i="43" l="1"/>
  <c r="AF28" i="48"/>
  <c r="V26" i="43"/>
  <c r="L26" i="43"/>
  <c r="L27" i="43"/>
  <c r="AK28" i="48"/>
  <c r="L27" i="48"/>
  <c r="Q28" i="48"/>
  <c r="AF27" i="48"/>
  <c r="AA28" i="48"/>
  <c r="AK27" i="43"/>
  <c r="Q27" i="48"/>
  <c r="L28" i="48"/>
  <c r="AK26" i="43"/>
  <c r="AK27" i="48"/>
  <c r="V28" i="48"/>
  <c r="V27" i="48"/>
  <c r="AA27" i="48"/>
  <c r="G21" i="36"/>
  <c r="G50" i="36" s="1"/>
  <c r="AA27" i="43"/>
  <c r="AF26" i="43"/>
  <c r="AA26" i="43"/>
  <c r="Q27" i="43"/>
  <c r="AF27" i="43"/>
  <c r="V27" i="43"/>
  <c r="F21" i="36"/>
  <c r="F50" i="36" s="1"/>
  <c r="D25" i="43" s="1"/>
  <c r="E25" i="43" l="1"/>
  <c r="E26" i="48"/>
  <c r="D26" i="48"/>
  <c r="D27" i="48" s="1"/>
  <c r="J50" i="36"/>
  <c r="H26" i="48" l="1"/>
  <c r="H25" i="43"/>
  <c r="I53" i="36"/>
  <c r="I54" i="36"/>
  <c r="G27" i="43" l="1"/>
  <c r="D27" i="43" s="1"/>
  <c r="D28" i="43" s="1"/>
  <c r="G26" i="43"/>
  <c r="D26" i="43" s="1"/>
  <c r="G28" i="48"/>
  <c r="D28" i="48" s="1"/>
  <c r="D29" i="48" s="1"/>
  <c r="G27" i="48"/>
</calcChain>
</file>

<file path=xl/sharedStrings.xml><?xml version="1.0" encoding="utf-8"?>
<sst xmlns="http://schemas.openxmlformats.org/spreadsheetml/2006/main" count="1009" uniqueCount="395">
  <si>
    <t>heti</t>
  </si>
  <si>
    <t>Félévek</t>
  </si>
  <si>
    <t>Tantárgyak</t>
  </si>
  <si>
    <t>óra</t>
  </si>
  <si>
    <t>1.</t>
  </si>
  <si>
    <t>2.</t>
  </si>
  <si>
    <t>3.</t>
  </si>
  <si>
    <t>4.</t>
  </si>
  <si>
    <t>5.</t>
  </si>
  <si>
    <t>6.</t>
  </si>
  <si>
    <t>ea</t>
  </si>
  <si>
    <t>l</t>
  </si>
  <si>
    <t>tgy</t>
  </si>
  <si>
    <t>k</t>
  </si>
  <si>
    <t>kr</t>
  </si>
  <si>
    <t>v</t>
  </si>
  <si>
    <t>Vizsga (v)</t>
  </si>
  <si>
    <t>Mindösszesen:</t>
  </si>
  <si>
    <t>Testnevelés I.</t>
  </si>
  <si>
    <t>Testnevelés II.</t>
  </si>
  <si>
    <t>7.</t>
  </si>
  <si>
    <t>Kód</t>
  </si>
  <si>
    <t xml:space="preserve">Összes heti óra </t>
  </si>
  <si>
    <t xml:space="preserve"> </t>
  </si>
  <si>
    <t>kredit</t>
  </si>
  <si>
    <t>8.</t>
  </si>
  <si>
    <t>Előtanulmány</t>
  </si>
  <si>
    <t>9.</t>
  </si>
  <si>
    <t>46.</t>
  </si>
  <si>
    <t>47.</t>
  </si>
  <si>
    <t>Matematika I.</t>
  </si>
  <si>
    <t>Matematika II.</t>
  </si>
  <si>
    <r>
      <t>kredi</t>
    </r>
    <r>
      <rPr>
        <b/>
        <sz val="12"/>
        <rFont val="Arial CE"/>
        <charset val="238"/>
      </rPr>
      <t>t</t>
    </r>
  </si>
  <si>
    <t>Nappali tagozat</t>
  </si>
  <si>
    <t xml:space="preserve">A záróvizsga tárgyai: </t>
  </si>
  <si>
    <t>44.</t>
  </si>
  <si>
    <t xml:space="preserve">Rejtő Sándor Könnyűipari és Környezetmérnöki Kar </t>
  </si>
  <si>
    <t>é</t>
  </si>
  <si>
    <t>Évközi jegy (é)</t>
  </si>
  <si>
    <t>Szabadon választható tárgyak</t>
  </si>
  <si>
    <t>"</t>
  </si>
  <si>
    <t>összesen:</t>
  </si>
  <si>
    <t>Dékán</t>
  </si>
  <si>
    <t>Óbudai Egyetem</t>
  </si>
  <si>
    <t>Szakmai gyakorlat</t>
  </si>
  <si>
    <t>6 hét</t>
  </si>
  <si>
    <t>Összesen:</t>
  </si>
  <si>
    <t>dékán</t>
  </si>
  <si>
    <t>heti óra</t>
  </si>
  <si>
    <t>Félév</t>
  </si>
  <si>
    <t>Választható tárgy I.</t>
  </si>
  <si>
    <t>Választható tárgy II.</t>
  </si>
  <si>
    <t>Választható tárgy III.</t>
  </si>
  <si>
    <t>Választható tárgy IV.</t>
  </si>
  <si>
    <t>Rejtő Sándor Könnyűipari és Környezetmérnöki Kar</t>
  </si>
  <si>
    <t>Vállalati információs rendszerek (SAP)</t>
  </si>
  <si>
    <t>Grafikus tervezõ rendszerek</t>
  </si>
  <si>
    <t>Papírmívesség</t>
  </si>
  <si>
    <t xml:space="preserve">Korszerû flexográfiai nyomtatás technológiája </t>
  </si>
  <si>
    <t>Bevezetés a multimédiába</t>
  </si>
  <si>
    <t>Meteorológia a környezetvédelemben</t>
  </si>
  <si>
    <t>Kromatográfia</t>
  </si>
  <si>
    <t>Környezetbarát technológiák</t>
  </si>
  <si>
    <t>Fizikai alapismeretek</t>
  </si>
  <si>
    <t xml:space="preserve">CAD alapismeretek </t>
  </si>
  <si>
    <t>Számítógépes térábrázolás II.</t>
  </si>
  <si>
    <t>Számítógépes térábrázolás I.</t>
  </si>
  <si>
    <t>A terméktervezés számítógépes eszközei</t>
  </si>
  <si>
    <t>Beépített rendszerek és mikrovezérlők</t>
  </si>
  <si>
    <t>Öltözködéstörténet</t>
  </si>
  <si>
    <t>Intelligens anyagok sajátosságai</t>
  </si>
  <si>
    <t>Szervezetfejlesztés</t>
  </si>
  <si>
    <t>Folyamatok statisztikai elmélete</t>
  </si>
  <si>
    <t>Anyagvizsgálat és méréstechnika</t>
  </si>
  <si>
    <t>A tárgyak adott félévi indításáról a hallgatói létszámok és az oktatói terhelések ismeretében a dékán dönt!</t>
  </si>
  <si>
    <t>Multimedia&amp;digital imaging technologies</t>
  </si>
  <si>
    <t>Theory&amp;measurement of color</t>
  </si>
  <si>
    <t>Computer Aided Product Design</t>
  </si>
  <si>
    <t>Chromatography</t>
  </si>
  <si>
    <t>Digital Printing Technologies</t>
  </si>
  <si>
    <t>Product Construction and Design in the Clothing Industry</t>
  </si>
  <si>
    <t>Decision Supporting Systems</t>
  </si>
  <si>
    <t>Cellulose and Pulp Fiber Chemistry</t>
  </si>
  <si>
    <t>Microbiology</t>
  </si>
  <si>
    <t>Polimer Chemistry</t>
  </si>
  <si>
    <t xml:space="preserve">Flexographic Printing Technology </t>
  </si>
  <si>
    <t>Microbial Electrochemistry</t>
  </si>
  <si>
    <t>Érvényes:</t>
  </si>
  <si>
    <t>Kritérium tárgyak</t>
  </si>
  <si>
    <t>Ökológia</t>
  </si>
  <si>
    <t>Környezetmérnök szak</t>
  </si>
  <si>
    <t>Térinformatika</t>
  </si>
  <si>
    <t>Kémia I.</t>
  </si>
  <si>
    <t>Kémia II.</t>
  </si>
  <si>
    <t>Mérések adatfeldolgozása</t>
  </si>
  <si>
    <t>Kockázatelemzés</t>
  </si>
  <si>
    <t>Földtudományi ismeretek</t>
  </si>
  <si>
    <t>Elektrotechnika</t>
  </si>
  <si>
    <t>Természettudományos alapismeretek (40-60kr.)</t>
  </si>
  <si>
    <t>Gazdasági és Humán ismeretek   (10-30kr.)                                                        összesen:</t>
  </si>
  <si>
    <t>Környezeti elemek védelme (30-70kr.)                                                                         összesen:</t>
  </si>
  <si>
    <t>Műszaki mérnöki ismeretek (20-50kr.)</t>
  </si>
  <si>
    <t>Környezetelemzés,környezeti informatika (10-30kr.)</t>
  </si>
  <si>
    <t>Környezetmenedzsment (10-30kr.)</t>
  </si>
  <si>
    <t>Előtanulmány kód</t>
  </si>
  <si>
    <t>Gyakorlati órák:</t>
  </si>
  <si>
    <t>Összóra:</t>
  </si>
  <si>
    <t>Alap összesen:</t>
  </si>
  <si>
    <t>a</t>
  </si>
  <si>
    <t>Alap+spec.</t>
  </si>
  <si>
    <t>Össszes gyakorlati óra</t>
  </si>
  <si>
    <t>Gyakorlati órák aránya (%)</t>
  </si>
  <si>
    <t>Kritérium köv.</t>
  </si>
  <si>
    <t xml:space="preserve">kritériumtárgy1 (angol vagy német nyelven) </t>
  </si>
  <si>
    <t xml:space="preserve">kritériumtárgy2 (angol vagy német nyelven) </t>
  </si>
  <si>
    <t>Lean and Green Printing (online)</t>
  </si>
  <si>
    <t>Szabadon választható I.</t>
  </si>
  <si>
    <t>Szabadon választható II.</t>
  </si>
  <si>
    <t>Szabadon választható III.</t>
  </si>
  <si>
    <t>A kooperatív képzés tanterve</t>
  </si>
  <si>
    <t>Megjegyzés: A kooperatív képzés tantárgyait a Kari Tanács évente fogadja el.</t>
  </si>
  <si>
    <t>Alkalmazott számítástechnika II.</t>
  </si>
  <si>
    <t>Chemical Aspects of Paper Converting</t>
  </si>
  <si>
    <t>Dr. habil Koltai László</t>
  </si>
  <si>
    <t xml:space="preserve">Dr. habil Koltai László </t>
  </si>
  <si>
    <t>Dr. habil. Koltai László</t>
  </si>
  <si>
    <t>Bevezetés a műszaki matematikába</t>
  </si>
  <si>
    <t>Biomassza előállítás és hasznosítás</t>
  </si>
  <si>
    <t>45.</t>
  </si>
  <si>
    <t>Design (online)</t>
  </si>
  <si>
    <t>Környezetpedagógia</t>
  </si>
  <si>
    <r>
      <t>kredi</t>
    </r>
    <r>
      <rPr>
        <b/>
        <sz val="12"/>
        <color theme="1"/>
        <rFont val="Arial CE"/>
        <charset val="238"/>
      </rPr>
      <t>t</t>
    </r>
  </si>
  <si>
    <t>Szabályozás és vezérlés (blended)</t>
  </si>
  <si>
    <t>Gépszerkezetek (blended)</t>
  </si>
  <si>
    <t>Noise and Vibration Protection</t>
  </si>
  <si>
    <t>Renewable Energy</t>
  </si>
  <si>
    <t>Projektmenedzsment (blended)</t>
  </si>
  <si>
    <t>Alkalmazott számítástechnika I.</t>
  </si>
  <si>
    <t>Water Quality Protection</t>
  </si>
  <si>
    <t>Alternatív energiahasználat a gyakorlatban I.(Energetikai rendszerek-lakossági alkalmazás, közlekedés )</t>
  </si>
  <si>
    <t>Alternatív energiahasználat a gyakorlatban II. (Energetikai rendszerek-épített környezet, épületenergetika)</t>
  </si>
  <si>
    <t>Talajmechanika az energetikai és környezetmérnöki tudományban</t>
  </si>
  <si>
    <t>Divat és enteriőr technológia</t>
  </si>
  <si>
    <t>Divattermékek modellezése I.</t>
  </si>
  <si>
    <t>Kötött kelmék feldolgozása I.</t>
  </si>
  <si>
    <t>Kötött kelmék feldolgozása II.</t>
  </si>
  <si>
    <t>Speciális textilruházati vizsgálatok</t>
  </si>
  <si>
    <t xml:space="preserve">Dr. habil Koltai László dékán </t>
  </si>
  <si>
    <t>Hidrológia és hidraulika alapjai</t>
  </si>
  <si>
    <t>Vízgyűjtő- és csapadékvíz gazdálkodás</t>
  </si>
  <si>
    <t>Víziközmű-hálózatok -Csatornázás</t>
  </si>
  <si>
    <t>Szennyvíz és iszapgazdálkodás, újrahasznosítás</t>
  </si>
  <si>
    <t>Irányítási rendszerek informatikai támogatása (online)</t>
  </si>
  <si>
    <t>Egészségmegőrző textilrendszerek</t>
  </si>
  <si>
    <t>Zavaró környezeti szagok levegőtisztaság-védelmi kérdései</t>
  </si>
  <si>
    <t>Környezeti kolloidok</t>
  </si>
  <si>
    <t>Environmental Colloids</t>
  </si>
  <si>
    <t>Creative Thinking</t>
  </si>
  <si>
    <t>Szaknyelv angol A</t>
  </si>
  <si>
    <t>Szaknyelv angol B</t>
  </si>
  <si>
    <t>Szaknyelv német A</t>
  </si>
  <si>
    <t>Szaknyelv német B</t>
  </si>
  <si>
    <t>Climate Changes and Environmental Health</t>
  </si>
  <si>
    <t>SAP Enterprise Resource Planning</t>
  </si>
  <si>
    <t>Érvényes 2023. szeptember 1-től</t>
  </si>
  <si>
    <t>Testnevelés III.</t>
  </si>
  <si>
    <t>Testnevelés IV.</t>
  </si>
  <si>
    <t>Patronálás</t>
  </si>
  <si>
    <t>RKXKZRMBNF</t>
  </si>
  <si>
    <t>RKXBI1HBNF</t>
  </si>
  <si>
    <t xml:space="preserve">Mérnöki fizika </t>
  </si>
  <si>
    <t>RKXFI1HBNF</t>
  </si>
  <si>
    <t>Érvényes 2023. szeptember 1.</t>
  </si>
  <si>
    <t>Szabadon választható tárgyak 10 kredit</t>
  </si>
  <si>
    <t>Hallgatói tutorálás</t>
  </si>
  <si>
    <t>Környezet-, egészség -  és munkavédelem (EHS alapok) (blended)</t>
  </si>
  <si>
    <t>Kritérium követelmények</t>
  </si>
  <si>
    <t>Komplex környezetmérnöki projektmunka</t>
  </si>
  <si>
    <t>Fenntarthatósági ismeretek, környezetetika</t>
  </si>
  <si>
    <t xml:space="preserve">Szakdolgozat </t>
  </si>
  <si>
    <t>Közgazdaságtan</t>
  </si>
  <si>
    <t>RKXTA1MBNF</t>
  </si>
  <si>
    <t>RKXMA2HBNF</t>
  </si>
  <si>
    <t>RMXKE1KBNF</t>
  </si>
  <si>
    <t>RMXKE2KBNF</t>
  </si>
  <si>
    <t>RKXEL1HBNF</t>
  </si>
  <si>
    <t>RKXOK1MBNF</t>
  </si>
  <si>
    <t>RKXFT1MBNF</t>
  </si>
  <si>
    <t>RKXKE1MBNF</t>
  </si>
  <si>
    <t>RKXKE3MBNF</t>
  </si>
  <si>
    <t>RKXKM1MBNF</t>
  </si>
  <si>
    <t>RKXKU1MBNF</t>
  </si>
  <si>
    <t>RKXMH1HBNF</t>
  </si>
  <si>
    <t xml:space="preserve">RKEMR1HBNF </t>
  </si>
  <si>
    <t>RKEGZ1MBNF</t>
  </si>
  <si>
    <t>RKXKA1HBNF</t>
  </si>
  <si>
    <t>RKXMF1MBNF</t>
  </si>
  <si>
    <t>RKESV1HBNF</t>
  </si>
  <si>
    <t>RKEMR1HBNF</t>
  </si>
  <si>
    <t>Környezetgazdálkodás, hatásvizsgálat</t>
  </si>
  <si>
    <t>RKXTI1MBNF</t>
  </si>
  <si>
    <t>Differenciált szakmai tárgyak (min. 40 kredit)</t>
  </si>
  <si>
    <t>RKDSZDHBNF</t>
  </si>
  <si>
    <t>RKWAE2HBNF</t>
  </si>
  <si>
    <t>RKWAE1HBNF</t>
  </si>
  <si>
    <t>RKWMU1HBNF</t>
  </si>
  <si>
    <t>RKWMF2MBNF</t>
  </si>
  <si>
    <t>RKWMF1MBNF</t>
  </si>
  <si>
    <t>Informatika (blended)</t>
  </si>
  <si>
    <t>Terület és településfejlesztési ismeretek</t>
  </si>
  <si>
    <t>10.</t>
  </si>
  <si>
    <t>11.</t>
  </si>
  <si>
    <t>12.</t>
  </si>
  <si>
    <t>14.</t>
  </si>
  <si>
    <t>15.</t>
  </si>
  <si>
    <t>16.</t>
  </si>
  <si>
    <t>RKWGT1HBNF</t>
  </si>
  <si>
    <t xml:space="preserve">RKWHH1HBNF </t>
  </si>
  <si>
    <t>RKWVJ1HBNF</t>
  </si>
  <si>
    <t>RKWCG1HBNF</t>
  </si>
  <si>
    <t>RKWVH1HBNF</t>
  </si>
  <si>
    <t>RKWSZ1HBNF</t>
  </si>
  <si>
    <t>RKWPR1MBNF</t>
  </si>
  <si>
    <t>RKWBT1HBNF</t>
  </si>
  <si>
    <t>5. MOBILITÁS</t>
  </si>
  <si>
    <t>RKWFK1MBNF</t>
  </si>
  <si>
    <t>RKXKO1MBNF</t>
  </si>
  <si>
    <t>RKDSZHBNF</t>
  </si>
  <si>
    <t>Fenntartható energiagazdálkodás, zöldenergia specializáció</t>
  </si>
  <si>
    <t>BSc (F) Mintatanterv</t>
  </si>
  <si>
    <t xml:space="preserve">BSc (F) Mintatanterv </t>
  </si>
  <si>
    <t xml:space="preserve">                              Fenntartható területfejlesztés, vízgazdálkodás specializáció</t>
  </si>
  <si>
    <t>Területi vízrendezés, vízi környezet védelme és  jogi szabályozása</t>
  </si>
  <si>
    <t>RTXTM1MBNF</t>
  </si>
  <si>
    <t>RTXTK1MBNF</t>
  </si>
  <si>
    <t>RTXHT1MBNF</t>
  </si>
  <si>
    <t>RKXMA1HBNF</t>
  </si>
  <si>
    <t>Természettudományok alapjai</t>
  </si>
  <si>
    <t xml:space="preserve"> RKXMA1HBNF aláírás</t>
  </si>
  <si>
    <t>Tanulásmódszertan</t>
  </si>
  <si>
    <t>Tutori rendszer kiépítése és korszerű tanulástechnika</t>
  </si>
  <si>
    <t>RMEIF1HBNF</t>
  </si>
  <si>
    <t>Környezetanalitika és kémiai analízis</t>
  </si>
  <si>
    <t>RMXKE2KBNF,RKXFI1HBNF</t>
  </si>
  <si>
    <t xml:space="preserve">RKXKM1MBNF </t>
  </si>
  <si>
    <t>RKXKE1MBNF; RKXFT1MBNF</t>
  </si>
  <si>
    <t>RKXEL1HBNF,RKXKM2MBNF</t>
  </si>
  <si>
    <t>Biotechnológia</t>
  </si>
  <si>
    <t>Környezeti szimuláció</t>
  </si>
  <si>
    <t>RKVBI1MBNF</t>
  </si>
  <si>
    <t>RKVSI1MBNF</t>
  </si>
  <si>
    <t>→</t>
  </si>
  <si>
    <t>RMVVI1IBNF</t>
  </si>
  <si>
    <t>RMVTR1NBNF</t>
  </si>
  <si>
    <t>RMVPM1PBNF</t>
  </si>
  <si>
    <t>RMVFN1NBNF</t>
  </si>
  <si>
    <t>RMVCM1NBNF</t>
  </si>
  <si>
    <t>RKVMETMBNF</t>
  </si>
  <si>
    <t>RKVMA0MBNF</t>
  </si>
  <si>
    <t>RKVKP1MBNF</t>
  </si>
  <si>
    <t>RKVKR1MBNF</t>
  </si>
  <si>
    <t>RMVKT1PBNF</t>
  </si>
  <si>
    <t>RKVFI0MBNF</t>
  </si>
  <si>
    <t>RKVCA1MBNF</t>
  </si>
  <si>
    <t>RTVST1MBNF</t>
  </si>
  <si>
    <t>RTVST2MBNF</t>
  </si>
  <si>
    <t>RTVTS1MBNF</t>
  </si>
  <si>
    <t>RTVRM1MBNF</t>
  </si>
  <si>
    <t>RTVOT1MBNF</t>
  </si>
  <si>
    <t>RTVIA1MBNF</t>
  </si>
  <si>
    <t>RTVDE1MBNF</t>
  </si>
  <si>
    <t>RTVAS1MBNF</t>
  </si>
  <si>
    <t>RTVAS2MBNF</t>
  </si>
  <si>
    <t>RMVSV1MBNF</t>
  </si>
  <si>
    <t>RMVFS1MBNF</t>
  </si>
  <si>
    <t>RMVAM1MBNF</t>
  </si>
  <si>
    <t>RMSAA1BBNE helyett RMVSAAMBNF</t>
  </si>
  <si>
    <t>RMSAB1BBNE helyett RMVSABMBNF</t>
  </si>
  <si>
    <t>RMSNA1BBNE helyett RMVSNAMBNF</t>
  </si>
  <si>
    <t>RMSNB1BBNE helyett RMVSNBMBNF</t>
  </si>
  <si>
    <t>RKVTALMBNF</t>
  </si>
  <si>
    <t>RTVDT1MBNF</t>
  </si>
  <si>
    <t>RTVDM1MBNF</t>
  </si>
  <si>
    <t>RTVKF1MBNF</t>
  </si>
  <si>
    <t>RTVKF2MBNF</t>
  </si>
  <si>
    <t>RTVSV1MBNF</t>
  </si>
  <si>
    <t>RMVII1KBNF</t>
  </si>
  <si>
    <t>RTVET1MBNF</t>
  </si>
  <si>
    <t>RKVKK1MBNF</t>
  </si>
  <si>
    <t>RKVSZLMBNF</t>
  </si>
  <si>
    <t>RMKMD1ABNF</t>
  </si>
  <si>
    <t>RMKMC1ABNF</t>
  </si>
  <si>
    <t>RTKSTABVNF</t>
  </si>
  <si>
    <t>RTKCT1ABNF</t>
  </si>
  <si>
    <t>RKKKR1ABNF</t>
  </si>
  <si>
    <t>RKKPN1ABNF</t>
  </si>
  <si>
    <t>RKKRE1ABNF</t>
  </si>
  <si>
    <t>RKKKK1EBNF</t>
  </si>
  <si>
    <t>RMKDT1ABNF</t>
  </si>
  <si>
    <t xml:space="preserve"> RTKRKARVNF</t>
  </si>
  <si>
    <t>RMKLGA1BNF</t>
  </si>
  <si>
    <t>RMKDSA1BNF</t>
  </si>
  <si>
    <t>RMKFCA1BNF</t>
  </si>
  <si>
    <t>RKKPW1ABNF</t>
  </si>
  <si>
    <t>RKKMB1ABNF</t>
  </si>
  <si>
    <t>RMKOA1ABNF</t>
  </si>
  <si>
    <t>RMKFN1ABNF</t>
  </si>
  <si>
    <t>RMKCA1ABNF</t>
  </si>
  <si>
    <t>RMKCV1ABNF</t>
  </si>
  <si>
    <t>RKKMI1ABNF</t>
  </si>
  <si>
    <t>RKKCC1ABNF</t>
  </si>
  <si>
    <t>RMVVI1ABNF</t>
  </si>
  <si>
    <t>BSc (F)  Mintatanterv</t>
  </si>
  <si>
    <t>2023. szeptemberétől</t>
  </si>
  <si>
    <t>Érvényes 2023. szeptemberétől</t>
  </si>
  <si>
    <t>Környezeti biológia alapjai</t>
  </si>
  <si>
    <t>RKIPTKMBNF</t>
  </si>
  <si>
    <t xml:space="preserve">Környezetjogi ismeretek </t>
  </si>
  <si>
    <t>RKXKJ1MBNF</t>
  </si>
  <si>
    <t>RKXKH1MBNF</t>
  </si>
  <si>
    <t>Megújuló energiák forrásai I. (Napenergia +geotermikus energia alkalmazása) (blended)</t>
  </si>
  <si>
    <t>Megújuló energiák forrásai II.(Szélenergia , vízenergia és hidrogéncellák alkalmazása) (blended)</t>
  </si>
  <si>
    <t>RKEKE1MBNF</t>
  </si>
  <si>
    <t>17.</t>
  </si>
  <si>
    <t>19.</t>
  </si>
  <si>
    <t>20.</t>
  </si>
  <si>
    <t>22.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</si>
  <si>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</si>
  <si>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</si>
  <si>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</si>
  <si>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</si>
  <si>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</si>
  <si>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</si>
  <si>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</si>
  <si>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</si>
  <si>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</si>
  <si>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</si>
  <si>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</si>
  <si>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</si>
  <si>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</si>
  <si>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</si>
  <si>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</si>
  <si>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</si>
  <si>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</si>
  <si>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</si>
  <si>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</si>
  <si>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</si>
  <si>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 xml:space="preserve">CAD – 3D modeling with Solid Edge </t>
  </si>
  <si>
    <t xml:space="preserve">RKIPTKMBNF   </t>
  </si>
  <si>
    <r>
      <t xml:space="preserve">A záróvizsga tárgyai:
1.	Természet-, táj-, és környezeti elemek védelme 
2.Terület és településfejlesztés, Vízgyűjtő és csapadékvízgazdálkodás,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Arial CE"/>
        <charset val="238"/>
      </rPr>
      <t>Dr. habil Koltai László dékán</t>
    </r>
  </si>
  <si>
    <t xml:space="preserve">1. Természet-, táj-, és környezeti elemek védelme </t>
  </si>
  <si>
    <t xml:space="preserve">2. Megújuló energiák forrásai I.-II. </t>
  </si>
  <si>
    <t>RMEPR1KBNF</t>
  </si>
  <si>
    <t>Műszaki rajz alapjai, CAD  (blended)</t>
  </si>
  <si>
    <t>RTWST1EBNF</t>
  </si>
  <si>
    <t xml:space="preserve"> RMXKE2KBNF</t>
  </si>
  <si>
    <t>Menedzsment és vállalkozásgazdaságtan (blended)</t>
  </si>
  <si>
    <t>RKXKM2MBNF</t>
  </si>
  <si>
    <t>23.</t>
  </si>
  <si>
    <t>Természet és tájvédelem, terepi gyakorlatok</t>
  </si>
  <si>
    <t>RKXTT1HBNF</t>
  </si>
  <si>
    <t xml:space="preserve">Környezeti műveletek és technológiák II.  ( Energetikai alapok és energiaellátás) </t>
  </si>
  <si>
    <t>Közegészségügy és egészségvédelem</t>
  </si>
  <si>
    <t>Mikrobiológia</t>
  </si>
  <si>
    <t>RKVMB1MBNF</t>
  </si>
  <si>
    <t>13.</t>
  </si>
  <si>
    <t>18.</t>
  </si>
  <si>
    <t>21.</t>
  </si>
  <si>
    <t>Környezeti elemek védelme I.-II. (Víz-, és talajvédelem) (blended)</t>
  </si>
  <si>
    <t>Környezeti elemek védelme III-IV. (Zaj-, rezgés-, és levegőtisztaságvédelem)</t>
  </si>
  <si>
    <t>Környezeti elemek védelme V-VI. (Sugárvédelem és hulladékgazdálkodás)</t>
  </si>
  <si>
    <t>RKKSI1ABNF</t>
  </si>
  <si>
    <t>Environmental simulation</t>
  </si>
  <si>
    <t>RKKBB1ABNF</t>
  </si>
  <si>
    <t>Basic biotechnology</t>
  </si>
  <si>
    <t>szakfelelős: Dr. Mészárosné Dr. Bálint Ágnes</t>
  </si>
  <si>
    <t>RKEKE1MBNF, RKXKZRMBNF, RKXKE3MBNF, RKXKM1MBNF</t>
  </si>
  <si>
    <t xml:space="preserve">Elfogadta az RKK tanácsa: 2022. november 3. </t>
  </si>
  <si>
    <t>Határozat száma: RKK-KT-LXXXVIII/152/2022</t>
  </si>
  <si>
    <t>Elfogadta az RKK tanácsa: 2022. november 3.</t>
  </si>
  <si>
    <t>felelőse: Dr. Szabó Lóránt</t>
  </si>
  <si>
    <t xml:space="preserve">                                                felelőse: Bodáné Dr. Kendrovics Rita</t>
  </si>
  <si>
    <t>GVEVG2RBNF</t>
  </si>
  <si>
    <t>GKXKG1RBNF</t>
  </si>
  <si>
    <t>h</t>
  </si>
  <si>
    <t xml:space="preserve">      heti óraszámokkal (ea. tgy. l). ; követelményekkel (k.: v:vizsga; é:évközi jegy; a:aláírás; h:háromfokozatú értékelés); kreditekkel (kr.)</t>
  </si>
  <si>
    <r>
      <t xml:space="preserve">     </t>
    </r>
    <r>
      <rPr>
        <b/>
        <sz val="10"/>
        <rFont val="Arial CE"/>
        <charset val="238"/>
      </rPr>
      <t xml:space="preserve"> heti óraszámokkal (ea. tgy. l). ; követelményekkel (k.); kreditekkel (kr.)</t>
    </r>
  </si>
  <si>
    <t>heti óraszámokkal (ea. tgy. l). ; követelményekkel (k.); kreditekkel (kr.)</t>
  </si>
  <si>
    <t xml:space="preserve">      heti óraszámokkal (ea:előadás; tgy:tantermi gyakorlat;. l:labor). ; követelményekkel (k.: v:vizsga, é:évközi jegy, a:aláírás, h:háromfokozatú értékelés); kreditekkel (kr.)</t>
  </si>
  <si>
    <r>
      <t xml:space="preserve">Műszaki mechanika </t>
    </r>
    <r>
      <rPr>
        <sz val="12"/>
        <color rgb="FFFF0000"/>
        <rFont val="Arial CE"/>
        <charset val="238"/>
      </rPr>
      <t xml:space="preserve"> </t>
    </r>
    <r>
      <rPr>
        <sz val="12"/>
        <rFont val="Arial CE"/>
        <charset val="238"/>
      </rPr>
      <t>(blended)</t>
    </r>
  </si>
  <si>
    <t>RKVFV1MBNF</t>
  </si>
  <si>
    <t>A fák védelme, ápolása és a favizsgálat alapjai</t>
  </si>
  <si>
    <t>RKVKG1MBNF</t>
  </si>
  <si>
    <t>Körforgásos gazdaság és fenntarthatóság</t>
  </si>
  <si>
    <t xml:space="preserve">Környezeti műveletek és technológiák I.  (Víz-, Szennyvíztisztítás (blended)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</si>
</sst>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0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8"/>
      <name val="Arial CE"/>
      <charset val="238"/>
    </font>
    <font>
      <b/>
      <i/>
      <sz val="10"/>
      <name val="Arial CE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1"/>
      <name val="Arial CE"/>
      <charset val="238"/>
    </font>
    <font>
      <sz val="12"/>
      <name val="Arial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i/>
      <sz val="12"/>
      <name val="Arial CE"/>
      <family val="2"/>
      <charset val="238"/>
    </font>
    <font>
      <b/>
      <i/>
      <sz val="12"/>
      <name val="Arial CE"/>
      <family val="2"/>
      <charset val="238"/>
    </font>
    <font>
      <b/>
      <sz val="14"/>
      <name val="Arial CE"/>
      <charset val="238"/>
    </font>
    <font>
      <sz val="12"/>
      <name val="Wingdings 3"/>
      <family val="1"/>
      <charset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sz val="12"/>
      <color rgb="FFFF0000"/>
      <name val="Arial CE"/>
      <charset val="238"/>
    </font>
    <font>
      <b/>
      <sz val="10"/>
      <name val="Arial CE"/>
      <family val="2"/>
      <charset val="238"/>
    </font>
    <font>
      <b/>
      <sz val="12"/>
      <color theme="1"/>
      <name val="Arial CE"/>
      <charset val="238"/>
    </font>
    <font>
      <b/>
      <i/>
      <sz val="12"/>
      <color theme="1"/>
      <name val="Arial CE"/>
      <charset val="238"/>
    </font>
    <font>
      <sz val="12"/>
      <color theme="1"/>
      <name val="Arial CE"/>
      <charset val="238"/>
    </font>
    <font>
      <b/>
      <i/>
      <sz val="10"/>
      <color theme="1"/>
      <name val="Arial CE"/>
      <charset val="238"/>
    </font>
    <font>
      <sz val="12"/>
      <color theme="1"/>
      <name val="Arial CE"/>
      <family val="2"/>
      <charset val="238"/>
    </font>
    <font>
      <b/>
      <sz val="12"/>
      <color theme="1"/>
      <name val="Arial CE"/>
      <family val="2"/>
      <charset val="238"/>
    </font>
    <font>
      <b/>
      <i/>
      <sz val="12"/>
      <color theme="1"/>
      <name val="Arial CE"/>
      <family val="2"/>
      <charset val="238"/>
    </font>
    <font>
      <sz val="11"/>
      <color theme="1"/>
      <name val="Arial CE"/>
      <charset val="238"/>
    </font>
    <font>
      <b/>
      <sz val="8"/>
      <color theme="1"/>
      <name val="Arial CE"/>
      <charset val="238"/>
    </font>
    <font>
      <b/>
      <sz val="10"/>
      <color theme="1"/>
      <name val="Arial CE"/>
      <charset val="238"/>
    </font>
    <font>
      <b/>
      <sz val="14"/>
      <color theme="1"/>
      <name val="Arial CE"/>
      <charset val="238"/>
    </font>
    <font>
      <i/>
      <sz val="14"/>
      <color theme="1"/>
      <name val="Arial CE"/>
      <charset val="238"/>
    </font>
    <font>
      <i/>
      <sz val="12"/>
      <color theme="1"/>
      <name val="Arial CE"/>
      <charset val="238"/>
    </font>
    <font>
      <sz val="10"/>
      <color theme="1"/>
      <name val="Arial CE"/>
      <charset val="238"/>
    </font>
    <font>
      <b/>
      <sz val="9"/>
      <color theme="1"/>
      <name val="Arial CE"/>
      <charset val="238"/>
    </font>
    <font>
      <sz val="9"/>
      <color theme="1"/>
      <name val="Arial CE"/>
      <family val="2"/>
      <charset val="238"/>
    </font>
    <font>
      <i/>
      <sz val="9"/>
      <color theme="1"/>
      <name val="Arial CE"/>
      <family val="2"/>
      <charset val="238"/>
    </font>
    <font>
      <i/>
      <sz val="12"/>
      <color theme="1"/>
      <name val="Arial CE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Arial CE"/>
      <family val="2"/>
      <charset val="238"/>
    </font>
    <font>
      <sz val="12"/>
      <color theme="1"/>
      <name val="Wingdings 3"/>
      <family val="1"/>
      <charset val="2"/>
    </font>
    <font>
      <b/>
      <sz val="8"/>
      <color theme="1"/>
      <name val="Arial CE"/>
      <family val="2"/>
      <charset val="238"/>
    </font>
    <font>
      <sz val="8"/>
      <name val="Arial CE"/>
      <charset val="238"/>
    </font>
    <font>
      <sz val="8"/>
      <color theme="1"/>
      <name val="Arial CE"/>
      <charset val="238"/>
    </font>
    <font>
      <sz val="9"/>
      <color theme="1"/>
      <name val="Arial CE"/>
      <charset val="238"/>
    </font>
    <font>
      <strike/>
      <sz val="12"/>
      <color theme="1"/>
      <name val="Arial CE"/>
      <charset val="238"/>
    </font>
    <font>
      <strike/>
      <sz val="11"/>
      <color theme="1"/>
      <name val="Arial CE"/>
      <charset val="238"/>
    </font>
    <font>
      <i/>
      <strike/>
      <sz val="12"/>
      <color theme="1"/>
      <name val="Arial CE"/>
      <charset val="238"/>
    </font>
    <font>
      <sz val="12"/>
      <name val="Wingdings 3"/>
      <family val="1"/>
      <charset val="238"/>
    </font>
    <font>
      <sz val="12"/>
      <name val="Arial Narrow"/>
      <family val="2"/>
    </font>
    <font>
      <b/>
      <sz val="12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11"/>
      <name val="Arial Narrow"/>
      <family val="2"/>
    </font>
    <font>
      <sz val="12"/>
      <color theme="1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  <font>
      <i/>
      <sz val="11"/>
      <color theme="1"/>
      <name val="Arial"/>
      <family val="2"/>
    </font>
    <font>
      <i/>
      <sz val="1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7" borderId="1" applyNumberFormat="0" applyAlignment="0" applyProtection="0"/>
    <xf numFmtId="0" fontId="20" fillId="0" borderId="0" applyNumberFormat="0" applyFill="0" applyBorder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3" fillId="0" borderId="0" applyNumberFormat="0" applyFill="0" applyBorder="0" applyAlignment="0" applyProtection="0"/>
    <xf numFmtId="0" fontId="24" fillId="16" borderId="5" applyNumberFormat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" fillId="17" borderId="7" applyNumberFormat="0" applyFont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27" fillId="4" borderId="0" applyNumberFormat="0" applyBorder="0" applyAlignment="0" applyProtection="0"/>
    <xf numFmtId="0" fontId="28" fillId="22" borderId="8" applyNumberFormat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3" borderId="0" applyNumberFormat="0" applyBorder="0" applyAlignment="0" applyProtection="0"/>
    <xf numFmtId="0" fontId="32" fillId="23" borderId="0" applyNumberFormat="0" applyBorder="0" applyAlignment="0" applyProtection="0"/>
    <xf numFmtId="0" fontId="33" fillId="22" borderId="1" applyNumberFormat="0" applyAlignment="0" applyProtection="0"/>
    <xf numFmtId="0" fontId="35" fillId="0" borderId="0"/>
    <xf numFmtId="0" fontId="1" fillId="0" borderId="0"/>
  </cellStyleXfs>
  <cellXfs count="1078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right" vertical="center"/>
    </xf>
    <xf numFmtId="0" fontId="6" fillId="0" borderId="15" xfId="0" applyFont="1" applyBorder="1" applyAlignment="1">
      <alignment vertical="center"/>
    </xf>
    <xf numFmtId="0" fontId="11" fillId="0" borderId="15" xfId="0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49" fontId="6" fillId="0" borderId="0" xfId="0" applyNumberFormat="1" applyFont="1" applyAlignment="1">
      <alignment horizontal="left" vertical="center"/>
    </xf>
    <xf numFmtId="49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 wrapText="1"/>
    </xf>
    <xf numFmtId="0" fontId="6" fillId="24" borderId="23" xfId="0" applyFont="1" applyFill="1" applyBorder="1" applyAlignment="1">
      <alignment horizontal="center" vertical="center"/>
    </xf>
    <xf numFmtId="0" fontId="11" fillId="24" borderId="26" xfId="0" applyFont="1" applyFill="1" applyBorder="1" applyAlignment="1">
      <alignment horizontal="center" vertical="center"/>
    </xf>
    <xf numFmtId="0" fontId="6" fillId="24" borderId="24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24" borderId="29" xfId="0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right" vertical="center"/>
    </xf>
    <xf numFmtId="0" fontId="6" fillId="0" borderId="33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 applyProtection="1">
      <alignment horizontal="center" vertical="center"/>
      <protection locked="0"/>
    </xf>
    <xf numFmtId="0" fontId="3" fillId="25" borderId="0" xfId="0" applyFont="1" applyFill="1" applyAlignment="1">
      <alignment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" fontId="10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6" fillId="0" borderId="50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11" fillId="0" borderId="37" xfId="0" applyFont="1" applyBorder="1" applyAlignment="1">
      <alignment horizontal="right" vertical="center"/>
    </xf>
    <xf numFmtId="1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 wrapText="1"/>
    </xf>
    <xf numFmtId="1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right" vertical="center"/>
    </xf>
    <xf numFmtId="0" fontId="34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1" fontId="6" fillId="0" borderId="0" xfId="0" applyNumberFormat="1" applyFont="1" applyAlignment="1">
      <alignment horizontal="right" vertical="center" wrapText="1"/>
    </xf>
    <xf numFmtId="1" fontId="10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horizontal="right" vertical="center" wrapText="1"/>
    </xf>
    <xf numFmtId="0" fontId="36" fillId="0" borderId="0" xfId="0" applyFont="1" applyAlignment="1">
      <alignment horizontal="left" vertical="center"/>
    </xf>
    <xf numFmtId="0" fontId="36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6" fillId="0" borderId="0" xfId="42" applyFont="1" applyAlignment="1">
      <alignment horizontal="center" vertical="center"/>
    </xf>
    <xf numFmtId="0" fontId="6" fillId="0" borderId="0" xfId="42" applyFont="1" applyAlignment="1">
      <alignment vertical="center"/>
    </xf>
    <xf numFmtId="0" fontId="8" fillId="0" borderId="0" xfId="42" applyFont="1" applyAlignment="1">
      <alignment horizontal="center" vertical="center"/>
    </xf>
    <xf numFmtId="0" fontId="16" fillId="0" borderId="0" xfId="42" applyFont="1" applyAlignment="1">
      <alignment horizontal="center" vertical="center"/>
    </xf>
    <xf numFmtId="0" fontId="3" fillId="0" borderId="0" xfId="42" applyFont="1" applyAlignment="1">
      <alignment vertical="center"/>
    </xf>
    <xf numFmtId="0" fontId="11" fillId="0" borderId="31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5" fillId="26" borderId="38" xfId="0" applyFont="1" applyFill="1" applyBorder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83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left" vertical="center"/>
    </xf>
    <xf numFmtId="0" fontId="6" fillId="0" borderId="83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7" fillId="0" borderId="32" xfId="0" applyFont="1" applyBorder="1" applyAlignment="1">
      <alignment horizontal="center" vertical="center"/>
    </xf>
    <xf numFmtId="0" fontId="6" fillId="24" borderId="81" xfId="0" applyFont="1" applyFill="1" applyBorder="1" applyAlignment="1">
      <alignment horizontal="center" vertical="center" wrapText="1"/>
    </xf>
    <xf numFmtId="0" fontId="11" fillId="24" borderId="82" xfId="0" applyFont="1" applyFill="1" applyBorder="1" applyAlignment="1">
      <alignment horizontal="center" vertical="center" wrapText="1"/>
    </xf>
    <xf numFmtId="0" fontId="6" fillId="24" borderId="81" xfId="0" applyFont="1" applyFill="1" applyBorder="1" applyAlignment="1">
      <alignment horizontal="center" vertical="center"/>
    </xf>
    <xf numFmtId="0" fontId="6" fillId="24" borderId="84" xfId="0" applyFont="1" applyFill="1" applyBorder="1" applyAlignment="1">
      <alignment horizontal="center" vertical="center"/>
    </xf>
    <xf numFmtId="0" fontId="11" fillId="24" borderId="82" xfId="0" applyFont="1" applyFill="1" applyBorder="1" applyAlignment="1">
      <alignment horizontal="center" vertical="center"/>
    </xf>
    <xf numFmtId="0" fontId="6" fillId="24" borderId="81" xfId="0" applyFont="1" applyFill="1" applyBorder="1" applyAlignment="1" applyProtection="1">
      <alignment horizontal="center" vertical="center"/>
      <protection locked="0"/>
    </xf>
    <xf numFmtId="0" fontId="6" fillId="24" borderId="86" xfId="0" applyFont="1" applyFill="1" applyBorder="1" applyAlignment="1">
      <alignment horizontal="center" vertical="center"/>
    </xf>
    <xf numFmtId="0" fontId="11" fillId="24" borderId="85" xfId="0" applyFont="1" applyFill="1" applyBorder="1" applyAlignment="1">
      <alignment horizontal="center" vertical="center"/>
    </xf>
    <xf numFmtId="0" fontId="4" fillId="24" borderId="87" xfId="0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right" vertical="center"/>
    </xf>
    <xf numFmtId="0" fontId="10" fillId="0" borderId="24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26" borderId="24" xfId="0" applyFont="1" applyFill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3" fillId="26" borderId="0" xfId="0" applyFont="1" applyFill="1" applyAlignment="1">
      <alignment vertical="center"/>
    </xf>
    <xf numFmtId="0" fontId="10" fillId="0" borderId="27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1" fontId="7" fillId="26" borderId="27" xfId="0" applyNumberFormat="1" applyFont="1" applyFill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10" fillId="0" borderId="4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93" xfId="0" applyFont="1" applyBorder="1" applyAlignment="1">
      <alignment horizontal="center" vertical="center"/>
    </xf>
    <xf numFmtId="0" fontId="5" fillId="26" borderId="29" xfId="0" applyFont="1" applyFill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81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11" fillId="0" borderId="82" xfId="0" applyFont="1" applyBorder="1" applyAlignment="1">
      <alignment horizontal="right" vertical="center"/>
    </xf>
    <xf numFmtId="0" fontId="6" fillId="0" borderId="103" xfId="0" applyFont="1" applyBorder="1" applyAlignment="1">
      <alignment horizontal="center" vertical="center"/>
    </xf>
    <xf numFmtId="0" fontId="6" fillId="0" borderId="88" xfId="0" applyFont="1" applyBorder="1" applyAlignment="1">
      <alignment horizontal="center" vertical="center"/>
    </xf>
    <xf numFmtId="0" fontId="6" fillId="0" borderId="89" xfId="0" applyFont="1" applyBorder="1" applyAlignment="1">
      <alignment horizontal="center" vertical="center"/>
    </xf>
    <xf numFmtId="0" fontId="11" fillId="0" borderId="51" xfId="0" applyFont="1" applyBorder="1" applyAlignment="1">
      <alignment horizontal="right" vertical="center"/>
    </xf>
    <xf numFmtId="0" fontId="6" fillId="0" borderId="91" xfId="0" applyFont="1" applyBorder="1" applyAlignment="1">
      <alignment horizontal="center" vertical="center"/>
    </xf>
    <xf numFmtId="0" fontId="11" fillId="0" borderId="90" xfId="0" applyFont="1" applyBorder="1" applyAlignment="1">
      <alignment horizontal="right" vertical="center"/>
    </xf>
    <xf numFmtId="0" fontId="11" fillId="0" borderId="85" xfId="0" applyFont="1" applyBorder="1" applyAlignment="1">
      <alignment horizontal="right" vertical="center"/>
    </xf>
    <xf numFmtId="0" fontId="10" fillId="26" borderId="40" xfId="0" applyFont="1" applyFill="1" applyBorder="1" applyAlignment="1">
      <alignment horizontal="center" vertical="center"/>
    </xf>
    <xf numFmtId="0" fontId="5" fillId="26" borderId="0" xfId="0" applyFont="1" applyFill="1" applyAlignment="1">
      <alignment horizontal="center" vertical="center"/>
    </xf>
    <xf numFmtId="49" fontId="3" fillId="26" borderId="0" xfId="0" applyNumberFormat="1" applyFont="1" applyFill="1" applyAlignment="1">
      <alignment horizontal="left" vertical="center"/>
    </xf>
    <xf numFmtId="0" fontId="3" fillId="26" borderId="0" xfId="0" applyFont="1" applyFill="1" applyAlignment="1">
      <alignment vertical="center" wrapText="1"/>
    </xf>
    <xf numFmtId="0" fontId="46" fillId="26" borderId="0" xfId="0" applyFont="1" applyFill="1" applyAlignment="1">
      <alignment vertical="center"/>
    </xf>
    <xf numFmtId="0" fontId="47" fillId="26" borderId="0" xfId="0" applyFont="1" applyFill="1" applyAlignment="1">
      <alignment horizontal="center" vertical="center"/>
    </xf>
    <xf numFmtId="49" fontId="46" fillId="26" borderId="0" xfId="0" applyNumberFormat="1" applyFont="1" applyFill="1" applyAlignment="1">
      <alignment horizontal="left" vertical="center"/>
    </xf>
    <xf numFmtId="0" fontId="46" fillId="26" borderId="0" xfId="0" applyFont="1" applyFill="1" applyAlignment="1">
      <alignment vertical="center" wrapText="1"/>
    </xf>
    <xf numFmtId="0" fontId="48" fillId="26" borderId="0" xfId="0" applyFont="1" applyFill="1" applyAlignment="1">
      <alignment vertical="center"/>
    </xf>
    <xf numFmtId="0" fontId="48" fillId="26" borderId="0" xfId="0" applyFont="1" applyFill="1" applyAlignment="1">
      <alignment horizontal="left" vertical="center"/>
    </xf>
    <xf numFmtId="49" fontId="48" fillId="26" borderId="0" xfId="0" applyNumberFormat="1" applyFont="1" applyFill="1" applyAlignment="1">
      <alignment horizontal="left" vertical="center"/>
    </xf>
    <xf numFmtId="0" fontId="48" fillId="26" borderId="0" xfId="0" applyFont="1" applyFill="1" applyAlignment="1">
      <alignment vertical="center" wrapText="1"/>
    </xf>
    <xf numFmtId="0" fontId="48" fillId="26" borderId="0" xfId="0" applyFont="1" applyFill="1" applyAlignment="1">
      <alignment horizontal="center" vertical="center"/>
    </xf>
    <xf numFmtId="0" fontId="48" fillId="26" borderId="0" xfId="0" applyFont="1" applyFill="1" applyAlignment="1">
      <alignment horizontal="right" vertical="center"/>
    </xf>
    <xf numFmtId="0" fontId="38" fillId="26" borderId="0" xfId="0" applyFont="1" applyFill="1" applyAlignment="1">
      <alignment vertical="center"/>
    </xf>
    <xf numFmtId="0" fontId="38" fillId="26" borderId="12" xfId="0" applyFont="1" applyFill="1" applyBorder="1" applyAlignment="1">
      <alignment horizontal="center" vertical="center" wrapText="1"/>
    </xf>
    <xf numFmtId="0" fontId="38" fillId="26" borderId="10" xfId="0" applyFont="1" applyFill="1" applyBorder="1" applyAlignment="1">
      <alignment horizontal="center" vertical="center"/>
    </xf>
    <xf numFmtId="0" fontId="38" fillId="26" borderId="11" xfId="0" applyFont="1" applyFill="1" applyBorder="1" applyAlignment="1">
      <alignment horizontal="center" vertical="center" wrapText="1"/>
    </xf>
    <xf numFmtId="0" fontId="38" fillId="26" borderId="11" xfId="0" applyFont="1" applyFill="1" applyBorder="1" applyAlignment="1">
      <alignment vertical="center"/>
    </xf>
    <xf numFmtId="0" fontId="38" fillId="26" borderId="12" xfId="0" applyFont="1" applyFill="1" applyBorder="1" applyAlignment="1">
      <alignment vertical="center"/>
    </xf>
    <xf numFmtId="0" fontId="38" fillId="26" borderId="35" xfId="0" applyFont="1" applyFill="1" applyBorder="1" applyAlignment="1">
      <alignment vertical="center" wrapText="1"/>
    </xf>
    <xf numFmtId="0" fontId="38" fillId="26" borderId="13" xfId="0" applyFont="1" applyFill="1" applyBorder="1" applyAlignment="1">
      <alignment horizontal="center" vertical="center"/>
    </xf>
    <xf numFmtId="0" fontId="38" fillId="26" borderId="14" xfId="0" applyFont="1" applyFill="1" applyBorder="1" applyAlignment="1">
      <alignment horizontal="center" vertical="center"/>
    </xf>
    <xf numFmtId="0" fontId="38" fillId="26" borderId="15" xfId="0" applyFont="1" applyFill="1" applyBorder="1" applyAlignment="1">
      <alignment horizontal="center" vertical="center"/>
    </xf>
    <xf numFmtId="0" fontId="39" fillId="26" borderId="16" xfId="0" applyFont="1" applyFill="1" applyBorder="1" applyAlignment="1">
      <alignment horizontal="right" vertical="center"/>
    </xf>
    <xf numFmtId="0" fontId="38" fillId="26" borderId="15" xfId="0" applyFont="1" applyFill="1" applyBorder="1" applyAlignment="1">
      <alignment vertical="center"/>
    </xf>
    <xf numFmtId="0" fontId="39" fillId="26" borderId="15" xfId="0" applyFont="1" applyFill="1" applyBorder="1" applyAlignment="1">
      <alignment horizontal="right" vertical="center"/>
    </xf>
    <xf numFmtId="0" fontId="38" fillId="26" borderId="83" xfId="0" applyFont="1" applyFill="1" applyBorder="1" applyAlignment="1">
      <alignment horizontal="center" vertical="center"/>
    </xf>
    <xf numFmtId="49" fontId="38" fillId="26" borderId="11" xfId="0" applyNumberFormat="1" applyFont="1" applyFill="1" applyBorder="1" applyAlignment="1">
      <alignment horizontal="left" vertical="center"/>
    </xf>
    <xf numFmtId="0" fontId="38" fillId="26" borderId="36" xfId="0" applyFont="1" applyFill="1" applyBorder="1" applyAlignment="1">
      <alignment horizontal="center" vertical="center"/>
    </xf>
    <xf numFmtId="0" fontId="38" fillId="26" borderId="50" xfId="0" applyFont="1" applyFill="1" applyBorder="1" applyAlignment="1">
      <alignment horizontal="center" vertical="center"/>
    </xf>
    <xf numFmtId="0" fontId="39" fillId="26" borderId="37" xfId="0" applyFont="1" applyFill="1" applyBorder="1" applyAlignment="1">
      <alignment horizontal="right" vertical="center"/>
    </xf>
    <xf numFmtId="0" fontId="38" fillId="26" borderId="42" xfId="0" applyFont="1" applyFill="1" applyBorder="1" applyAlignment="1">
      <alignment horizontal="center" vertical="center"/>
    </xf>
    <xf numFmtId="0" fontId="45" fillId="26" borderId="40" xfId="0" applyFont="1" applyFill="1" applyBorder="1" applyAlignment="1">
      <alignment horizontal="left" vertical="center"/>
    </xf>
    <xf numFmtId="1" fontId="40" fillId="26" borderId="42" xfId="0" applyNumberFormat="1" applyFont="1" applyFill="1" applyBorder="1" applyAlignment="1">
      <alignment horizontal="center" vertical="center"/>
    </xf>
    <xf numFmtId="1" fontId="40" fillId="26" borderId="40" xfId="0" applyNumberFormat="1" applyFont="1" applyFill="1" applyBorder="1" applyAlignment="1">
      <alignment horizontal="center" vertical="center"/>
    </xf>
    <xf numFmtId="1" fontId="50" fillId="26" borderId="43" xfId="0" applyNumberFormat="1" applyFont="1" applyFill="1" applyBorder="1" applyAlignment="1">
      <alignment horizontal="center" vertical="center"/>
    </xf>
    <xf numFmtId="1" fontId="40" fillId="26" borderId="94" xfId="0" applyNumberFormat="1" applyFont="1" applyFill="1" applyBorder="1" applyAlignment="1">
      <alignment horizontal="center" vertical="center"/>
    </xf>
    <xf numFmtId="0" fontId="38" fillId="26" borderId="23" xfId="0" applyFont="1" applyFill="1" applyBorder="1" applyAlignment="1">
      <alignment horizontal="center" vertical="center"/>
    </xf>
    <xf numFmtId="0" fontId="45" fillId="26" borderId="24" xfId="0" applyFont="1" applyFill="1" applyBorder="1" applyAlignment="1">
      <alignment horizontal="left" vertical="center" wrapText="1"/>
    </xf>
    <xf numFmtId="1" fontId="40" fillId="26" borderId="23" xfId="0" applyNumberFormat="1" applyFont="1" applyFill="1" applyBorder="1" applyAlignment="1">
      <alignment horizontal="center" vertical="center"/>
    </xf>
    <xf numFmtId="1" fontId="40" fillId="26" borderId="24" xfId="0" applyNumberFormat="1" applyFont="1" applyFill="1" applyBorder="1" applyAlignment="1">
      <alignment horizontal="center" vertical="center"/>
    </xf>
    <xf numFmtId="1" fontId="50" fillId="26" borderId="26" xfId="0" applyNumberFormat="1" applyFont="1" applyFill="1" applyBorder="1" applyAlignment="1">
      <alignment horizontal="center" vertical="center"/>
    </xf>
    <xf numFmtId="1" fontId="40" fillId="26" borderId="27" xfId="0" applyNumberFormat="1" applyFont="1" applyFill="1" applyBorder="1" applyAlignment="1">
      <alignment horizontal="center" vertical="center"/>
    </xf>
    <xf numFmtId="0" fontId="45" fillId="26" borderId="24" xfId="0" applyFont="1" applyFill="1" applyBorder="1" applyAlignment="1">
      <alignment horizontal="left" vertical="center"/>
    </xf>
    <xf numFmtId="0" fontId="38" fillId="26" borderId="24" xfId="0" applyFont="1" applyFill="1" applyBorder="1" applyAlignment="1">
      <alignment vertical="center"/>
    </xf>
    <xf numFmtId="1" fontId="40" fillId="26" borderId="52" xfId="0" applyNumberFormat="1" applyFont="1" applyFill="1" applyBorder="1" applyAlignment="1">
      <alignment horizontal="center" vertical="center"/>
    </xf>
    <xf numFmtId="1" fontId="40" fillId="26" borderId="53" xfId="0" applyNumberFormat="1" applyFont="1" applyFill="1" applyBorder="1" applyAlignment="1">
      <alignment horizontal="center" vertical="center"/>
    </xf>
    <xf numFmtId="1" fontId="50" fillId="26" borderId="54" xfId="0" applyNumberFormat="1" applyFont="1" applyFill="1" applyBorder="1" applyAlignment="1">
      <alignment horizontal="center" vertical="center"/>
    </xf>
    <xf numFmtId="1" fontId="40" fillId="26" borderId="59" xfId="0" applyNumberFormat="1" applyFont="1" applyFill="1" applyBorder="1" applyAlignment="1">
      <alignment horizontal="center" vertical="center"/>
    </xf>
    <xf numFmtId="1" fontId="50" fillId="26" borderId="93" xfId="0" applyNumberFormat="1" applyFont="1" applyFill="1" applyBorder="1" applyAlignment="1">
      <alignment horizontal="center" vertical="center"/>
    </xf>
    <xf numFmtId="1" fontId="50" fillId="26" borderId="28" xfId="0" applyNumberFormat="1" applyFont="1" applyFill="1" applyBorder="1" applyAlignment="1">
      <alignment horizontal="center" vertical="center"/>
    </xf>
    <xf numFmtId="0" fontId="38" fillId="26" borderId="57" xfId="0" applyFont="1" applyFill="1" applyBorder="1" applyAlignment="1">
      <alignment horizontal="center" vertical="center"/>
    </xf>
    <xf numFmtId="0" fontId="45" fillId="26" borderId="56" xfId="0" applyFont="1" applyFill="1" applyBorder="1" applyAlignment="1">
      <alignment horizontal="left" vertical="center"/>
    </xf>
    <xf numFmtId="1" fontId="40" fillId="26" borderId="57" xfId="0" applyNumberFormat="1" applyFont="1" applyFill="1" applyBorder="1" applyAlignment="1">
      <alignment horizontal="center" vertical="center"/>
    </xf>
    <xf numFmtId="1" fontId="40" fillId="26" borderId="56" xfId="0" applyNumberFormat="1" applyFont="1" applyFill="1" applyBorder="1" applyAlignment="1">
      <alignment horizontal="center" vertical="center"/>
    </xf>
    <xf numFmtId="1" fontId="50" fillId="26" borderId="96" xfId="0" applyNumberFormat="1" applyFont="1" applyFill="1" applyBorder="1" applyAlignment="1">
      <alignment horizontal="center" vertical="center"/>
    </xf>
    <xf numFmtId="1" fontId="40" fillId="26" borderId="55" xfId="0" applyNumberFormat="1" applyFont="1" applyFill="1" applyBorder="1" applyAlignment="1">
      <alignment horizontal="center" vertical="center"/>
    </xf>
    <xf numFmtId="1" fontId="38" fillId="26" borderId="26" xfId="0" applyNumberFormat="1" applyFont="1" applyFill="1" applyBorder="1" applyAlignment="1">
      <alignment horizontal="center" vertical="center"/>
    </xf>
    <xf numFmtId="1" fontId="38" fillId="26" borderId="0" xfId="0" applyNumberFormat="1" applyFont="1" applyFill="1" applyAlignment="1">
      <alignment vertical="center"/>
    </xf>
    <xf numFmtId="0" fontId="38" fillId="26" borderId="0" xfId="0" applyFont="1" applyFill="1" applyAlignment="1">
      <alignment horizontal="center" vertical="center"/>
    </xf>
    <xf numFmtId="0" fontId="45" fillId="26" borderId="0" xfId="0" applyFont="1" applyFill="1" applyAlignment="1">
      <alignment horizontal="left" vertical="center"/>
    </xf>
    <xf numFmtId="0" fontId="43" fillId="26" borderId="0" xfId="0" applyFont="1" applyFill="1" applyAlignment="1">
      <alignment vertical="center"/>
    </xf>
    <xf numFmtId="0" fontId="40" fillId="26" borderId="0" xfId="0" applyFont="1" applyFill="1" applyAlignment="1">
      <alignment vertical="center"/>
    </xf>
    <xf numFmtId="0" fontId="53" fillId="26" borderId="0" xfId="0" applyFont="1" applyFill="1" applyAlignment="1">
      <alignment vertical="center"/>
    </xf>
    <xf numFmtId="0" fontId="41" fillId="26" borderId="0" xfId="0" applyFont="1" applyFill="1" applyAlignment="1">
      <alignment horizontal="right" vertical="center"/>
    </xf>
    <xf numFmtId="1" fontId="42" fillId="26" borderId="24" xfId="0" applyNumberFormat="1" applyFont="1" applyFill="1" applyBorder="1" applyAlignment="1">
      <alignment horizontal="center" vertical="center"/>
    </xf>
    <xf numFmtId="0" fontId="53" fillId="26" borderId="24" xfId="0" applyFont="1" applyFill="1" applyBorder="1" applyAlignment="1">
      <alignment horizontal="right" vertical="center"/>
    </xf>
    <xf numFmtId="1" fontId="38" fillId="26" borderId="24" xfId="0" applyNumberFormat="1" applyFont="1" applyFill="1" applyBorder="1" applyAlignment="1">
      <alignment vertical="center"/>
    </xf>
    <xf numFmtId="1" fontId="55" fillId="26" borderId="24" xfId="0" applyNumberFormat="1" applyFont="1" applyFill="1" applyBorder="1" applyAlignment="1">
      <alignment horizontal="center" vertical="center"/>
    </xf>
    <xf numFmtId="1" fontId="55" fillId="26" borderId="0" xfId="0" applyNumberFormat="1" applyFont="1" applyFill="1" applyAlignment="1">
      <alignment horizontal="center" vertical="center"/>
    </xf>
    <xf numFmtId="1" fontId="42" fillId="26" borderId="0" xfId="0" applyNumberFormat="1" applyFont="1" applyFill="1" applyAlignment="1">
      <alignment horizontal="center" vertical="center"/>
    </xf>
    <xf numFmtId="49" fontId="47" fillId="26" borderId="0" xfId="0" applyNumberFormat="1" applyFont="1" applyFill="1" applyAlignment="1">
      <alignment horizontal="left" vertical="center"/>
    </xf>
    <xf numFmtId="0" fontId="47" fillId="26" borderId="0" xfId="0" applyFont="1" applyFill="1" applyAlignment="1">
      <alignment vertical="center" wrapText="1"/>
    </xf>
    <xf numFmtId="0" fontId="57" fillId="26" borderId="76" xfId="42" applyFont="1" applyFill="1" applyBorder="1" applyAlignment="1">
      <alignment horizontal="center" wrapText="1"/>
    </xf>
    <xf numFmtId="0" fontId="57" fillId="26" borderId="74" xfId="42" applyFont="1" applyFill="1" applyBorder="1" applyAlignment="1">
      <alignment horizontal="center" wrapText="1"/>
    </xf>
    <xf numFmtId="0" fontId="57" fillId="26" borderId="77" xfId="42" applyFont="1" applyFill="1" applyBorder="1" applyAlignment="1">
      <alignment horizontal="center" wrapText="1"/>
    </xf>
    <xf numFmtId="0" fontId="57" fillId="26" borderId="60" xfId="42" applyFont="1" applyFill="1" applyBorder="1" applyAlignment="1">
      <alignment horizontal="left" wrapText="1"/>
    </xf>
    <xf numFmtId="0" fontId="56" fillId="26" borderId="24" xfId="42" applyFont="1" applyFill="1" applyBorder="1" applyAlignment="1">
      <alignment horizontal="center" wrapText="1"/>
    </xf>
    <xf numFmtId="0" fontId="56" fillId="26" borderId="28" xfId="42" applyFont="1" applyFill="1" applyBorder="1" applyAlignment="1">
      <alignment horizontal="center" wrapText="1"/>
    </xf>
    <xf numFmtId="0" fontId="57" fillId="26" borderId="42" xfId="42" applyFont="1" applyFill="1" applyBorder="1" applyAlignment="1">
      <alignment horizontal="center" vertical="center" wrapText="1"/>
    </xf>
    <xf numFmtId="0" fontId="57" fillId="26" borderId="43" xfId="42" applyFont="1" applyFill="1" applyBorder="1" applyAlignment="1">
      <alignment horizontal="center" vertical="center" wrapText="1"/>
    </xf>
    <xf numFmtId="0" fontId="57" fillId="26" borderId="24" xfId="42" applyFont="1" applyFill="1" applyBorder="1" applyAlignment="1">
      <alignment horizontal="left" wrapText="1"/>
    </xf>
    <xf numFmtId="0" fontId="57" fillId="26" borderId="28" xfId="42" applyFont="1" applyFill="1" applyBorder="1" applyAlignment="1">
      <alignment horizontal="left" wrapText="1"/>
    </xf>
    <xf numFmtId="0" fontId="57" fillId="26" borderId="23" xfId="42" applyFont="1" applyFill="1" applyBorder="1" applyAlignment="1">
      <alignment horizontal="left" wrapText="1"/>
    </xf>
    <xf numFmtId="0" fontId="57" fillId="26" borderId="26" xfId="42" applyFont="1" applyFill="1" applyBorder="1" applyAlignment="1">
      <alignment horizontal="center" wrapText="1"/>
    </xf>
    <xf numFmtId="0" fontId="57" fillId="26" borderId="27" xfId="42" applyFont="1" applyFill="1" applyBorder="1" applyAlignment="1">
      <alignment horizontal="center" wrapText="1"/>
    </xf>
    <xf numFmtId="0" fontId="57" fillId="26" borderId="24" xfId="42" applyFont="1" applyFill="1" applyBorder="1" applyAlignment="1">
      <alignment horizontal="center" wrapText="1"/>
    </xf>
    <xf numFmtId="0" fontId="57" fillId="26" borderId="61" xfId="42" applyFont="1" applyFill="1" applyBorder="1" applyAlignment="1">
      <alignment horizontal="center" wrapText="1"/>
    </xf>
    <xf numFmtId="0" fontId="57" fillId="26" borderId="27" xfId="42" applyFont="1" applyFill="1" applyBorder="1" applyAlignment="1">
      <alignment horizontal="left" wrapText="1"/>
    </xf>
    <xf numFmtId="0" fontId="47" fillId="26" borderId="0" xfId="0" applyFont="1" applyFill="1" applyAlignment="1">
      <alignment vertical="center"/>
    </xf>
    <xf numFmtId="0" fontId="39" fillId="26" borderId="0" xfId="0" applyFont="1" applyFill="1" applyAlignment="1">
      <alignment horizontal="center" vertical="center"/>
    </xf>
    <xf numFmtId="0" fontId="57" fillId="26" borderId="62" xfId="42" applyFont="1" applyFill="1" applyBorder="1" applyAlignment="1">
      <alignment horizontal="left" wrapText="1"/>
    </xf>
    <xf numFmtId="0" fontId="57" fillId="26" borderId="56" xfId="42" applyFont="1" applyFill="1" applyBorder="1" applyAlignment="1">
      <alignment horizontal="left" wrapText="1"/>
    </xf>
    <xf numFmtId="0" fontId="57" fillId="26" borderId="63" xfId="42" applyFont="1" applyFill="1" applyBorder="1" applyAlignment="1">
      <alignment horizontal="left" wrapText="1"/>
    </xf>
    <xf numFmtId="0" fontId="57" fillId="26" borderId="57" xfId="42" applyFont="1" applyFill="1" applyBorder="1" applyAlignment="1">
      <alignment horizontal="left" wrapText="1"/>
    </xf>
    <xf numFmtId="0" fontId="57" fillId="26" borderId="54" xfId="42" applyFont="1" applyFill="1" applyBorder="1" applyAlignment="1">
      <alignment horizontal="center" wrapText="1"/>
    </xf>
    <xf numFmtId="0" fontId="57" fillId="26" borderId="55" xfId="42" applyFont="1" applyFill="1" applyBorder="1" applyAlignment="1">
      <alignment horizontal="left" wrapText="1"/>
    </xf>
    <xf numFmtId="0" fontId="57" fillId="26" borderId="64" xfId="42" applyFont="1" applyFill="1" applyBorder="1" applyAlignment="1">
      <alignment horizontal="center" wrapText="1"/>
    </xf>
    <xf numFmtId="0" fontId="57" fillId="26" borderId="55" xfId="42" applyFont="1" applyFill="1" applyBorder="1" applyAlignment="1">
      <alignment horizontal="center" wrapText="1"/>
    </xf>
    <xf numFmtId="0" fontId="57" fillId="26" borderId="56" xfId="42" applyFont="1" applyFill="1" applyBorder="1" applyAlignment="1">
      <alignment horizontal="center" wrapText="1"/>
    </xf>
    <xf numFmtId="0" fontId="57" fillId="26" borderId="65" xfId="42" applyFont="1" applyFill="1" applyBorder="1" applyAlignment="1">
      <alignment horizontal="left" wrapText="1"/>
    </xf>
    <xf numFmtId="0" fontId="57" fillId="26" borderId="66" xfId="42" applyFont="1" applyFill="1" applyBorder="1" applyAlignment="1">
      <alignment horizontal="left" wrapText="1"/>
    </xf>
    <xf numFmtId="49" fontId="38" fillId="26" borderId="0" xfId="0" applyNumberFormat="1" applyFont="1" applyFill="1" applyAlignment="1">
      <alignment horizontal="left" vertical="center"/>
    </xf>
    <xf numFmtId="0" fontId="38" fillId="26" borderId="0" xfId="0" applyFont="1" applyFill="1" applyAlignment="1">
      <alignment vertical="center" wrapText="1"/>
    </xf>
    <xf numFmtId="0" fontId="8" fillId="26" borderId="27" xfId="0" applyFont="1" applyFill="1" applyBorder="1" applyAlignment="1">
      <alignment horizontal="center" vertical="center"/>
    </xf>
    <xf numFmtId="0" fontId="10" fillId="26" borderId="42" xfId="0" applyFont="1" applyFill="1" applyBorder="1" applyAlignment="1">
      <alignment horizontal="center" vertical="center"/>
    </xf>
    <xf numFmtId="0" fontId="10" fillId="26" borderId="94" xfId="0" applyFont="1" applyFill="1" applyBorder="1" applyAlignment="1">
      <alignment horizontal="center" vertical="center"/>
    </xf>
    <xf numFmtId="0" fontId="10" fillId="26" borderId="27" xfId="0" applyFont="1" applyFill="1" applyBorder="1" applyAlignment="1">
      <alignment horizontal="center" vertical="center"/>
    </xf>
    <xf numFmtId="0" fontId="10" fillId="26" borderId="43" xfId="0" applyFont="1" applyFill="1" applyBorder="1" applyAlignment="1">
      <alignment horizontal="center" vertical="center"/>
    </xf>
    <xf numFmtId="0" fontId="10" fillId="26" borderId="93" xfId="0" applyFont="1" applyFill="1" applyBorder="1" applyAlignment="1">
      <alignment horizontal="center" vertical="center"/>
    </xf>
    <xf numFmtId="0" fontId="10" fillId="26" borderId="26" xfId="0" applyFont="1" applyFill="1" applyBorder="1" applyAlignment="1">
      <alignment horizontal="center" vertical="center"/>
    </xf>
    <xf numFmtId="0" fontId="40" fillId="26" borderId="94" xfId="0" applyFont="1" applyFill="1" applyBorder="1" applyAlignment="1">
      <alignment horizontal="center" vertical="center"/>
    </xf>
    <xf numFmtId="0" fontId="40" fillId="26" borderId="93" xfId="0" applyFont="1" applyFill="1" applyBorder="1" applyAlignment="1" applyProtection="1">
      <alignment vertical="center"/>
      <protection locked="0"/>
    </xf>
    <xf numFmtId="0" fontId="40" fillId="26" borderId="42" xfId="0" applyFont="1" applyFill="1" applyBorder="1" applyAlignment="1">
      <alignment horizontal="center" vertical="center"/>
    </xf>
    <xf numFmtId="0" fontId="50" fillId="26" borderId="43" xfId="0" applyFont="1" applyFill="1" applyBorder="1" applyAlignment="1">
      <alignment horizontal="center" vertical="center"/>
    </xf>
    <xf numFmtId="0" fontId="40" fillId="26" borderId="40" xfId="0" applyFont="1" applyFill="1" applyBorder="1" applyAlignment="1">
      <alignment horizontal="center" vertical="center"/>
    </xf>
    <xf numFmtId="0" fontId="40" fillId="26" borderId="28" xfId="0" applyFont="1" applyFill="1" applyBorder="1" applyAlignment="1">
      <alignment vertical="center" wrapText="1"/>
    </xf>
    <xf numFmtId="0" fontId="40" fillId="26" borderId="23" xfId="0" applyFont="1" applyFill="1" applyBorder="1" applyAlignment="1">
      <alignment horizontal="center" vertical="center"/>
    </xf>
    <xf numFmtId="0" fontId="50" fillId="26" borderId="26" xfId="0" applyFont="1" applyFill="1" applyBorder="1" applyAlignment="1">
      <alignment horizontal="center" vertical="center"/>
    </xf>
    <xf numFmtId="0" fontId="40" fillId="26" borderId="27" xfId="0" applyFont="1" applyFill="1" applyBorder="1" applyAlignment="1">
      <alignment horizontal="center" vertical="center"/>
    </xf>
    <xf numFmtId="0" fontId="40" fillId="26" borderId="24" xfId="0" applyFont="1" applyFill="1" applyBorder="1" applyAlignment="1">
      <alignment horizontal="center" vertical="center"/>
    </xf>
    <xf numFmtId="0" fontId="50" fillId="26" borderId="96" xfId="0" applyFont="1" applyFill="1" applyBorder="1" applyAlignment="1">
      <alignment horizontal="center" vertical="center"/>
    </xf>
    <xf numFmtId="0" fontId="40" fillId="26" borderId="63" xfId="0" applyFont="1" applyFill="1" applyBorder="1" applyAlignment="1" applyProtection="1">
      <alignment vertical="center"/>
      <protection locked="0"/>
    </xf>
    <xf numFmtId="0" fontId="40" fillId="26" borderId="57" xfId="0" applyFont="1" applyFill="1" applyBorder="1" applyAlignment="1">
      <alignment horizontal="center" vertical="center"/>
    </xf>
    <xf numFmtId="0" fontId="40" fillId="26" borderId="55" xfId="0" applyFont="1" applyFill="1" applyBorder="1" applyAlignment="1">
      <alignment horizontal="center" vertical="center"/>
    </xf>
    <xf numFmtId="0" fontId="40" fillId="26" borderId="56" xfId="0" applyFont="1" applyFill="1" applyBorder="1" applyAlignment="1">
      <alignment horizontal="center" vertical="center"/>
    </xf>
    <xf numFmtId="0" fontId="40" fillId="26" borderId="43" xfId="0" applyFont="1" applyFill="1" applyBorder="1" applyAlignment="1">
      <alignment horizontal="center" vertical="center"/>
    </xf>
    <xf numFmtId="0" fontId="40" fillId="26" borderId="26" xfId="0" applyFont="1" applyFill="1" applyBorder="1" applyAlignment="1">
      <alignment horizontal="center" vertical="center"/>
    </xf>
    <xf numFmtId="0" fontId="40" fillId="26" borderId="28" xfId="0" applyFont="1" applyFill="1" applyBorder="1" applyAlignment="1">
      <alignment horizontal="center" vertical="center"/>
    </xf>
    <xf numFmtId="0" fontId="41" fillId="26" borderId="0" xfId="0" applyFont="1" applyFill="1" applyAlignment="1">
      <alignment horizontal="center" vertical="center"/>
    </xf>
    <xf numFmtId="1" fontId="41" fillId="26" borderId="0" xfId="0" applyNumberFormat="1" applyFont="1" applyFill="1" applyAlignment="1">
      <alignment horizontal="center" vertical="center"/>
    </xf>
    <xf numFmtId="1" fontId="43" fillId="26" borderId="27" xfId="0" applyNumberFormat="1" applyFont="1" applyFill="1" applyBorder="1" applyAlignment="1">
      <alignment horizontal="center" vertical="center"/>
    </xf>
    <xf numFmtId="0" fontId="42" fillId="26" borderId="23" xfId="0" applyFont="1" applyFill="1" applyBorder="1" applyAlignment="1">
      <alignment horizontal="center" vertical="center"/>
    </xf>
    <xf numFmtId="0" fontId="42" fillId="26" borderId="27" xfId="0" applyFont="1" applyFill="1" applyBorder="1" applyAlignment="1">
      <alignment horizontal="center" vertical="center"/>
    </xf>
    <xf numFmtId="0" fontId="42" fillId="26" borderId="24" xfId="0" applyFont="1" applyFill="1" applyBorder="1" applyAlignment="1">
      <alignment horizontal="center" vertical="center"/>
    </xf>
    <xf numFmtId="0" fontId="55" fillId="26" borderId="26" xfId="0" applyFont="1" applyFill="1" applyBorder="1" applyAlignment="1">
      <alignment horizontal="center" vertical="center"/>
    </xf>
    <xf numFmtId="0" fontId="43" fillId="26" borderId="28" xfId="0" applyFont="1" applyFill="1" applyBorder="1" applyAlignment="1">
      <alignment horizontal="left" vertical="center" wrapText="1"/>
    </xf>
    <xf numFmtId="0" fontId="55" fillId="26" borderId="26" xfId="0" applyFont="1" applyFill="1" applyBorder="1" applyAlignment="1">
      <alignment horizontal="right" vertical="center"/>
    </xf>
    <xf numFmtId="0" fontId="46" fillId="26" borderId="0" xfId="0" applyFont="1" applyFill="1" applyAlignment="1">
      <alignment horizontal="center" vertical="center"/>
    </xf>
    <xf numFmtId="49" fontId="43" fillId="26" borderId="53" xfId="0" applyNumberFormat="1" applyFont="1" applyFill="1" applyBorder="1" applyAlignment="1">
      <alignment horizontal="left" vertical="center"/>
    </xf>
    <xf numFmtId="0" fontId="55" fillId="26" borderId="79" xfId="0" applyFont="1" applyFill="1" applyBorder="1" applyAlignment="1">
      <alignment horizontal="center" vertical="center"/>
    </xf>
    <xf numFmtId="0" fontId="47" fillId="26" borderId="0" xfId="0" applyFont="1" applyFill="1" applyAlignment="1">
      <alignment horizontal="right" vertical="center" wrapText="1"/>
    </xf>
    <xf numFmtId="0" fontId="41" fillId="26" borderId="0" xfId="0" applyFont="1" applyFill="1" applyAlignment="1">
      <alignment vertical="center"/>
    </xf>
    <xf numFmtId="0" fontId="39" fillId="26" borderId="0" xfId="0" applyFont="1" applyFill="1" applyAlignment="1" applyProtection="1">
      <alignment horizontal="center" vertical="center"/>
      <protection locked="0"/>
    </xf>
    <xf numFmtId="0" fontId="50" fillId="26" borderId="93" xfId="0" applyFont="1" applyFill="1" applyBorder="1" applyAlignment="1">
      <alignment horizontal="center" vertical="center"/>
    </xf>
    <xf numFmtId="0" fontId="50" fillId="26" borderId="28" xfId="0" applyFont="1" applyFill="1" applyBorder="1" applyAlignment="1">
      <alignment horizontal="center" vertical="center"/>
    </xf>
    <xf numFmtId="0" fontId="45" fillId="26" borderId="29" xfId="0" applyFont="1" applyFill="1" applyBorder="1" applyAlignment="1">
      <alignment horizontal="center" vertical="center"/>
    </xf>
    <xf numFmtId="0" fontId="45" fillId="26" borderId="29" xfId="0" applyFont="1" applyFill="1" applyBorder="1" applyAlignment="1" applyProtection="1">
      <alignment horizontal="center" vertical="center"/>
      <protection locked="0"/>
    </xf>
    <xf numFmtId="0" fontId="50" fillId="26" borderId="63" xfId="0" applyFont="1" applyFill="1" applyBorder="1" applyAlignment="1">
      <alignment horizontal="center" vertical="center"/>
    </xf>
    <xf numFmtId="0" fontId="5" fillId="26" borderId="80" xfId="0" applyFont="1" applyFill="1" applyBorder="1" applyAlignment="1">
      <alignment horizontal="center" vertical="center" wrapText="1"/>
    </xf>
    <xf numFmtId="1" fontId="38" fillId="26" borderId="0" xfId="0" applyNumberFormat="1" applyFont="1" applyFill="1" applyAlignment="1">
      <alignment horizontal="left" vertical="center"/>
    </xf>
    <xf numFmtId="0" fontId="40" fillId="26" borderId="28" xfId="0" applyFont="1" applyFill="1" applyBorder="1" applyAlignment="1" applyProtection="1">
      <alignment vertical="center" wrapText="1"/>
      <protection locked="0"/>
    </xf>
    <xf numFmtId="0" fontId="47" fillId="26" borderId="100" xfId="0" applyFont="1" applyFill="1" applyBorder="1" applyAlignment="1">
      <alignment vertical="center"/>
    </xf>
    <xf numFmtId="0" fontId="44" fillId="26" borderId="97" xfId="0" applyFont="1" applyFill="1" applyBorder="1" applyAlignment="1">
      <alignment horizontal="center" vertical="center"/>
    </xf>
    <xf numFmtId="0" fontId="60" fillId="26" borderId="0" xfId="0" applyFont="1" applyFill="1" applyAlignment="1">
      <alignment vertical="center"/>
    </xf>
    <xf numFmtId="0" fontId="42" fillId="26" borderId="27" xfId="0" applyFont="1" applyFill="1" applyBorder="1" applyAlignment="1">
      <alignment vertical="center"/>
    </xf>
    <xf numFmtId="0" fontId="51" fillId="26" borderId="0" xfId="0" applyFont="1" applyFill="1" applyAlignment="1">
      <alignment vertical="center"/>
    </xf>
    <xf numFmtId="0" fontId="51" fillId="26" borderId="0" xfId="0" applyFont="1" applyFill="1"/>
    <xf numFmtId="0" fontId="44" fillId="26" borderId="29" xfId="0" applyFont="1" applyFill="1" applyBorder="1" applyAlignment="1">
      <alignment horizontal="center" vertical="center"/>
    </xf>
    <xf numFmtId="0" fontId="0" fillId="26" borderId="0" xfId="0" applyFill="1"/>
    <xf numFmtId="0" fontId="6" fillId="26" borderId="0" xfId="0" applyFont="1" applyFill="1" applyAlignment="1">
      <alignment vertical="center"/>
    </xf>
    <xf numFmtId="0" fontId="6" fillId="26" borderId="0" xfId="0" applyFont="1" applyFill="1" applyAlignment="1">
      <alignment horizontal="center" vertical="center"/>
    </xf>
    <xf numFmtId="0" fontId="6" fillId="26" borderId="42" xfId="0" applyFont="1" applyFill="1" applyBorder="1" applyAlignment="1">
      <alignment horizontal="center" vertical="center"/>
    </xf>
    <xf numFmtId="0" fontId="9" fillId="26" borderId="40" xfId="0" applyFont="1" applyFill="1" applyBorder="1" applyAlignment="1">
      <alignment horizontal="left" vertical="center" wrapText="1"/>
    </xf>
    <xf numFmtId="0" fontId="10" fillId="26" borderId="93" xfId="0" applyFont="1" applyFill="1" applyBorder="1" applyAlignment="1" applyProtection="1">
      <alignment vertical="center"/>
      <protection locked="0"/>
    </xf>
    <xf numFmtId="0" fontId="12" fillId="26" borderId="43" xfId="0" applyFont="1" applyFill="1" applyBorder="1" applyAlignment="1">
      <alignment horizontal="center" vertical="center"/>
    </xf>
    <xf numFmtId="0" fontId="12" fillId="26" borderId="93" xfId="0" applyFont="1" applyFill="1" applyBorder="1" applyAlignment="1">
      <alignment horizontal="center" vertical="center"/>
    </xf>
    <xf numFmtId="0" fontId="38" fillId="26" borderId="108" xfId="0" applyFont="1" applyFill="1" applyBorder="1" applyAlignment="1">
      <alignment horizontal="center" vertical="center"/>
    </xf>
    <xf numFmtId="0" fontId="45" fillId="26" borderId="110" xfId="0" applyFont="1" applyFill="1" applyBorder="1" applyAlignment="1">
      <alignment horizontal="left" vertical="center" wrapText="1"/>
    </xf>
    <xf numFmtId="0" fontId="10" fillId="26" borderId="111" xfId="0" applyFont="1" applyFill="1" applyBorder="1" applyAlignment="1">
      <alignment vertical="center" wrapText="1"/>
    </xf>
    <xf numFmtId="0" fontId="40" fillId="26" borderId="108" xfId="0" applyFont="1" applyFill="1" applyBorder="1" applyAlignment="1">
      <alignment horizontal="center" vertical="center"/>
    </xf>
    <xf numFmtId="0" fontId="50" fillId="26" borderId="109" xfId="0" applyFont="1" applyFill="1" applyBorder="1" applyAlignment="1">
      <alignment horizontal="center" vertical="center"/>
    </xf>
    <xf numFmtId="0" fontId="40" fillId="26" borderId="110" xfId="0" applyFont="1" applyFill="1" applyBorder="1" applyAlignment="1">
      <alignment horizontal="center" vertical="center"/>
    </xf>
    <xf numFmtId="0" fontId="50" fillId="26" borderId="111" xfId="0" applyFont="1" applyFill="1" applyBorder="1" applyAlignment="1">
      <alignment horizontal="center" vertical="center"/>
    </xf>
    <xf numFmtId="0" fontId="45" fillId="26" borderId="110" xfId="0" applyFont="1" applyFill="1" applyBorder="1" applyAlignment="1">
      <alignment horizontal="left" vertical="center"/>
    </xf>
    <xf numFmtId="0" fontId="10" fillId="26" borderId="111" xfId="0" applyFont="1" applyFill="1" applyBorder="1" applyAlignment="1" applyProtection="1">
      <alignment vertical="center"/>
      <protection locked="0"/>
    </xf>
    <xf numFmtId="0" fontId="62" fillId="26" borderId="29" xfId="0" applyFont="1" applyFill="1" applyBorder="1" applyAlignment="1">
      <alignment horizontal="left" vertical="center" wrapText="1"/>
    </xf>
    <xf numFmtId="0" fontId="40" fillId="26" borderId="108" xfId="0" applyFont="1" applyFill="1" applyBorder="1" applyAlignment="1" applyProtection="1">
      <alignment horizontal="center" vertical="center"/>
      <protection locked="0"/>
    </xf>
    <xf numFmtId="0" fontId="40" fillId="26" borderId="110" xfId="0" applyFont="1" applyFill="1" applyBorder="1" applyAlignment="1" applyProtection="1">
      <alignment horizontal="center" vertical="center"/>
      <protection locked="0"/>
    </xf>
    <xf numFmtId="0" fontId="50" fillId="26" borderId="109" xfId="0" applyFont="1" applyFill="1" applyBorder="1" applyAlignment="1" applyProtection="1">
      <alignment horizontal="center" vertical="center"/>
      <protection locked="0"/>
    </xf>
    <xf numFmtId="0" fontId="62" fillId="26" borderId="29" xfId="0" applyFont="1" applyFill="1" applyBorder="1" applyAlignment="1" applyProtection="1">
      <alignment horizontal="center" vertical="center"/>
      <protection locked="0"/>
    </xf>
    <xf numFmtId="0" fontId="10" fillId="26" borderId="111" xfId="0" applyFont="1" applyFill="1" applyBorder="1" applyAlignment="1" applyProtection="1">
      <alignment vertical="center" wrapText="1"/>
      <protection locked="0"/>
    </xf>
    <xf numFmtId="0" fontId="10" fillId="26" borderId="108" xfId="0" applyFont="1" applyFill="1" applyBorder="1" applyAlignment="1">
      <alignment horizontal="center" vertical="center"/>
    </xf>
    <xf numFmtId="0" fontId="10" fillId="26" borderId="110" xfId="0" applyFont="1" applyFill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0" fillId="0" borderId="110" xfId="0" applyFont="1" applyBorder="1" applyAlignment="1">
      <alignment horizontal="center" vertical="center"/>
    </xf>
    <xf numFmtId="0" fontId="10" fillId="26" borderId="109" xfId="0" applyFont="1" applyFill="1" applyBorder="1" applyAlignment="1">
      <alignment horizontal="center" vertical="center"/>
    </xf>
    <xf numFmtId="0" fontId="10" fillId="26" borderId="111" xfId="0" applyFont="1" applyFill="1" applyBorder="1" applyAlignment="1">
      <alignment horizontal="center" vertical="center"/>
    </xf>
    <xf numFmtId="49" fontId="7" fillId="0" borderId="110" xfId="0" applyNumberFormat="1" applyFont="1" applyBorder="1" applyAlignment="1">
      <alignment horizontal="left" vertical="center"/>
    </xf>
    <xf numFmtId="0" fontId="7" fillId="0" borderId="111" xfId="0" applyFont="1" applyBorder="1" applyAlignment="1">
      <alignment vertical="center" wrapText="1"/>
    </xf>
    <xf numFmtId="1" fontId="7" fillId="0" borderId="108" xfId="0" applyNumberFormat="1" applyFont="1" applyBorder="1" applyAlignment="1">
      <alignment vertical="center"/>
    </xf>
    <xf numFmtId="0" fontId="7" fillId="0" borderId="109" xfId="0" applyFont="1" applyBorder="1" applyAlignment="1">
      <alignment vertical="center"/>
    </xf>
    <xf numFmtId="1" fontId="7" fillId="0" borderId="27" xfId="0" applyNumberFormat="1" applyFont="1" applyBorder="1" applyAlignment="1">
      <alignment horizontal="center" vertical="center"/>
    </xf>
    <xf numFmtId="1" fontId="8" fillId="0" borderId="110" xfId="0" applyNumberFormat="1" applyFont="1" applyBorder="1" applyAlignment="1">
      <alignment horizontal="center" vertical="center"/>
    </xf>
    <xf numFmtId="1" fontId="7" fillId="26" borderId="110" xfId="0" applyNumberFormat="1" applyFont="1" applyFill="1" applyBorder="1" applyAlignment="1">
      <alignment horizontal="center" vertical="center"/>
    </xf>
    <xf numFmtId="1" fontId="14" fillId="26" borderId="109" xfId="0" applyNumberFormat="1" applyFont="1" applyFill="1" applyBorder="1" applyAlignment="1">
      <alignment horizontal="center" vertical="center"/>
    </xf>
    <xf numFmtId="1" fontId="8" fillId="26" borderId="110" xfId="0" applyNumberFormat="1" applyFont="1" applyFill="1" applyBorder="1" applyAlignment="1">
      <alignment horizontal="center" vertical="center"/>
    </xf>
    <xf numFmtId="1" fontId="7" fillId="26" borderId="110" xfId="0" applyNumberFormat="1" applyFont="1" applyFill="1" applyBorder="1" applyAlignment="1">
      <alignment vertical="center"/>
    </xf>
    <xf numFmtId="1" fontId="14" fillId="26" borderId="109" xfId="0" applyNumberFormat="1" applyFont="1" applyFill="1" applyBorder="1" applyAlignment="1">
      <alignment horizontal="right" vertical="center"/>
    </xf>
    <xf numFmtId="1" fontId="7" fillId="26" borderId="108" xfId="0" applyNumberFormat="1" applyFont="1" applyFill="1" applyBorder="1" applyAlignment="1">
      <alignment horizontal="center" vertical="center"/>
    </xf>
    <xf numFmtId="1" fontId="8" fillId="0" borderId="110" xfId="0" applyNumberFormat="1" applyFont="1" applyBorder="1" applyAlignment="1">
      <alignment vertical="center"/>
    </xf>
    <xf numFmtId="1" fontId="8" fillId="26" borderId="110" xfId="0" applyNumberFormat="1" applyFont="1" applyFill="1" applyBorder="1" applyAlignment="1">
      <alignment vertical="center"/>
    </xf>
    <xf numFmtId="0" fontId="13" fillId="26" borderId="109" xfId="0" applyFont="1" applyFill="1" applyBorder="1" applyAlignment="1">
      <alignment horizontal="center" vertical="center"/>
    </xf>
    <xf numFmtId="0" fontId="8" fillId="26" borderId="110" xfId="0" applyFont="1" applyFill="1" applyBorder="1" applyAlignment="1">
      <alignment horizontal="center" vertical="center"/>
    </xf>
    <xf numFmtId="0" fontId="13" fillId="26" borderId="109" xfId="0" applyFont="1" applyFill="1" applyBorder="1" applyAlignment="1">
      <alignment horizontal="right" vertical="center"/>
    </xf>
    <xf numFmtId="0" fontId="8" fillId="26" borderId="108" xfId="0" applyFont="1" applyFill="1" applyBorder="1" applyAlignment="1">
      <alignment horizontal="center" vertical="center"/>
    </xf>
    <xf numFmtId="0" fontId="7" fillId="0" borderId="111" xfId="0" applyFont="1" applyBorder="1" applyAlignment="1">
      <alignment horizontal="left" vertical="center" wrapText="1"/>
    </xf>
    <xf numFmtId="0" fontId="11" fillId="24" borderId="111" xfId="0" applyFont="1" applyFill="1" applyBorder="1" applyAlignment="1">
      <alignment horizontal="center" vertical="center"/>
    </xf>
    <xf numFmtId="0" fontId="6" fillId="24" borderId="27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right" vertical="center"/>
    </xf>
    <xf numFmtId="0" fontId="6" fillId="24" borderId="108" xfId="0" applyFont="1" applyFill="1" applyBorder="1" applyAlignment="1">
      <alignment horizontal="center" vertical="center"/>
    </xf>
    <xf numFmtId="0" fontId="6" fillId="24" borderId="110" xfId="0" applyFont="1" applyFill="1" applyBorder="1" applyAlignment="1">
      <alignment horizontal="center" vertical="center"/>
    </xf>
    <xf numFmtId="0" fontId="11" fillId="24" borderId="109" xfId="0" applyFont="1" applyFill="1" applyBorder="1" applyAlignment="1">
      <alignment horizontal="center" vertical="center"/>
    </xf>
    <xf numFmtId="0" fontId="6" fillId="24" borderId="88" xfId="0" applyFont="1" applyFill="1" applyBorder="1" applyAlignment="1" applyProtection="1">
      <alignment horizontal="center" vertical="center"/>
      <protection locked="0"/>
    </xf>
    <xf numFmtId="0" fontId="6" fillId="24" borderId="89" xfId="0" applyFont="1" applyFill="1" applyBorder="1" applyAlignment="1">
      <alignment horizontal="center" vertical="center"/>
    </xf>
    <xf numFmtId="0" fontId="11" fillId="24" borderId="51" xfId="0" applyFont="1" applyFill="1" applyBorder="1" applyAlignment="1">
      <alignment horizontal="center" vertical="center"/>
    </xf>
    <xf numFmtId="0" fontId="7" fillId="0" borderId="112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49" fontId="43" fillId="26" borderId="110" xfId="0" applyNumberFormat="1" applyFont="1" applyFill="1" applyBorder="1" applyAlignment="1">
      <alignment horizontal="left" vertical="center"/>
    </xf>
    <xf numFmtId="0" fontId="43" fillId="26" borderId="111" xfId="0" applyFont="1" applyFill="1" applyBorder="1" applyAlignment="1">
      <alignment horizontal="left" vertical="center" wrapText="1"/>
    </xf>
    <xf numFmtId="0" fontId="42" fillId="26" borderId="108" xfId="0" applyFont="1" applyFill="1" applyBorder="1" applyAlignment="1">
      <alignment horizontal="center" vertical="center"/>
    </xf>
    <xf numFmtId="0" fontId="55" fillId="26" borderId="109" xfId="0" applyFont="1" applyFill="1" applyBorder="1" applyAlignment="1">
      <alignment horizontal="center" vertical="center"/>
    </xf>
    <xf numFmtId="0" fontId="42" fillId="26" borderId="110" xfId="0" applyFont="1" applyFill="1" applyBorder="1" applyAlignment="1">
      <alignment horizontal="center" vertical="center"/>
    </xf>
    <xf numFmtId="0" fontId="55" fillId="26" borderId="109" xfId="0" applyFont="1" applyFill="1" applyBorder="1" applyAlignment="1">
      <alignment horizontal="right" vertical="center"/>
    </xf>
    <xf numFmtId="0" fontId="8" fillId="0" borderId="42" xfId="0" applyFont="1" applyBorder="1" applyAlignment="1">
      <alignment horizontal="center" vertical="center"/>
    </xf>
    <xf numFmtId="49" fontId="7" fillId="0" borderId="89" xfId="0" applyNumberFormat="1" applyFont="1" applyBorder="1" applyAlignment="1">
      <alignment horizontal="left" vertical="center"/>
    </xf>
    <xf numFmtId="1" fontId="7" fillId="0" borderId="89" xfId="0" applyNumberFormat="1" applyFont="1" applyBorder="1" applyAlignment="1">
      <alignment horizontal="center" vertical="center"/>
    </xf>
    <xf numFmtId="1" fontId="7" fillId="26" borderId="88" xfId="0" applyNumberFormat="1" applyFont="1" applyFill="1" applyBorder="1" applyAlignment="1">
      <alignment horizontal="center" vertical="center"/>
    </xf>
    <xf numFmtId="1" fontId="7" fillId="26" borderId="89" xfId="0" applyNumberFormat="1" applyFont="1" applyFill="1" applyBorder="1" applyAlignment="1">
      <alignment vertical="center"/>
    </xf>
    <xf numFmtId="1" fontId="7" fillId="26" borderId="89" xfId="0" applyNumberFormat="1" applyFont="1" applyFill="1" applyBorder="1" applyAlignment="1">
      <alignment horizontal="center" vertical="center"/>
    </xf>
    <xf numFmtId="1" fontId="14" fillId="26" borderId="51" xfId="0" applyNumberFormat="1" applyFont="1" applyFill="1" applyBorder="1" applyAlignment="1">
      <alignment horizontal="center" vertical="center"/>
    </xf>
    <xf numFmtId="1" fontId="7" fillId="26" borderId="91" xfId="0" applyNumberFormat="1" applyFont="1" applyFill="1" applyBorder="1" applyAlignment="1">
      <alignment horizontal="center" vertical="center"/>
    </xf>
    <xf numFmtId="0" fontId="43" fillId="26" borderId="93" xfId="0" applyFont="1" applyFill="1" applyBorder="1" applyAlignment="1">
      <alignment horizontal="left" vertical="center" wrapText="1"/>
    </xf>
    <xf numFmtId="0" fontId="42" fillId="26" borderId="42" xfId="0" applyFont="1" applyFill="1" applyBorder="1" applyAlignment="1">
      <alignment horizontal="center" vertical="center"/>
    </xf>
    <xf numFmtId="0" fontId="55" fillId="26" borderId="43" xfId="0" applyFont="1" applyFill="1" applyBorder="1" applyAlignment="1">
      <alignment horizontal="center" vertical="center"/>
    </xf>
    <xf numFmtId="0" fontId="42" fillId="26" borderId="94" xfId="0" applyFont="1" applyFill="1" applyBorder="1" applyAlignment="1">
      <alignment horizontal="center" vertical="center"/>
    </xf>
    <xf numFmtId="0" fontId="42" fillId="26" borderId="40" xfId="0" applyFont="1" applyFill="1" applyBorder="1" applyAlignment="1">
      <alignment horizontal="center" vertical="center"/>
    </xf>
    <xf numFmtId="0" fontId="55" fillId="26" borderId="43" xfId="0" applyFont="1" applyFill="1" applyBorder="1" applyAlignment="1">
      <alignment horizontal="right" vertical="center"/>
    </xf>
    <xf numFmtId="49" fontId="43" fillId="26" borderId="89" xfId="0" applyNumberFormat="1" applyFont="1" applyFill="1" applyBorder="1" applyAlignment="1">
      <alignment horizontal="left" vertical="center"/>
    </xf>
    <xf numFmtId="1" fontId="43" fillId="26" borderId="88" xfId="0" applyNumberFormat="1" applyFont="1" applyFill="1" applyBorder="1" applyAlignment="1">
      <alignment vertical="center"/>
    </xf>
    <xf numFmtId="0" fontId="43" fillId="26" borderId="51" xfId="0" applyFont="1" applyFill="1" applyBorder="1" applyAlignment="1">
      <alignment vertical="center"/>
    </xf>
    <xf numFmtId="1" fontId="43" fillId="26" borderId="91" xfId="0" applyNumberFormat="1" applyFont="1" applyFill="1" applyBorder="1" applyAlignment="1">
      <alignment horizontal="center" vertical="center"/>
    </xf>
    <xf numFmtId="1" fontId="43" fillId="26" borderId="89" xfId="0" applyNumberFormat="1" applyFont="1" applyFill="1" applyBorder="1" applyAlignment="1">
      <alignment horizontal="center" vertical="center"/>
    </xf>
    <xf numFmtId="1" fontId="44" fillId="26" borderId="51" xfId="0" applyNumberFormat="1" applyFont="1" applyFill="1" applyBorder="1" applyAlignment="1">
      <alignment horizontal="center" vertical="center"/>
    </xf>
    <xf numFmtId="1" fontId="43" fillId="26" borderId="89" xfId="0" applyNumberFormat="1" applyFont="1" applyFill="1" applyBorder="1" applyAlignment="1">
      <alignment vertical="center"/>
    </xf>
    <xf numFmtId="1" fontId="44" fillId="26" borderId="51" xfId="0" applyNumberFormat="1" applyFont="1" applyFill="1" applyBorder="1" applyAlignment="1">
      <alignment horizontal="right" vertical="center"/>
    </xf>
    <xf numFmtId="1" fontId="43" fillId="26" borderId="88" xfId="0" applyNumberFormat="1" applyFont="1" applyFill="1" applyBorder="1" applyAlignment="1">
      <alignment horizontal="center" vertical="center"/>
    </xf>
    <xf numFmtId="1" fontId="43" fillId="26" borderId="108" xfId="0" applyNumberFormat="1" applyFont="1" applyFill="1" applyBorder="1" applyAlignment="1">
      <alignment vertical="center"/>
    </xf>
    <xf numFmtId="0" fontId="43" fillId="26" borderId="109" xfId="0" applyFont="1" applyFill="1" applyBorder="1" applyAlignment="1">
      <alignment vertical="center"/>
    </xf>
    <xf numFmtId="1" fontId="42" fillId="26" borderId="110" xfId="0" applyNumberFormat="1" applyFont="1" applyFill="1" applyBorder="1" applyAlignment="1">
      <alignment horizontal="center" vertical="center"/>
    </xf>
    <xf numFmtId="1" fontId="43" fillId="26" borderId="110" xfId="0" applyNumberFormat="1" applyFont="1" applyFill="1" applyBorder="1" applyAlignment="1">
      <alignment horizontal="center" vertical="center"/>
    </xf>
    <xf numFmtId="1" fontId="44" fillId="26" borderId="109" xfId="0" applyNumberFormat="1" applyFont="1" applyFill="1" applyBorder="1" applyAlignment="1">
      <alignment horizontal="center" vertical="center"/>
    </xf>
    <xf numFmtId="1" fontId="42" fillId="26" borderId="110" xfId="0" applyNumberFormat="1" applyFont="1" applyFill="1" applyBorder="1" applyAlignment="1">
      <alignment vertical="center"/>
    </xf>
    <xf numFmtId="1" fontId="43" fillId="26" borderId="110" xfId="0" applyNumberFormat="1" applyFont="1" applyFill="1" applyBorder="1" applyAlignment="1">
      <alignment vertical="center"/>
    </xf>
    <xf numFmtId="1" fontId="44" fillId="26" borderId="109" xfId="0" applyNumberFormat="1" applyFont="1" applyFill="1" applyBorder="1" applyAlignment="1">
      <alignment horizontal="right" vertical="center"/>
    </xf>
    <xf numFmtId="1" fontId="43" fillId="26" borderId="108" xfId="0" applyNumberFormat="1" applyFont="1" applyFill="1" applyBorder="1" applyAlignment="1">
      <alignment horizontal="center" vertical="center"/>
    </xf>
    <xf numFmtId="0" fontId="43" fillId="26" borderId="108" xfId="0" applyFont="1" applyFill="1" applyBorder="1" applyAlignment="1">
      <alignment vertical="center"/>
    </xf>
    <xf numFmtId="0" fontId="42" fillId="26" borderId="110" xfId="0" applyFont="1" applyFill="1" applyBorder="1" applyAlignment="1">
      <alignment vertical="center"/>
    </xf>
    <xf numFmtId="0" fontId="43" fillId="26" borderId="52" xfId="0" applyFont="1" applyFill="1" applyBorder="1" applyAlignment="1">
      <alignment vertical="center"/>
    </xf>
    <xf numFmtId="0" fontId="43" fillId="26" borderId="54" xfId="0" applyFont="1" applyFill="1" applyBorder="1" applyAlignment="1">
      <alignment vertical="center"/>
    </xf>
    <xf numFmtId="0" fontId="42" fillId="26" borderId="59" xfId="0" applyFont="1" applyFill="1" applyBorder="1" applyAlignment="1">
      <alignment vertical="center"/>
    </xf>
    <xf numFmtId="0" fontId="42" fillId="26" borderId="53" xfId="0" applyFont="1" applyFill="1" applyBorder="1" applyAlignment="1">
      <alignment vertical="center"/>
    </xf>
    <xf numFmtId="0" fontId="43" fillId="26" borderId="51" xfId="0" applyFont="1" applyFill="1" applyBorder="1" applyAlignment="1">
      <alignment vertical="center" wrapText="1"/>
    </xf>
    <xf numFmtId="0" fontId="43" fillId="26" borderId="109" xfId="0" applyFont="1" applyFill="1" applyBorder="1" applyAlignment="1">
      <alignment vertical="center" wrapText="1"/>
    </xf>
    <xf numFmtId="0" fontId="43" fillId="26" borderId="54" xfId="0" applyFont="1" applyFill="1" applyBorder="1" applyAlignment="1">
      <alignment vertical="center" wrapText="1"/>
    </xf>
    <xf numFmtId="0" fontId="7" fillId="0" borderId="90" xfId="0" applyFont="1" applyBorder="1" applyAlignment="1">
      <alignment vertical="center" wrapText="1"/>
    </xf>
    <xf numFmtId="1" fontId="7" fillId="0" borderId="88" xfId="0" applyNumberFormat="1" applyFont="1" applyBorder="1" applyAlignment="1">
      <alignment vertical="center"/>
    </xf>
    <xf numFmtId="0" fontId="7" fillId="0" borderId="51" xfId="0" applyFont="1" applyBorder="1" applyAlignment="1">
      <alignment vertical="center"/>
    </xf>
    <xf numFmtId="1" fontId="7" fillId="0" borderId="91" xfId="0" applyNumberFormat="1" applyFont="1" applyBorder="1" applyAlignment="1">
      <alignment horizontal="center" vertical="center"/>
    </xf>
    <xf numFmtId="1" fontId="14" fillId="0" borderId="51" xfId="0" applyNumberFormat="1" applyFont="1" applyBorder="1" applyAlignment="1">
      <alignment horizontal="center" vertical="center"/>
    </xf>
    <xf numFmtId="1" fontId="7" fillId="0" borderId="89" xfId="0" applyNumberFormat="1" applyFont="1" applyBorder="1" applyAlignment="1">
      <alignment vertical="center"/>
    </xf>
    <xf numFmtId="1" fontId="14" fillId="0" borderId="51" xfId="0" applyNumberFormat="1" applyFont="1" applyBorder="1" applyAlignment="1">
      <alignment horizontal="right" vertical="center"/>
    </xf>
    <xf numFmtId="1" fontId="40" fillId="26" borderId="110" xfId="0" applyNumberFormat="1" applyFont="1" applyFill="1" applyBorder="1" applyAlignment="1">
      <alignment horizontal="center" vertical="center"/>
    </xf>
    <xf numFmtId="1" fontId="42" fillId="26" borderId="40" xfId="0" applyNumberFormat="1" applyFont="1" applyFill="1" applyBorder="1" applyAlignment="1">
      <alignment horizontal="center" vertical="center"/>
    </xf>
    <xf numFmtId="1" fontId="14" fillId="0" borderId="90" xfId="0" applyNumberFormat="1" applyFont="1" applyBorder="1" applyAlignment="1">
      <alignment horizontal="center" vertical="center"/>
    </xf>
    <xf numFmtId="1" fontId="14" fillId="26" borderId="111" xfId="0" applyNumberFormat="1" applyFont="1" applyFill="1" applyBorder="1" applyAlignment="1">
      <alignment horizontal="center" vertical="center"/>
    </xf>
    <xf numFmtId="0" fontId="13" fillId="26" borderId="111" xfId="0" applyFont="1" applyFill="1" applyBorder="1" applyAlignment="1">
      <alignment horizontal="center" vertical="center"/>
    </xf>
    <xf numFmtId="0" fontId="53" fillId="26" borderId="93" xfId="0" applyFont="1" applyFill="1" applyBorder="1" applyAlignment="1">
      <alignment horizontal="center" vertical="center"/>
    </xf>
    <xf numFmtId="0" fontId="53" fillId="26" borderId="63" xfId="0" applyFont="1" applyFill="1" applyBorder="1" applyAlignment="1">
      <alignment horizontal="center" vertical="center"/>
    </xf>
    <xf numFmtId="0" fontId="53" fillId="26" borderId="94" xfId="0" applyFont="1" applyFill="1" applyBorder="1" applyAlignment="1">
      <alignment horizontal="center" vertical="center"/>
    </xf>
    <xf numFmtId="0" fontId="53" fillId="26" borderId="55" xfId="0" applyFont="1" applyFill="1" applyBorder="1" applyAlignment="1">
      <alignment horizontal="center" vertical="center"/>
    </xf>
    <xf numFmtId="1" fontId="55" fillId="26" borderId="40" xfId="0" applyNumberFormat="1" applyFont="1" applyFill="1" applyBorder="1" applyAlignment="1">
      <alignment horizontal="center" vertical="center"/>
    </xf>
    <xf numFmtId="1" fontId="38" fillId="26" borderId="40" xfId="0" applyNumberFormat="1" applyFont="1" applyFill="1" applyBorder="1" applyAlignment="1">
      <alignment vertical="center"/>
    </xf>
    <xf numFmtId="0" fontId="53" fillId="26" borderId="31" xfId="0" applyFont="1" applyFill="1" applyBorder="1" applyAlignment="1">
      <alignment horizontal="center" vertical="center"/>
    </xf>
    <xf numFmtId="0" fontId="53" fillId="26" borderId="114" xfId="0" applyFont="1" applyFill="1" applyBorder="1" applyAlignment="1">
      <alignment horizontal="center" vertical="center"/>
    </xf>
    <xf numFmtId="0" fontId="40" fillId="26" borderId="96" xfId="0" applyFont="1" applyFill="1" applyBorder="1" applyAlignment="1">
      <alignment horizontal="center" vertical="center"/>
    </xf>
    <xf numFmtId="0" fontId="42" fillId="26" borderId="56" xfId="0" applyFont="1" applyFill="1" applyBorder="1" applyAlignment="1">
      <alignment horizontal="center" vertical="center"/>
    </xf>
    <xf numFmtId="0" fontId="7" fillId="28" borderId="81" xfId="0" applyFont="1" applyFill="1" applyBorder="1" applyAlignment="1">
      <alignment vertical="center"/>
    </xf>
    <xf numFmtId="0" fontId="64" fillId="26" borderId="57" xfId="0" applyFont="1" applyFill="1" applyBorder="1" applyAlignment="1">
      <alignment horizontal="center" vertical="center"/>
    </xf>
    <xf numFmtId="0" fontId="64" fillId="26" borderId="55" xfId="0" applyFont="1" applyFill="1" applyBorder="1" applyAlignment="1">
      <alignment horizontal="center" vertical="center"/>
    </xf>
    <xf numFmtId="0" fontId="64" fillId="26" borderId="56" xfId="0" applyFont="1" applyFill="1" applyBorder="1" applyAlignment="1">
      <alignment horizontal="center" vertical="center"/>
    </xf>
    <xf numFmtId="0" fontId="66" fillId="26" borderId="96" xfId="0" applyFont="1" applyFill="1" applyBorder="1" applyAlignment="1">
      <alignment horizontal="center" vertical="center"/>
    </xf>
    <xf numFmtId="0" fontId="66" fillId="26" borderId="63" xfId="0" applyFont="1" applyFill="1" applyBorder="1" applyAlignment="1">
      <alignment horizontal="center" vertical="center"/>
    </xf>
    <xf numFmtId="1" fontId="40" fillId="0" borderId="23" xfId="0" applyNumberFormat="1" applyFont="1" applyBorder="1" applyAlignment="1">
      <alignment horizontal="center" vertical="center"/>
    </xf>
    <xf numFmtId="1" fontId="40" fillId="0" borderId="24" xfId="0" applyNumberFormat="1" applyFont="1" applyBorder="1" applyAlignment="1">
      <alignment horizontal="center" vertical="center"/>
    </xf>
    <xf numFmtId="1" fontId="50" fillId="0" borderId="26" xfId="0" applyNumberFormat="1" applyFont="1" applyBorder="1" applyAlignment="1">
      <alignment horizontal="center" vertical="center"/>
    </xf>
    <xf numFmtId="1" fontId="40" fillId="0" borderId="57" xfId="0" applyNumberFormat="1" applyFont="1" applyBorder="1" applyAlignment="1">
      <alignment horizontal="center" vertical="center"/>
    </xf>
    <xf numFmtId="1" fontId="40" fillId="0" borderId="56" xfId="0" applyNumberFormat="1" applyFont="1" applyBorder="1" applyAlignment="1">
      <alignment horizontal="center" vertical="center"/>
    </xf>
    <xf numFmtId="1" fontId="50" fillId="0" borderId="96" xfId="0" applyNumberFormat="1" applyFont="1" applyBorder="1" applyAlignment="1">
      <alignment horizontal="center" vertical="center"/>
    </xf>
    <xf numFmtId="0" fontId="65" fillId="26" borderId="80" xfId="0" applyFont="1" applyFill="1" applyBorder="1" applyAlignment="1">
      <alignment horizontal="left" vertical="center"/>
    </xf>
    <xf numFmtId="0" fontId="12" fillId="26" borderId="26" xfId="0" applyFont="1" applyFill="1" applyBorder="1" applyAlignment="1">
      <alignment horizontal="center" vertical="center"/>
    </xf>
    <xf numFmtId="1" fontId="40" fillId="26" borderId="43" xfId="0" applyNumberFormat="1" applyFont="1" applyFill="1" applyBorder="1" applyAlignment="1">
      <alignment horizontal="center" vertical="center"/>
    </xf>
    <xf numFmtId="0" fontId="40" fillId="26" borderId="109" xfId="0" applyFont="1" applyFill="1" applyBorder="1" applyAlignment="1">
      <alignment horizontal="center" vertical="center"/>
    </xf>
    <xf numFmtId="0" fontId="40" fillId="26" borderId="109" xfId="0" applyFont="1" applyFill="1" applyBorder="1" applyAlignment="1">
      <alignment horizontal="right" vertical="center"/>
    </xf>
    <xf numFmtId="1" fontId="42" fillId="26" borderId="111" xfId="0" applyNumberFormat="1" applyFont="1" applyFill="1" applyBorder="1" applyAlignment="1">
      <alignment horizontal="center" vertical="center"/>
    </xf>
    <xf numFmtId="1" fontId="42" fillId="26" borderId="27" xfId="0" applyNumberFormat="1" applyFont="1" applyFill="1" applyBorder="1" applyAlignment="1">
      <alignment horizontal="center" vertical="center"/>
    </xf>
    <xf numFmtId="1" fontId="42" fillId="26" borderId="108" xfId="0" applyNumberFormat="1" applyFont="1" applyFill="1" applyBorder="1" applyAlignment="1">
      <alignment horizontal="center" vertical="center"/>
    </xf>
    <xf numFmtId="1" fontId="42" fillId="26" borderId="109" xfId="0" applyNumberFormat="1" applyFont="1" applyFill="1" applyBorder="1" applyAlignment="1">
      <alignment horizontal="center" vertical="center"/>
    </xf>
    <xf numFmtId="1" fontId="42" fillId="26" borderId="52" xfId="0" applyNumberFormat="1" applyFont="1" applyFill="1" applyBorder="1" applyAlignment="1">
      <alignment horizontal="center" vertical="center"/>
    </xf>
    <xf numFmtId="1" fontId="42" fillId="26" borderId="53" xfId="0" applyNumberFormat="1" applyFont="1" applyFill="1" applyBorder="1" applyAlignment="1">
      <alignment horizontal="center" vertical="center"/>
    </xf>
    <xf numFmtId="1" fontId="42" fillId="26" borderId="54" xfId="0" applyNumberFormat="1" applyFont="1" applyFill="1" applyBorder="1" applyAlignment="1">
      <alignment horizontal="center" vertical="center"/>
    </xf>
    <xf numFmtId="0" fontId="43" fillId="26" borderId="63" xfId="0" applyFont="1" applyFill="1" applyBorder="1" applyAlignment="1">
      <alignment horizontal="left" vertical="center" wrapText="1"/>
    </xf>
    <xf numFmtId="0" fontId="42" fillId="26" borderId="57" xfId="0" applyFont="1" applyFill="1" applyBorder="1" applyAlignment="1">
      <alignment horizontal="center" vertical="center"/>
    </xf>
    <xf numFmtId="0" fontId="42" fillId="26" borderId="55" xfId="0" applyFont="1" applyFill="1" applyBorder="1" applyAlignment="1">
      <alignment horizontal="center" vertical="center"/>
    </xf>
    <xf numFmtId="0" fontId="55" fillId="26" borderId="96" xfId="0" applyFont="1" applyFill="1" applyBorder="1" applyAlignment="1">
      <alignment horizontal="center" vertical="center"/>
    </xf>
    <xf numFmtId="0" fontId="55" fillId="26" borderId="96" xfId="0" applyFont="1" applyFill="1" applyBorder="1" applyAlignment="1">
      <alignment horizontal="right" vertical="center"/>
    </xf>
    <xf numFmtId="49" fontId="7" fillId="0" borderId="39" xfId="0" applyNumberFormat="1" applyFont="1" applyBorder="1" applyAlignment="1">
      <alignment horizontal="left" vertical="center"/>
    </xf>
    <xf numFmtId="0" fontId="7" fillId="0" borderId="48" xfId="0" applyFont="1" applyBorder="1" applyAlignment="1">
      <alignment horizontal="left" vertical="center" wrapText="1"/>
    </xf>
    <xf numFmtId="0" fontId="10" fillId="0" borderId="44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3" fillId="0" borderId="58" xfId="0" applyFont="1" applyBorder="1" applyAlignment="1">
      <alignment horizontal="right" vertical="center"/>
    </xf>
    <xf numFmtId="0" fontId="42" fillId="27" borderId="88" xfId="0" applyFont="1" applyFill="1" applyBorder="1" applyAlignment="1">
      <alignment horizontal="center" vertical="center"/>
    </xf>
    <xf numFmtId="0" fontId="55" fillId="27" borderId="51" xfId="0" applyFont="1" applyFill="1" applyBorder="1" applyAlignment="1">
      <alignment horizontal="center" vertical="center"/>
    </xf>
    <xf numFmtId="0" fontId="42" fillId="27" borderId="91" xfId="0" applyFont="1" applyFill="1" applyBorder="1" applyAlignment="1">
      <alignment horizontal="center" vertical="center"/>
    </xf>
    <xf numFmtId="0" fontId="42" fillId="27" borderId="89" xfId="0" applyFont="1" applyFill="1" applyBorder="1" applyAlignment="1">
      <alignment horizontal="center" vertical="center"/>
    </xf>
    <xf numFmtId="0" fontId="50" fillId="27" borderId="51" xfId="0" applyFont="1" applyFill="1" applyBorder="1" applyAlignment="1">
      <alignment horizontal="center" vertical="center"/>
    </xf>
    <xf numFmtId="0" fontId="59" fillId="27" borderId="91" xfId="0" applyFont="1" applyFill="1" applyBorder="1" applyAlignment="1">
      <alignment vertical="center"/>
    </xf>
    <xf numFmtId="0" fontId="55" fillId="27" borderId="51" xfId="0" applyFont="1" applyFill="1" applyBorder="1" applyAlignment="1">
      <alignment horizontal="right" vertical="center"/>
    </xf>
    <xf numFmtId="0" fontId="8" fillId="27" borderId="52" xfId="0" applyFont="1" applyFill="1" applyBorder="1" applyAlignment="1">
      <alignment horizontal="center" vertical="center"/>
    </xf>
    <xf numFmtId="0" fontId="13" fillId="27" borderId="54" xfId="0" applyFont="1" applyFill="1" applyBorder="1" applyAlignment="1">
      <alignment horizontal="center" vertical="center"/>
    </xf>
    <xf numFmtId="0" fontId="8" fillId="27" borderId="59" xfId="0" applyFont="1" applyFill="1" applyBorder="1" applyAlignment="1">
      <alignment horizontal="center" vertical="center"/>
    </xf>
    <xf numFmtId="0" fontId="8" fillId="27" borderId="53" xfId="0" applyFont="1" applyFill="1" applyBorder="1" applyAlignment="1">
      <alignment horizontal="center" vertical="center"/>
    </xf>
    <xf numFmtId="0" fontId="12" fillId="27" borderId="54" xfId="0" applyFont="1" applyFill="1" applyBorder="1" applyAlignment="1">
      <alignment horizontal="center" vertical="center"/>
    </xf>
    <xf numFmtId="0" fontId="16" fillId="27" borderId="59" xfId="0" applyFont="1" applyFill="1" applyBorder="1" applyAlignment="1">
      <alignment vertical="center"/>
    </xf>
    <xf numFmtId="0" fontId="13" fillId="27" borderId="54" xfId="0" applyFont="1" applyFill="1" applyBorder="1" applyAlignment="1">
      <alignment horizontal="right" vertical="center"/>
    </xf>
    <xf numFmtId="1" fontId="40" fillId="26" borderId="88" xfId="0" applyNumberFormat="1" applyFont="1" applyFill="1" applyBorder="1" applyAlignment="1">
      <alignment horizontal="center" vertical="center"/>
    </xf>
    <xf numFmtId="1" fontId="50" fillId="26" borderId="51" xfId="0" applyNumberFormat="1" applyFont="1" applyFill="1" applyBorder="1" applyAlignment="1">
      <alignment horizontal="center" vertical="center"/>
    </xf>
    <xf numFmtId="1" fontId="50" fillId="26" borderId="111" xfId="0" applyNumberFormat="1" applyFont="1" applyFill="1" applyBorder="1" applyAlignment="1">
      <alignment horizontal="center" vertical="center"/>
    </xf>
    <xf numFmtId="1" fontId="40" fillId="26" borderId="89" xfId="0" applyNumberFormat="1" applyFont="1" applyFill="1" applyBorder="1" applyAlignment="1">
      <alignment horizontal="center" vertical="center"/>
    </xf>
    <xf numFmtId="1" fontId="40" fillId="0" borderId="88" xfId="0" applyNumberFormat="1" applyFont="1" applyBorder="1" applyAlignment="1">
      <alignment horizontal="center" vertical="center"/>
    </xf>
    <xf numFmtId="1" fontId="40" fillId="0" borderId="89" xfId="0" applyNumberFormat="1" applyFont="1" applyBorder="1" applyAlignment="1">
      <alignment horizontal="center" vertical="center"/>
    </xf>
    <xf numFmtId="1" fontId="50" fillId="0" borderId="51" xfId="0" applyNumberFormat="1" applyFont="1" applyBorder="1" applyAlignment="1">
      <alignment horizontal="center" vertical="center"/>
    </xf>
    <xf numFmtId="0" fontId="38" fillId="26" borderId="88" xfId="0" applyFont="1" applyFill="1" applyBorder="1" applyAlignment="1">
      <alignment horizontal="center" vertical="center"/>
    </xf>
    <xf numFmtId="0" fontId="7" fillId="26" borderId="81" xfId="0" applyFont="1" applyFill="1" applyBorder="1" applyAlignment="1">
      <alignment horizontal="center" vertical="center"/>
    </xf>
    <xf numFmtId="49" fontId="7" fillId="26" borderId="84" xfId="0" applyNumberFormat="1" applyFont="1" applyFill="1" applyBorder="1" applyAlignment="1">
      <alignment horizontal="left" vertical="center" wrapText="1"/>
    </xf>
    <xf numFmtId="0" fontId="7" fillId="26" borderId="85" xfId="0" applyFont="1" applyFill="1" applyBorder="1" applyAlignment="1">
      <alignment vertical="center" wrapText="1"/>
    </xf>
    <xf numFmtId="0" fontId="6" fillId="26" borderId="81" xfId="0" applyFont="1" applyFill="1" applyBorder="1" applyAlignment="1">
      <alignment horizontal="center" vertical="center"/>
    </xf>
    <xf numFmtId="0" fontId="11" fillId="26" borderId="82" xfId="0" applyFont="1" applyFill="1" applyBorder="1" applyAlignment="1">
      <alignment horizontal="center" vertical="center"/>
    </xf>
    <xf numFmtId="0" fontId="7" fillId="26" borderId="86" xfId="0" applyFont="1" applyFill="1" applyBorder="1" applyAlignment="1">
      <alignment horizontal="center" vertical="center"/>
    </xf>
    <xf numFmtId="0" fontId="7" fillId="26" borderId="84" xfId="0" applyFont="1" applyFill="1" applyBorder="1" applyAlignment="1">
      <alignment horizontal="center" vertical="center"/>
    </xf>
    <xf numFmtId="0" fontId="14" fillId="26" borderId="82" xfId="0" applyFont="1" applyFill="1" applyBorder="1" applyAlignment="1">
      <alignment horizontal="center" vertical="center"/>
    </xf>
    <xf numFmtId="0" fontId="14" fillId="26" borderId="85" xfId="0" applyFont="1" applyFill="1" applyBorder="1" applyAlignment="1">
      <alignment horizontal="center" vertical="center"/>
    </xf>
    <xf numFmtId="0" fontId="14" fillId="26" borderId="87" xfId="0" applyFont="1" applyFill="1" applyBorder="1" applyAlignment="1">
      <alignment horizontal="center" vertical="center"/>
    </xf>
    <xf numFmtId="0" fontId="43" fillId="26" borderId="81" xfId="0" applyFont="1" applyFill="1" applyBorder="1" applyAlignment="1">
      <alignment horizontal="center" vertical="center"/>
    </xf>
    <xf numFmtId="49" fontId="43" fillId="26" borderId="84" xfId="0" applyNumberFormat="1" applyFont="1" applyFill="1" applyBorder="1" applyAlignment="1">
      <alignment horizontal="left" vertical="center" wrapText="1"/>
    </xf>
    <xf numFmtId="0" fontId="43" fillId="26" borderId="85" xfId="0" applyFont="1" applyFill="1" applyBorder="1" applyAlignment="1">
      <alignment vertical="center" wrapText="1"/>
    </xf>
    <xf numFmtId="0" fontId="44" fillId="26" borderId="82" xfId="0" applyFont="1" applyFill="1" applyBorder="1" applyAlignment="1">
      <alignment horizontal="center" vertical="center"/>
    </xf>
    <xf numFmtId="0" fontId="43" fillId="26" borderId="86" xfId="0" applyFont="1" applyFill="1" applyBorder="1" applyAlignment="1">
      <alignment horizontal="center" vertical="center"/>
    </xf>
    <xf numFmtId="0" fontId="43" fillId="26" borderId="84" xfId="0" applyFont="1" applyFill="1" applyBorder="1" applyAlignment="1">
      <alignment horizontal="center" vertical="center"/>
    </xf>
    <xf numFmtId="0" fontId="44" fillId="26" borderId="85" xfId="0" applyFont="1" applyFill="1" applyBorder="1" applyAlignment="1">
      <alignment horizontal="center" vertical="center"/>
    </xf>
    <xf numFmtId="0" fontId="44" fillId="26" borderId="87" xfId="0" applyFont="1" applyFill="1" applyBorder="1" applyAlignment="1">
      <alignment horizontal="center" vertical="center"/>
    </xf>
    <xf numFmtId="0" fontId="7" fillId="26" borderId="111" xfId="0" applyFont="1" applyFill="1" applyBorder="1" applyAlignment="1">
      <alignment horizontal="left" vertical="center" wrapText="1"/>
    </xf>
    <xf numFmtId="1" fontId="44" fillId="26" borderId="29" xfId="0" applyNumberFormat="1" applyFont="1" applyFill="1" applyBorder="1" applyAlignment="1">
      <alignment horizontal="center" vertical="center"/>
    </xf>
    <xf numFmtId="0" fontId="40" fillId="26" borderId="28" xfId="0" applyFont="1" applyFill="1" applyBorder="1" applyAlignment="1" applyProtection="1">
      <alignment vertical="center"/>
      <protection locked="0"/>
    </xf>
    <xf numFmtId="0" fontId="61" fillId="26" borderId="29" xfId="0" applyFont="1" applyFill="1" applyBorder="1" applyAlignment="1">
      <alignment horizontal="center" vertical="center" wrapText="1"/>
    </xf>
    <xf numFmtId="0" fontId="38" fillId="26" borderId="40" xfId="0" applyFont="1" applyFill="1" applyBorder="1" applyAlignment="1">
      <alignment horizontal="center" vertical="center"/>
    </xf>
    <xf numFmtId="1" fontId="39" fillId="26" borderId="94" xfId="0" applyNumberFormat="1" applyFont="1" applyFill="1" applyBorder="1" applyAlignment="1">
      <alignment horizontal="center" vertical="center"/>
    </xf>
    <xf numFmtId="1" fontId="39" fillId="26" borderId="40" xfId="0" applyNumberFormat="1" applyFont="1" applyFill="1" applyBorder="1" applyAlignment="1">
      <alignment horizontal="center" vertical="center"/>
    </xf>
    <xf numFmtId="1" fontId="39" fillId="26" borderId="43" xfId="0" applyNumberFormat="1" applyFont="1" applyFill="1" applyBorder="1" applyAlignment="1">
      <alignment horizontal="center" vertical="center"/>
    </xf>
    <xf numFmtId="1" fontId="39" fillId="26" borderId="93" xfId="0" applyNumberFormat="1" applyFont="1" applyFill="1" applyBorder="1" applyAlignment="1">
      <alignment horizontal="center" vertical="center"/>
    </xf>
    <xf numFmtId="1" fontId="39" fillId="26" borderId="42" xfId="0" applyNumberFormat="1" applyFont="1" applyFill="1" applyBorder="1" applyAlignment="1">
      <alignment horizontal="center" vertical="center"/>
    </xf>
    <xf numFmtId="0" fontId="63" fillId="26" borderId="38" xfId="0" applyFont="1" applyFill="1" applyBorder="1" applyAlignment="1">
      <alignment horizontal="left" vertical="center" wrapText="1"/>
    </xf>
    <xf numFmtId="0" fontId="51" fillId="26" borderId="29" xfId="0" applyFont="1" applyFill="1" applyBorder="1" applyAlignment="1">
      <alignment horizontal="left" vertical="center" wrapText="1"/>
    </xf>
    <xf numFmtId="0" fontId="0" fillId="26" borderId="38" xfId="0" applyFill="1" applyBorder="1" applyAlignment="1">
      <alignment horizontal="left" vertical="center" wrapText="1"/>
    </xf>
    <xf numFmtId="0" fontId="63" fillId="26" borderId="80" xfId="0" applyFont="1" applyFill="1" applyBorder="1" applyAlignment="1">
      <alignment horizontal="left" vertical="center" wrapText="1"/>
    </xf>
    <xf numFmtId="0" fontId="63" fillId="26" borderId="29" xfId="0" applyFont="1" applyFill="1" applyBorder="1" applyAlignment="1">
      <alignment horizontal="left" vertical="center" wrapText="1"/>
    </xf>
    <xf numFmtId="0" fontId="0" fillId="0" borderId="29" xfId="0" applyBorder="1" applyAlignment="1">
      <alignment vertical="center" wrapText="1"/>
    </xf>
    <xf numFmtId="0" fontId="0" fillId="0" borderId="110" xfId="0" applyBorder="1"/>
    <xf numFmtId="0" fontId="9" fillId="0" borderId="29" xfId="43" applyFont="1" applyBorder="1" applyAlignment="1">
      <alignment horizontal="center" vertical="center"/>
    </xf>
    <xf numFmtId="0" fontId="9" fillId="0" borderId="100" xfId="43" applyFont="1" applyBorder="1" applyAlignment="1">
      <alignment horizontal="center" vertical="center"/>
    </xf>
    <xf numFmtId="0" fontId="67" fillId="0" borderId="0" xfId="42" applyFont="1" applyAlignment="1">
      <alignment horizontal="center" vertical="center"/>
    </xf>
    <xf numFmtId="0" fontId="68" fillId="26" borderId="88" xfId="42" applyFont="1" applyFill="1" applyBorder="1" applyAlignment="1">
      <alignment horizontal="center" vertical="center" wrapText="1"/>
    </xf>
    <xf numFmtId="0" fontId="68" fillId="0" borderId="91" xfId="42" applyFont="1" applyBorder="1" applyAlignment="1">
      <alignment horizontal="center" vertical="center"/>
    </xf>
    <xf numFmtId="0" fontId="68" fillId="0" borderId="89" xfId="42" applyFont="1" applyBorder="1" applyAlignment="1">
      <alignment horizontal="center" vertical="center"/>
    </xf>
    <xf numFmtId="0" fontId="68" fillId="0" borderId="51" xfId="42" applyFont="1" applyBorder="1" applyAlignment="1">
      <alignment horizontal="center" vertical="center"/>
    </xf>
    <xf numFmtId="0" fontId="68" fillId="0" borderId="88" xfId="42" applyFont="1" applyBorder="1" applyAlignment="1">
      <alignment horizontal="center" vertical="center"/>
    </xf>
    <xf numFmtId="0" fontId="68" fillId="0" borderId="89" xfId="42" applyFont="1" applyBorder="1" applyAlignment="1">
      <alignment vertical="center"/>
    </xf>
    <xf numFmtId="0" fontId="68" fillId="0" borderId="51" xfId="42" applyFont="1" applyBorder="1" applyAlignment="1">
      <alignment vertical="center"/>
    </xf>
    <xf numFmtId="0" fontId="69" fillId="0" borderId="88" xfId="42" applyFont="1" applyBorder="1" applyAlignment="1">
      <alignment vertical="center"/>
    </xf>
    <xf numFmtId="0" fontId="69" fillId="0" borderId="89" xfId="42" applyFont="1" applyBorder="1" applyAlignment="1">
      <alignment vertical="center"/>
    </xf>
    <xf numFmtId="0" fontId="69" fillId="0" borderId="51" xfId="42" applyFont="1" applyBorder="1" applyAlignment="1">
      <alignment vertical="center"/>
    </xf>
    <xf numFmtId="0" fontId="68" fillId="26" borderId="108" xfId="42" applyFont="1" applyFill="1" applyBorder="1" applyAlignment="1">
      <alignment horizontal="center" vertical="center" wrapText="1"/>
    </xf>
    <xf numFmtId="0" fontId="68" fillId="0" borderId="27" xfId="42" applyFont="1" applyBorder="1" applyAlignment="1">
      <alignment horizontal="center" vertical="center"/>
    </xf>
    <xf numFmtId="0" fontId="68" fillId="0" borderId="24" xfId="42" applyFont="1" applyBorder="1" applyAlignment="1">
      <alignment horizontal="center" vertical="center"/>
    </xf>
    <xf numFmtId="0" fontId="68" fillId="0" borderId="26" xfId="42" applyFont="1" applyBorder="1" applyAlignment="1">
      <alignment horizontal="center" vertical="center"/>
    </xf>
    <xf numFmtId="0" fontId="68" fillId="0" borderId="23" xfId="42" applyFont="1" applyBorder="1" applyAlignment="1">
      <alignment horizontal="center" vertical="center"/>
    </xf>
    <xf numFmtId="0" fontId="68" fillId="0" borderId="22" xfId="42" applyFont="1" applyBorder="1" applyAlignment="1">
      <alignment horizontal="center" vertical="center"/>
    </xf>
    <xf numFmtId="0" fontId="69" fillId="0" borderId="27" xfId="42" applyFont="1" applyBorder="1" applyAlignment="1">
      <alignment vertical="center"/>
    </xf>
    <xf numFmtId="0" fontId="69" fillId="0" borderId="24" xfId="42" applyFont="1" applyBorder="1" applyAlignment="1">
      <alignment vertical="center"/>
    </xf>
    <xf numFmtId="0" fontId="69" fillId="0" borderId="26" xfId="42" applyFont="1" applyBorder="1" applyAlignment="1">
      <alignment horizontal="right" vertical="center"/>
    </xf>
    <xf numFmtId="0" fontId="69" fillId="0" borderId="23" xfId="42" applyFont="1" applyBorder="1" applyAlignment="1">
      <alignment vertical="center"/>
    </xf>
    <xf numFmtId="0" fontId="69" fillId="0" borderId="26" xfId="42" applyFont="1" applyBorder="1" applyAlignment="1">
      <alignment vertical="center"/>
    </xf>
    <xf numFmtId="0" fontId="68" fillId="0" borderId="23" xfId="42" applyFont="1" applyBorder="1" applyAlignment="1" applyProtection="1">
      <alignment horizontal="center" vertical="center"/>
      <protection locked="0"/>
    </xf>
    <xf numFmtId="0" fontId="68" fillId="0" borderId="24" xfId="42" applyFont="1" applyBorder="1" applyAlignment="1" applyProtection="1">
      <alignment horizontal="center" vertical="center"/>
      <protection locked="0"/>
    </xf>
    <xf numFmtId="0" fontId="68" fillId="0" borderId="26" xfId="42" applyFont="1" applyBorder="1" applyAlignment="1" applyProtection="1">
      <alignment horizontal="center" vertical="center"/>
      <protection locked="0"/>
    </xf>
    <xf numFmtId="0" fontId="70" fillId="26" borderId="108" xfId="42" applyFont="1" applyFill="1" applyBorder="1" applyAlignment="1">
      <alignment horizontal="center" vertical="center" wrapText="1"/>
    </xf>
    <xf numFmtId="0" fontId="70" fillId="26" borderId="27" xfId="42" applyFont="1" applyFill="1" applyBorder="1" applyAlignment="1">
      <alignment horizontal="center" vertical="center"/>
    </xf>
    <xf numFmtId="0" fontId="70" fillId="26" borderId="24" xfId="42" applyFont="1" applyFill="1" applyBorder="1" applyAlignment="1">
      <alignment horizontal="center" vertical="center"/>
    </xf>
    <xf numFmtId="0" fontId="70" fillId="26" borderId="26" xfId="42" applyFont="1" applyFill="1" applyBorder="1" applyAlignment="1">
      <alignment horizontal="center" vertical="center"/>
    </xf>
    <xf numFmtId="0" fontId="70" fillId="26" borderId="23" xfId="42" applyFont="1" applyFill="1" applyBorder="1" applyAlignment="1">
      <alignment horizontal="center" vertical="center"/>
    </xf>
    <xf numFmtId="0" fontId="70" fillId="26" borderId="23" xfId="42" applyFont="1" applyFill="1" applyBorder="1" applyAlignment="1">
      <alignment vertical="center"/>
    </xf>
    <xf numFmtId="0" fontId="70" fillId="26" borderId="24" xfId="42" applyFont="1" applyFill="1" applyBorder="1" applyAlignment="1">
      <alignment vertical="center"/>
    </xf>
    <xf numFmtId="0" fontId="70" fillId="26" borderId="26" xfId="42" applyFont="1" applyFill="1" applyBorder="1" applyAlignment="1">
      <alignment horizontal="right" vertical="center"/>
    </xf>
    <xf numFmtId="0" fontId="71" fillId="26" borderId="27" xfId="42" applyFont="1" applyFill="1" applyBorder="1" applyAlignment="1">
      <alignment vertical="center"/>
    </xf>
    <xf numFmtId="0" fontId="71" fillId="26" borderId="24" xfId="42" applyFont="1" applyFill="1" applyBorder="1" applyAlignment="1">
      <alignment vertical="center"/>
    </xf>
    <xf numFmtId="0" fontId="71" fillId="26" borderId="26" xfId="42" applyFont="1" applyFill="1" applyBorder="1" applyAlignment="1">
      <alignment horizontal="right" vertical="center"/>
    </xf>
    <xf numFmtId="0" fontId="71" fillId="26" borderId="26" xfId="42" applyFont="1" applyFill="1" applyBorder="1" applyAlignment="1">
      <alignment vertical="center"/>
    </xf>
    <xf numFmtId="0" fontId="70" fillId="26" borderId="23" xfId="42" applyFont="1" applyFill="1" applyBorder="1" applyAlignment="1" applyProtection="1">
      <alignment horizontal="center" vertical="center"/>
      <protection locked="0"/>
    </xf>
    <xf numFmtId="0" fontId="70" fillId="26" borderId="24" xfId="42" applyFont="1" applyFill="1" applyBorder="1" applyAlignment="1" applyProtection="1">
      <alignment horizontal="center" vertical="center"/>
      <protection locked="0"/>
    </xf>
    <xf numFmtId="0" fontId="70" fillId="26" borderId="26" xfId="42" applyFont="1" applyFill="1" applyBorder="1" applyAlignment="1" applyProtection="1">
      <alignment horizontal="center" vertical="center"/>
      <protection locked="0"/>
    </xf>
    <xf numFmtId="0" fontId="71" fillId="26" borderId="23" xfId="42" applyFont="1" applyFill="1" applyBorder="1" applyAlignment="1">
      <alignment vertical="center"/>
    </xf>
    <xf numFmtId="0" fontId="70" fillId="26" borderId="22" xfId="42" applyFont="1" applyFill="1" applyBorder="1" applyAlignment="1">
      <alignment horizontal="center" vertical="center"/>
    </xf>
    <xf numFmtId="0" fontId="71" fillId="26" borderId="22" xfId="42" applyFont="1" applyFill="1" applyBorder="1" applyAlignment="1">
      <alignment vertical="center"/>
    </xf>
    <xf numFmtId="0" fontId="71" fillId="26" borderId="0" xfId="42" applyFont="1" applyFill="1" applyAlignment="1">
      <alignment vertical="center"/>
    </xf>
    <xf numFmtId="0" fontId="70" fillId="26" borderId="111" xfId="42" applyFont="1" applyFill="1" applyBorder="1" applyAlignment="1">
      <alignment horizontal="center" vertical="center"/>
    </xf>
    <xf numFmtId="0" fontId="70" fillId="26" borderId="108" xfId="42" applyFont="1" applyFill="1" applyBorder="1" applyAlignment="1">
      <alignment horizontal="center" vertical="center"/>
    </xf>
    <xf numFmtId="0" fontId="71" fillId="26" borderId="110" xfId="42" applyFont="1" applyFill="1" applyBorder="1" applyAlignment="1">
      <alignment vertical="center"/>
    </xf>
    <xf numFmtId="0" fontId="71" fillId="26" borderId="109" xfId="42" applyFont="1" applyFill="1" applyBorder="1" applyAlignment="1">
      <alignment vertical="center"/>
    </xf>
    <xf numFmtId="0" fontId="71" fillId="26" borderId="111" xfId="42" applyFont="1" applyFill="1" applyBorder="1" applyAlignment="1">
      <alignment horizontal="right" vertical="center"/>
    </xf>
    <xf numFmtId="0" fontId="71" fillId="26" borderId="108" xfId="42" applyFont="1" applyFill="1" applyBorder="1" applyAlignment="1">
      <alignment vertical="center"/>
    </xf>
    <xf numFmtId="0" fontId="72" fillId="26" borderId="24" xfId="42" applyFont="1" applyFill="1" applyBorder="1" applyAlignment="1">
      <alignment vertical="center"/>
    </xf>
    <xf numFmtId="0" fontId="70" fillId="26" borderId="27" xfId="42" applyFont="1" applyFill="1" applyBorder="1" applyAlignment="1" applyProtection="1">
      <alignment horizontal="center" vertical="center"/>
      <protection locked="0"/>
    </xf>
    <xf numFmtId="0" fontId="70" fillId="26" borderId="27" xfId="42" applyFont="1" applyFill="1" applyBorder="1"/>
    <xf numFmtId="0" fontId="70" fillId="26" borderId="24" xfId="42" applyFont="1" applyFill="1" applyBorder="1"/>
    <xf numFmtId="0" fontId="70" fillId="26" borderId="26" xfId="42" applyFont="1" applyFill="1" applyBorder="1"/>
    <xf numFmtId="0" fontId="71" fillId="26" borderId="109" xfId="42" applyFont="1" applyFill="1" applyBorder="1" applyAlignment="1">
      <alignment horizontal="right" vertical="center"/>
    </xf>
    <xf numFmtId="0" fontId="72" fillId="26" borderId="108" xfId="42" applyFont="1" applyFill="1" applyBorder="1" applyAlignment="1">
      <alignment vertical="center"/>
    </xf>
    <xf numFmtId="0" fontId="72" fillId="26" borderId="110" xfId="42" applyFont="1" applyFill="1" applyBorder="1" applyAlignment="1">
      <alignment vertical="center"/>
    </xf>
    <xf numFmtId="0" fontId="72" fillId="26" borderId="107" xfId="42" applyFont="1" applyFill="1" applyBorder="1" applyAlignment="1">
      <alignment vertical="center"/>
    </xf>
    <xf numFmtId="0" fontId="70" fillId="26" borderId="110" xfId="42" applyFont="1" applyFill="1" applyBorder="1" applyAlignment="1">
      <alignment horizontal="center" vertical="center"/>
    </xf>
    <xf numFmtId="0" fontId="70" fillId="26" borderId="109" xfId="42" applyFont="1" applyFill="1" applyBorder="1" applyAlignment="1">
      <alignment horizontal="center" vertical="center"/>
    </xf>
    <xf numFmtId="0" fontId="70" fillId="26" borderId="107" xfId="42" applyFont="1" applyFill="1" applyBorder="1" applyAlignment="1">
      <alignment horizontal="center" vertical="center"/>
    </xf>
    <xf numFmtId="0" fontId="70" fillId="26" borderId="111" xfId="42" applyFont="1" applyFill="1" applyBorder="1" applyAlignment="1">
      <alignment horizontal="right" vertical="center"/>
    </xf>
    <xf numFmtId="0" fontId="68" fillId="0" borderId="27" xfId="42" applyFont="1" applyBorder="1" applyAlignment="1">
      <alignment horizontal="left" vertical="center"/>
    </xf>
    <xf numFmtId="0" fontId="69" fillId="0" borderId="24" xfId="42" applyFont="1" applyBorder="1" applyAlignment="1">
      <alignment horizontal="center" vertical="center"/>
    </xf>
    <xf numFmtId="0" fontId="68" fillId="0" borderId="24" xfId="42" applyFont="1" applyBorder="1" applyAlignment="1">
      <alignment horizontal="left" vertical="center"/>
    </xf>
    <xf numFmtId="0" fontId="68" fillId="0" borderId="26" xfId="42" applyFont="1" applyBorder="1" applyAlignment="1">
      <alignment horizontal="left" vertical="center"/>
    </xf>
    <xf numFmtId="0" fontId="69" fillId="0" borderId="23" xfId="42" applyFont="1" applyBorder="1" applyAlignment="1">
      <alignment horizontal="center" vertical="center"/>
    </xf>
    <xf numFmtId="0" fontId="69" fillId="0" borderId="111" xfId="42" applyFont="1" applyBorder="1" applyAlignment="1">
      <alignment horizontal="center" vertical="center"/>
    </xf>
    <xf numFmtId="0" fontId="68" fillId="0" borderId="108" xfId="42" applyFont="1" applyBorder="1" applyAlignment="1">
      <alignment horizontal="left" vertical="center"/>
    </xf>
    <xf numFmtId="0" fontId="69" fillId="0" borderId="110" xfId="42" applyFont="1" applyBorder="1" applyAlignment="1">
      <alignment horizontal="center" vertical="center"/>
    </xf>
    <xf numFmtId="0" fontId="68" fillId="0" borderId="110" xfId="42" applyFont="1" applyBorder="1" applyAlignment="1">
      <alignment horizontal="left" vertical="center"/>
    </xf>
    <xf numFmtId="0" fontId="68" fillId="0" borderId="109" xfId="42" applyFont="1" applyBorder="1" applyAlignment="1">
      <alignment horizontal="left" vertical="center"/>
    </xf>
    <xf numFmtId="0" fontId="69" fillId="0" borderId="27" xfId="42" applyFont="1" applyBorder="1" applyAlignment="1">
      <alignment horizontal="center" vertical="center"/>
    </xf>
    <xf numFmtId="0" fontId="68" fillId="0" borderId="108" xfId="42" applyFont="1" applyBorder="1" applyAlignment="1">
      <alignment horizontal="center" vertical="center"/>
    </xf>
    <xf numFmtId="0" fontId="68" fillId="0" borderId="110" xfId="42" applyFont="1" applyBorder="1" applyAlignment="1">
      <alignment horizontal="center" vertical="center"/>
    </xf>
    <xf numFmtId="0" fontId="68" fillId="0" borderId="109" xfId="42" applyFont="1" applyBorder="1" applyAlignment="1">
      <alignment horizontal="center" vertical="center"/>
    </xf>
    <xf numFmtId="0" fontId="73" fillId="0" borderId="24" xfId="42" applyFont="1" applyBorder="1" applyAlignment="1">
      <alignment vertical="center"/>
    </xf>
    <xf numFmtId="0" fontId="69" fillId="0" borderId="111" xfId="42" applyFont="1" applyBorder="1" applyAlignment="1">
      <alignment vertical="center"/>
    </xf>
    <xf numFmtId="0" fontId="69" fillId="0" borderId="108" xfId="42" applyFont="1" applyBorder="1" applyAlignment="1">
      <alignment vertical="center"/>
    </xf>
    <xf numFmtId="0" fontId="69" fillId="0" borderId="110" xfId="42" applyFont="1" applyBorder="1" applyAlignment="1">
      <alignment vertical="center"/>
    </xf>
    <xf numFmtId="0" fontId="69" fillId="0" borderId="109" xfId="42" applyFont="1" applyBorder="1" applyAlignment="1">
      <alignment vertical="center"/>
    </xf>
    <xf numFmtId="0" fontId="68" fillId="0" borderId="107" xfId="42" applyFont="1" applyBorder="1" applyAlignment="1">
      <alignment horizontal="center" vertical="center"/>
    </xf>
    <xf numFmtId="0" fontId="69" fillId="0" borderId="55" xfId="42" applyFont="1" applyBorder="1" applyAlignment="1">
      <alignment vertical="center"/>
    </xf>
    <xf numFmtId="0" fontId="69" fillId="0" borderId="56" xfId="42" applyFont="1" applyBorder="1" applyAlignment="1">
      <alignment vertical="center"/>
    </xf>
    <xf numFmtId="0" fontId="69" fillId="0" borderId="96" xfId="42" applyFont="1" applyBorder="1" applyAlignment="1">
      <alignment vertical="center"/>
    </xf>
    <xf numFmtId="0" fontId="69" fillId="0" borderId="57" xfId="42" applyFont="1" applyBorder="1" applyAlignment="1">
      <alignment vertical="center"/>
    </xf>
    <xf numFmtId="0" fontId="69" fillId="0" borderId="63" xfId="42" applyFont="1" applyBorder="1" applyAlignment="1">
      <alignment vertical="center"/>
    </xf>
    <xf numFmtId="0" fontId="68" fillId="0" borderId="57" xfId="42" applyFont="1" applyBorder="1" applyAlignment="1">
      <alignment horizontal="center" vertical="center"/>
    </xf>
    <xf numFmtId="0" fontId="68" fillId="0" borderId="56" xfId="42" applyFont="1" applyBorder="1" applyAlignment="1">
      <alignment horizontal="center" vertical="center"/>
    </xf>
    <xf numFmtId="0" fontId="68" fillId="0" borderId="32" xfId="42" applyFont="1" applyBorder="1" applyAlignment="1">
      <alignment horizontal="center" vertical="center"/>
    </xf>
    <xf numFmtId="0" fontId="73" fillId="0" borderId="56" xfId="42" applyFont="1" applyBorder="1" applyAlignment="1">
      <alignment vertical="center"/>
    </xf>
    <xf numFmtId="0" fontId="68" fillId="0" borderId="27" xfId="42" applyFont="1" applyBorder="1" applyAlignment="1">
      <alignment vertical="center"/>
    </xf>
    <xf numFmtId="0" fontId="68" fillId="0" borderId="110" xfId="42" applyFont="1" applyBorder="1" applyAlignment="1">
      <alignment vertical="center"/>
    </xf>
    <xf numFmtId="0" fontId="73" fillId="0" borderId="110" xfId="42" applyFont="1" applyBorder="1" applyAlignment="1">
      <alignment vertical="center"/>
    </xf>
    <xf numFmtId="0" fontId="69" fillId="0" borderId="40" xfId="42" applyFont="1" applyBorder="1" applyAlignment="1">
      <alignment vertical="center"/>
    </xf>
    <xf numFmtId="0" fontId="69" fillId="0" borderId="93" xfId="42" applyFont="1" applyBorder="1" applyAlignment="1">
      <alignment vertical="center"/>
    </xf>
    <xf numFmtId="0" fontId="69" fillId="0" borderId="42" xfId="42" applyFont="1" applyBorder="1" applyAlignment="1">
      <alignment vertical="center"/>
    </xf>
    <xf numFmtId="0" fontId="69" fillId="0" borderId="43" xfId="42" applyFont="1" applyBorder="1" applyAlignment="1">
      <alignment vertical="center"/>
    </xf>
    <xf numFmtId="0" fontId="69" fillId="0" borderId="94" xfId="42" applyFont="1" applyBorder="1" applyAlignment="1">
      <alignment vertical="center"/>
    </xf>
    <xf numFmtId="0" fontId="68" fillId="0" borderId="42" xfId="42" applyFont="1" applyBorder="1" applyAlignment="1">
      <alignment horizontal="center" vertical="center"/>
    </xf>
    <xf numFmtId="0" fontId="68" fillId="0" borderId="40" xfId="42" applyFont="1" applyBorder="1" applyAlignment="1">
      <alignment horizontal="center" vertical="center"/>
    </xf>
    <xf numFmtId="0" fontId="68" fillId="0" borderId="43" xfId="42" applyFont="1" applyBorder="1" applyAlignment="1">
      <alignment horizontal="center" vertical="center"/>
    </xf>
    <xf numFmtId="0" fontId="68" fillId="0" borderId="94" xfId="42" applyFont="1" applyBorder="1" applyAlignment="1">
      <alignment horizontal="center" vertical="center"/>
    </xf>
    <xf numFmtId="0" fontId="73" fillId="0" borderId="40" xfId="42" applyFont="1" applyBorder="1" applyAlignment="1">
      <alignment vertical="center"/>
    </xf>
    <xf numFmtId="0" fontId="69" fillId="0" borderId="111" xfId="42" applyFont="1" applyBorder="1" applyAlignment="1">
      <alignment horizontal="right" vertical="center"/>
    </xf>
    <xf numFmtId="0" fontId="68" fillId="0" borderId="108" xfId="42" applyFont="1" applyBorder="1" applyAlignment="1">
      <alignment vertical="center"/>
    </xf>
    <xf numFmtId="0" fontId="68" fillId="0" borderId="109" xfId="42" applyFont="1" applyBorder="1" applyAlignment="1">
      <alignment horizontal="right" vertical="center"/>
    </xf>
    <xf numFmtId="0" fontId="68" fillId="0" borderId="108" xfId="42" applyFont="1" applyBorder="1" applyAlignment="1" applyProtection="1">
      <alignment horizontal="center" vertical="center"/>
      <protection locked="0"/>
    </xf>
    <xf numFmtId="0" fontId="68" fillId="0" borderId="110" xfId="42" applyFont="1" applyBorder="1" applyAlignment="1" applyProtection="1">
      <alignment horizontal="center" vertical="center"/>
      <protection locked="0"/>
    </xf>
    <xf numFmtId="0" fontId="68" fillId="0" borderId="109" xfId="42" applyFont="1" applyBorder="1" applyAlignment="1" applyProtection="1">
      <alignment horizontal="center" vertical="center"/>
      <protection locked="0"/>
    </xf>
    <xf numFmtId="0" fontId="68" fillId="0" borderId="111" xfId="42" applyFont="1" applyBorder="1" applyAlignment="1">
      <alignment horizontal="center" vertical="center"/>
    </xf>
    <xf numFmtId="0" fontId="68" fillId="0" borderId="55" xfId="42" applyFont="1" applyBorder="1" applyAlignment="1">
      <alignment horizontal="center" vertical="center"/>
    </xf>
    <xf numFmtId="0" fontId="68" fillId="0" borderId="96" xfId="42" applyFont="1" applyBorder="1" applyAlignment="1">
      <alignment horizontal="center" vertical="center"/>
    </xf>
    <xf numFmtId="0" fontId="68" fillId="0" borderId="57" xfId="42" applyFont="1" applyBorder="1" applyAlignment="1">
      <alignment vertical="center"/>
    </xf>
    <xf numFmtId="0" fontId="68" fillId="0" borderId="56" xfId="42" applyFont="1" applyBorder="1" applyAlignment="1">
      <alignment vertical="center"/>
    </xf>
    <xf numFmtId="0" fontId="68" fillId="0" borderId="96" xfId="42" applyFont="1" applyBorder="1" applyAlignment="1">
      <alignment vertical="center"/>
    </xf>
    <xf numFmtId="0" fontId="74" fillId="0" borderId="57" xfId="42" applyFont="1" applyBorder="1" applyAlignment="1">
      <alignment vertical="center"/>
    </xf>
    <xf numFmtId="0" fontId="74" fillId="0" borderId="56" xfId="42" applyFont="1" applyBorder="1" applyAlignment="1">
      <alignment vertical="center"/>
    </xf>
    <xf numFmtId="0" fontId="74" fillId="0" borderId="63" xfId="42" applyFont="1" applyBorder="1" applyAlignment="1">
      <alignment vertical="center"/>
    </xf>
    <xf numFmtId="0" fontId="74" fillId="0" borderId="96" xfId="42" applyFont="1" applyBorder="1" applyAlignment="1">
      <alignment horizontal="center" vertical="center"/>
    </xf>
    <xf numFmtId="0" fontId="68" fillId="0" borderId="98" xfId="42" applyFont="1" applyBorder="1" applyAlignment="1">
      <alignment horizontal="center" vertical="center"/>
    </xf>
    <xf numFmtId="0" fontId="69" fillId="0" borderId="27" xfId="0" applyFont="1" applyBorder="1" applyAlignment="1" applyProtection="1">
      <alignment horizontal="center" vertical="center"/>
      <protection locked="0"/>
    </xf>
    <xf numFmtId="0" fontId="73" fillId="0" borderId="110" xfId="0" applyFont="1" applyBorder="1" applyAlignment="1">
      <alignment vertical="center"/>
    </xf>
    <xf numFmtId="0" fontId="75" fillId="26" borderId="23" xfId="42" applyFont="1" applyFill="1" applyBorder="1" applyAlignment="1">
      <alignment horizontal="center" vertical="center"/>
    </xf>
    <xf numFmtId="0" fontId="0" fillId="0" borderId="111" xfId="0" applyBorder="1"/>
    <xf numFmtId="0" fontId="40" fillId="26" borderId="116" xfId="0" applyFont="1" applyFill="1" applyBorder="1" applyAlignment="1">
      <alignment horizontal="center" vertical="center"/>
    </xf>
    <xf numFmtId="0" fontId="51" fillId="26" borderId="38" xfId="0" applyFont="1" applyFill="1" applyBorder="1" applyAlignment="1">
      <alignment horizontal="left" vertical="center" wrapText="1"/>
    </xf>
    <xf numFmtId="0" fontId="8" fillId="0" borderId="44" xfId="0" applyFont="1" applyBorder="1" applyAlignment="1">
      <alignment horizontal="center" vertical="center"/>
    </xf>
    <xf numFmtId="0" fontId="54" fillId="26" borderId="110" xfId="0" applyFont="1" applyFill="1" applyBorder="1" applyAlignment="1">
      <alignment vertical="center"/>
    </xf>
    <xf numFmtId="0" fontId="54" fillId="26" borderId="110" xfId="0" applyFont="1" applyFill="1" applyBorder="1" applyAlignment="1">
      <alignment horizontal="right" vertical="center"/>
    </xf>
    <xf numFmtId="0" fontId="53" fillId="26" borderId="110" xfId="0" applyFont="1" applyFill="1" applyBorder="1" applyAlignment="1">
      <alignment vertical="center"/>
    </xf>
    <xf numFmtId="0" fontId="53" fillId="26" borderId="110" xfId="0" applyFont="1" applyFill="1" applyBorder="1" applyAlignment="1">
      <alignment horizontal="right" vertical="center"/>
    </xf>
    <xf numFmtId="0" fontId="57" fillId="26" borderId="118" xfId="42" applyFont="1" applyFill="1" applyBorder="1" applyAlignment="1">
      <alignment horizontal="center" vertical="center" wrapText="1"/>
    </xf>
    <xf numFmtId="0" fontId="57" fillId="26" borderId="119" xfId="42" applyFont="1" applyFill="1" applyBorder="1" applyAlignment="1">
      <alignment horizontal="center" vertical="center" wrapText="1"/>
    </xf>
    <xf numFmtId="0" fontId="43" fillId="26" borderId="57" xfId="0" applyFont="1" applyFill="1" applyBorder="1" applyAlignment="1">
      <alignment vertical="center"/>
    </xf>
    <xf numFmtId="0" fontId="46" fillId="26" borderId="52" xfId="0" applyFont="1" applyFill="1" applyBorder="1" applyAlignment="1">
      <alignment vertical="center"/>
    </xf>
    <xf numFmtId="49" fontId="38" fillId="28" borderId="104" xfId="0" applyNumberFormat="1" applyFont="1" applyFill="1" applyBorder="1" applyAlignment="1">
      <alignment horizontal="right" vertical="center"/>
    </xf>
    <xf numFmtId="1" fontId="39" fillId="28" borderId="82" xfId="0" applyNumberFormat="1" applyFont="1" applyFill="1" applyBorder="1" applyAlignment="1">
      <alignment horizontal="center" vertical="center"/>
    </xf>
    <xf numFmtId="49" fontId="38" fillId="28" borderId="81" xfId="0" applyNumberFormat="1" applyFont="1" applyFill="1" applyBorder="1" applyAlignment="1">
      <alignment horizontal="left" vertical="center"/>
    </xf>
    <xf numFmtId="49" fontId="38" fillId="28" borderId="85" xfId="0" applyNumberFormat="1" applyFont="1" applyFill="1" applyBorder="1" applyAlignment="1">
      <alignment horizontal="right" vertical="center"/>
    </xf>
    <xf numFmtId="1" fontId="38" fillId="28" borderId="81" xfId="0" applyNumberFormat="1" applyFont="1" applyFill="1" applyBorder="1" applyAlignment="1">
      <alignment horizontal="center" vertical="center"/>
    </xf>
    <xf numFmtId="1" fontId="52" fillId="28" borderId="117" xfId="0" applyNumberFormat="1" applyFont="1" applyFill="1" applyBorder="1" applyAlignment="1">
      <alignment horizontal="center" vertical="center"/>
    </xf>
    <xf numFmtId="1" fontId="52" fillId="28" borderId="102" xfId="0" applyNumberFormat="1" applyFont="1" applyFill="1" applyBorder="1" applyAlignment="1">
      <alignment horizontal="center" vertical="center"/>
    </xf>
    <xf numFmtId="1" fontId="53" fillId="28" borderId="81" xfId="0" applyNumberFormat="1" applyFont="1" applyFill="1" applyBorder="1" applyAlignment="1">
      <alignment horizontal="center" vertical="center"/>
    </xf>
    <xf numFmtId="1" fontId="53" fillId="28" borderId="84" xfId="0" applyNumberFormat="1" applyFont="1" applyFill="1" applyBorder="1" applyAlignment="1">
      <alignment horizontal="center" vertical="center"/>
    </xf>
    <xf numFmtId="1" fontId="53" fillId="28" borderId="37" xfId="0" applyNumberFormat="1" applyFont="1" applyFill="1" applyBorder="1" applyAlignment="1">
      <alignment horizontal="center" vertical="center"/>
    </xf>
    <xf numFmtId="1" fontId="53" fillId="28" borderId="36" xfId="0" applyNumberFormat="1" applyFont="1" applyFill="1" applyBorder="1" applyAlignment="1">
      <alignment horizontal="center" vertical="center"/>
    </xf>
    <xf numFmtId="1" fontId="53" fillId="28" borderId="50" xfId="0" applyNumberFormat="1" applyFont="1" applyFill="1" applyBorder="1" applyAlignment="1">
      <alignment horizontal="center" vertical="center"/>
    </xf>
    <xf numFmtId="1" fontId="53" fillId="28" borderId="82" xfId="0" applyNumberFormat="1" applyFont="1" applyFill="1" applyBorder="1" applyAlignment="1">
      <alignment horizontal="center" vertical="center"/>
    </xf>
    <xf numFmtId="0" fontId="57" fillId="28" borderId="60" xfId="42" applyFont="1" applyFill="1" applyBorder="1" applyAlignment="1">
      <alignment horizontal="left" wrapText="1"/>
    </xf>
    <xf numFmtId="0" fontId="57" fillId="28" borderId="24" xfId="42" applyFont="1" applyFill="1" applyBorder="1" applyAlignment="1">
      <alignment horizontal="left" wrapText="1"/>
    </xf>
    <xf numFmtId="0" fontId="57" fillId="28" borderId="28" xfId="42" applyFont="1" applyFill="1" applyBorder="1" applyAlignment="1">
      <alignment horizontal="left" wrapText="1"/>
    </xf>
    <xf numFmtId="0" fontId="57" fillId="28" borderId="23" xfId="42" applyFont="1" applyFill="1" applyBorder="1" applyAlignment="1">
      <alignment horizontal="left" wrapText="1"/>
    </xf>
    <xf numFmtId="0" fontId="57" fillId="28" borderId="26" xfId="42" applyFont="1" applyFill="1" applyBorder="1" applyAlignment="1">
      <alignment horizontal="center" wrapText="1"/>
    </xf>
    <xf numFmtId="0" fontId="57" fillId="28" borderId="27" xfId="42" applyFont="1" applyFill="1" applyBorder="1" applyAlignment="1">
      <alignment horizontal="center" wrapText="1"/>
    </xf>
    <xf numFmtId="0" fontId="57" fillId="28" borderId="24" xfId="42" applyFont="1" applyFill="1" applyBorder="1" applyAlignment="1">
      <alignment horizontal="center" wrapText="1"/>
    </xf>
    <xf numFmtId="0" fontId="57" fillId="28" borderId="61" xfId="42" applyFont="1" applyFill="1" applyBorder="1" applyAlignment="1">
      <alignment horizontal="center" wrapText="1"/>
    </xf>
    <xf numFmtId="0" fontId="56" fillId="28" borderId="67" xfId="42" applyFont="1" applyFill="1" applyBorder="1" applyAlignment="1">
      <alignment horizontal="left" wrapText="1"/>
    </xf>
    <xf numFmtId="0" fontId="57" fillId="28" borderId="68" xfId="42" applyFont="1" applyFill="1" applyBorder="1" applyAlignment="1">
      <alignment horizontal="left" wrapText="1"/>
    </xf>
    <xf numFmtId="0" fontId="56" fillId="28" borderId="78" xfId="42" applyFont="1" applyFill="1" applyBorder="1" applyAlignment="1">
      <alignment horizontal="center" wrapText="1"/>
    </xf>
    <xf numFmtId="0" fontId="57" fillId="28" borderId="69" xfId="42" applyFont="1" applyFill="1" applyBorder="1" applyAlignment="1">
      <alignment horizontal="left" wrapText="1"/>
    </xf>
    <xf numFmtId="0" fontId="57" fillId="28" borderId="66" xfId="42" applyFont="1" applyFill="1" applyBorder="1" applyAlignment="1">
      <alignment horizontal="left" wrapText="1"/>
    </xf>
    <xf numFmtId="0" fontId="56" fillId="28" borderId="70" xfId="42" applyFont="1" applyFill="1" applyBorder="1" applyAlignment="1">
      <alignment horizontal="center" wrapText="1"/>
    </xf>
    <xf numFmtId="0" fontId="57" fillId="28" borderId="69" xfId="42" applyFont="1" applyFill="1" applyBorder="1" applyAlignment="1">
      <alignment horizontal="center" wrapText="1"/>
    </xf>
    <xf numFmtId="0" fontId="57" fillId="28" borderId="66" xfId="42" applyFont="1" applyFill="1" applyBorder="1" applyAlignment="1">
      <alignment horizontal="center" wrapText="1"/>
    </xf>
    <xf numFmtId="0" fontId="6" fillId="28" borderId="81" xfId="0" applyFont="1" applyFill="1" applyBorder="1" applyAlignment="1">
      <alignment horizontal="center" vertical="center"/>
    </xf>
    <xf numFmtId="0" fontId="11" fillId="28" borderId="82" xfId="0" applyFont="1" applyFill="1" applyBorder="1" applyAlignment="1">
      <alignment horizontal="center" vertical="center"/>
    </xf>
    <xf numFmtId="0" fontId="6" fillId="28" borderId="46" xfId="0" applyFont="1" applyFill="1" applyBorder="1" applyAlignment="1">
      <alignment horizontal="center" vertical="center"/>
    </xf>
    <xf numFmtId="0" fontId="6" fillId="28" borderId="39" xfId="0" applyFont="1" applyFill="1" applyBorder="1" applyAlignment="1">
      <alignment horizontal="center" vertical="center"/>
    </xf>
    <xf numFmtId="0" fontId="11" fillId="28" borderId="58" xfId="0" applyFont="1" applyFill="1" applyBorder="1" applyAlignment="1">
      <alignment horizontal="center" vertical="center"/>
    </xf>
    <xf numFmtId="0" fontId="6" fillId="28" borderId="44" xfId="0" applyFont="1" applyFill="1" applyBorder="1" applyAlignment="1">
      <alignment horizontal="center" vertical="center"/>
    </xf>
    <xf numFmtId="0" fontId="6" fillId="28" borderId="84" xfId="0" applyFont="1" applyFill="1" applyBorder="1" applyAlignment="1">
      <alignment horizontal="center" vertical="center"/>
    </xf>
    <xf numFmtId="0" fontId="6" fillId="28" borderId="86" xfId="0" applyFont="1" applyFill="1" applyBorder="1" applyAlignment="1">
      <alignment horizontal="center" vertical="center"/>
    </xf>
    <xf numFmtId="0" fontId="11" fillId="28" borderId="85" xfId="0" applyFont="1" applyFill="1" applyBorder="1" applyAlignment="1">
      <alignment horizontal="center" vertical="center"/>
    </xf>
    <xf numFmtId="0" fontId="4" fillId="28" borderId="87" xfId="0" applyFont="1" applyFill="1" applyBorder="1" applyAlignment="1">
      <alignment horizontal="center" vertical="center"/>
    </xf>
    <xf numFmtId="0" fontId="5" fillId="28" borderId="87" xfId="0" applyFont="1" applyFill="1" applyBorder="1" applyAlignment="1">
      <alignment horizontal="center" vertical="center"/>
    </xf>
    <xf numFmtId="0" fontId="5" fillId="28" borderId="81" xfId="0" applyFont="1" applyFill="1" applyBorder="1" applyAlignment="1">
      <alignment horizontal="center" vertical="center"/>
    </xf>
    <xf numFmtId="0" fontId="5" fillId="28" borderId="84" xfId="0" applyFont="1" applyFill="1" applyBorder="1" applyAlignment="1">
      <alignment horizontal="left" vertical="center"/>
    </xf>
    <xf numFmtId="0" fontId="7" fillId="28" borderId="85" xfId="0" applyFont="1" applyFill="1" applyBorder="1" applyAlignment="1">
      <alignment horizontal="right" vertical="center" wrapText="1"/>
    </xf>
    <xf numFmtId="1" fontId="6" fillId="28" borderId="81" xfId="0" applyNumberFormat="1" applyFont="1" applyFill="1" applyBorder="1" applyAlignment="1">
      <alignment horizontal="center" vertical="center"/>
    </xf>
    <xf numFmtId="1" fontId="6" fillId="28" borderId="86" xfId="0" applyNumberFormat="1" applyFont="1" applyFill="1" applyBorder="1" applyAlignment="1">
      <alignment horizontal="center" vertical="center"/>
    </xf>
    <xf numFmtId="1" fontId="6" fillId="28" borderId="82" xfId="0" applyNumberFormat="1" applyFont="1" applyFill="1" applyBorder="1" applyAlignment="1">
      <alignment horizontal="center" vertical="center"/>
    </xf>
    <xf numFmtId="1" fontId="6" fillId="28" borderId="99" xfId="0" applyNumberFormat="1" applyFont="1" applyFill="1" applyBorder="1" applyAlignment="1">
      <alignment horizontal="center" vertical="center"/>
    </xf>
    <xf numFmtId="1" fontId="6" fillId="28" borderId="104" xfId="0" applyNumberFormat="1" applyFont="1" applyFill="1" applyBorder="1" applyAlignment="1">
      <alignment horizontal="center" vertical="center"/>
    </xf>
    <xf numFmtId="1" fontId="6" fillId="28" borderId="115" xfId="0" applyNumberFormat="1" applyFont="1" applyFill="1" applyBorder="1" applyAlignment="1">
      <alignment vertical="center"/>
    </xf>
    <xf numFmtId="0" fontId="7" fillId="0" borderId="90" xfId="0" applyFont="1" applyBorder="1" applyAlignment="1">
      <alignment horizontal="left" vertical="center" wrapText="1"/>
    </xf>
    <xf numFmtId="0" fontId="8" fillId="0" borderId="88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8" fillId="26" borderId="91" xfId="0" applyFont="1" applyFill="1" applyBorder="1" applyAlignment="1">
      <alignment horizontal="center" vertical="center"/>
    </xf>
    <xf numFmtId="0" fontId="8" fillId="26" borderId="89" xfId="0" applyFont="1" applyFill="1" applyBorder="1" applyAlignment="1">
      <alignment horizontal="center" vertical="center"/>
    </xf>
    <xf numFmtId="0" fontId="10" fillId="26" borderId="51" xfId="0" applyFont="1" applyFill="1" applyBorder="1" applyAlignment="1">
      <alignment horizontal="center" vertical="center"/>
    </xf>
    <xf numFmtId="0" fontId="13" fillId="26" borderId="51" xfId="0" applyFont="1" applyFill="1" applyBorder="1" applyAlignment="1">
      <alignment horizontal="center" vertical="center"/>
    </xf>
    <xf numFmtId="0" fontId="13" fillId="26" borderId="51" xfId="0" applyFont="1" applyFill="1" applyBorder="1" applyAlignment="1">
      <alignment horizontal="right" vertical="center"/>
    </xf>
    <xf numFmtId="0" fontId="8" fillId="26" borderId="88" xfId="0" applyFont="1" applyFill="1" applyBorder="1" applyAlignment="1">
      <alignment horizontal="center" vertical="center"/>
    </xf>
    <xf numFmtId="0" fontId="13" fillId="26" borderId="90" xfId="0" applyFont="1" applyFill="1" applyBorder="1" applyAlignment="1">
      <alignment horizontal="center" vertical="center"/>
    </xf>
    <xf numFmtId="0" fontId="7" fillId="26" borderId="79" xfId="0" applyFont="1" applyFill="1" applyBorder="1" applyAlignment="1">
      <alignment horizontal="left" vertical="center" wrapText="1"/>
    </xf>
    <xf numFmtId="0" fontId="8" fillId="26" borderId="59" xfId="0" applyFont="1" applyFill="1" applyBorder="1" applyAlignment="1">
      <alignment horizontal="center" vertical="center"/>
    </xf>
    <xf numFmtId="0" fontId="8" fillId="26" borderId="53" xfId="0" applyFont="1" applyFill="1" applyBorder="1" applyAlignment="1">
      <alignment horizontal="center" vertical="center"/>
    </xf>
    <xf numFmtId="0" fontId="10" fillId="26" borderId="54" xfId="0" applyFont="1" applyFill="1" applyBorder="1" applyAlignment="1">
      <alignment horizontal="center" vertical="center"/>
    </xf>
    <xf numFmtId="0" fontId="13" fillId="26" borderId="54" xfId="0" applyFont="1" applyFill="1" applyBorder="1" applyAlignment="1">
      <alignment horizontal="center" vertical="center"/>
    </xf>
    <xf numFmtId="0" fontId="10" fillId="26" borderId="54" xfId="0" applyFont="1" applyFill="1" applyBorder="1" applyAlignment="1">
      <alignment horizontal="right" vertical="center"/>
    </xf>
    <xf numFmtId="0" fontId="13" fillId="26" borderId="54" xfId="0" applyFont="1" applyFill="1" applyBorder="1" applyAlignment="1">
      <alignment horizontal="right" vertical="center"/>
    </xf>
    <xf numFmtId="0" fontId="8" fillId="26" borderId="52" xfId="0" applyFont="1" applyFill="1" applyBorder="1" applyAlignment="1">
      <alignment horizontal="center" vertical="center"/>
    </xf>
    <xf numFmtId="0" fontId="13" fillId="26" borderId="79" xfId="0" applyFont="1" applyFill="1" applyBorder="1" applyAlignment="1">
      <alignment horizontal="center" vertical="center"/>
    </xf>
    <xf numFmtId="0" fontId="7" fillId="26" borderId="102" xfId="0" applyFont="1" applyFill="1" applyBorder="1" applyAlignment="1">
      <alignment horizontal="left" vertical="center" wrapText="1"/>
    </xf>
    <xf numFmtId="0" fontId="8" fillId="0" borderId="101" xfId="0" applyFont="1" applyBorder="1" applyAlignment="1">
      <alignment horizontal="center" vertical="center"/>
    </xf>
    <xf numFmtId="0" fontId="10" fillId="0" borderId="116" xfId="0" applyFont="1" applyBorder="1" applyAlignment="1">
      <alignment horizontal="center" vertical="center"/>
    </xf>
    <xf numFmtId="0" fontId="8" fillId="26" borderId="117" xfId="0" applyFont="1" applyFill="1" applyBorder="1" applyAlignment="1">
      <alignment horizontal="center" vertical="center"/>
    </xf>
    <xf numFmtId="0" fontId="8" fillId="26" borderId="98" xfId="0" applyFont="1" applyFill="1" applyBorder="1" applyAlignment="1">
      <alignment horizontal="center" vertical="center"/>
    </xf>
    <xf numFmtId="0" fontId="10" fillId="26" borderId="116" xfId="0" applyFont="1" applyFill="1" applyBorder="1" applyAlignment="1">
      <alignment horizontal="center" vertical="center"/>
    </xf>
    <xf numFmtId="0" fontId="13" fillId="26" borderId="116" xfId="0" applyFont="1" applyFill="1" applyBorder="1" applyAlignment="1">
      <alignment horizontal="center" vertical="center"/>
    </xf>
    <xf numFmtId="0" fontId="13" fillId="26" borderId="116" xfId="0" applyFont="1" applyFill="1" applyBorder="1" applyAlignment="1">
      <alignment horizontal="right" vertical="center"/>
    </xf>
    <xf numFmtId="0" fontId="8" fillId="26" borderId="101" xfId="0" applyFont="1" applyFill="1" applyBorder="1" applyAlignment="1">
      <alignment horizontal="center" vertical="center"/>
    </xf>
    <xf numFmtId="0" fontId="13" fillId="26" borderId="102" xfId="0" applyFont="1" applyFill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8" fillId="27" borderId="88" xfId="0" applyFont="1" applyFill="1" applyBorder="1" applyAlignment="1">
      <alignment horizontal="center" vertical="center"/>
    </xf>
    <xf numFmtId="0" fontId="13" fillId="27" borderId="51" xfId="0" applyFont="1" applyFill="1" applyBorder="1" applyAlignment="1">
      <alignment horizontal="center" vertical="center"/>
    </xf>
    <xf numFmtId="0" fontId="8" fillId="27" borderId="91" xfId="0" applyFont="1" applyFill="1" applyBorder="1" applyAlignment="1">
      <alignment horizontal="center" vertical="center"/>
    </xf>
    <xf numFmtId="0" fontId="8" fillId="27" borderId="89" xfId="0" applyFont="1" applyFill="1" applyBorder="1" applyAlignment="1">
      <alignment horizontal="center" vertical="center"/>
    </xf>
    <xf numFmtId="0" fontId="12" fillId="27" borderId="51" xfId="0" applyFont="1" applyFill="1" applyBorder="1" applyAlignment="1">
      <alignment horizontal="center" vertical="center"/>
    </xf>
    <xf numFmtId="0" fontId="16" fillId="27" borderId="91" xfId="0" applyFont="1" applyFill="1" applyBorder="1" applyAlignment="1">
      <alignment vertical="center"/>
    </xf>
    <xf numFmtId="0" fontId="13" fillId="27" borderId="51" xfId="0" applyFont="1" applyFill="1" applyBorder="1" applyAlignment="1">
      <alignment horizontal="right" vertical="center"/>
    </xf>
    <xf numFmtId="0" fontId="13" fillId="27" borderId="90" xfId="0" applyFont="1" applyFill="1" applyBorder="1" applyAlignment="1">
      <alignment horizontal="center" vertical="center"/>
    </xf>
    <xf numFmtId="0" fontId="13" fillId="27" borderId="79" xfId="0" applyFont="1" applyFill="1" applyBorder="1" applyAlignment="1">
      <alignment horizontal="center" vertical="center"/>
    </xf>
    <xf numFmtId="49" fontId="40" fillId="26" borderId="40" xfId="0" applyNumberFormat="1" applyFont="1" applyFill="1" applyBorder="1" applyAlignment="1">
      <alignment horizontal="left" vertical="center"/>
    </xf>
    <xf numFmtId="0" fontId="9" fillId="26" borderId="40" xfId="0" applyFont="1" applyFill="1" applyBorder="1" applyAlignment="1">
      <alignment horizontal="left" vertical="center"/>
    </xf>
    <xf numFmtId="49" fontId="43" fillId="26" borderId="56" xfId="0" applyNumberFormat="1" applyFont="1" applyFill="1" applyBorder="1" applyAlignment="1">
      <alignment horizontal="left" vertical="center"/>
    </xf>
    <xf numFmtId="49" fontId="7" fillId="26" borderId="98" xfId="0" applyNumberFormat="1" applyFont="1" applyFill="1" applyBorder="1" applyAlignment="1">
      <alignment horizontal="left" vertical="center"/>
    </xf>
    <xf numFmtId="0" fontId="40" fillId="26" borderId="49" xfId="0" applyFont="1" applyFill="1" applyBorder="1" applyAlignment="1">
      <alignment horizontal="center" vertical="center"/>
    </xf>
    <xf numFmtId="0" fontId="39" fillId="28" borderId="87" xfId="0" applyFont="1" applyFill="1" applyBorder="1" applyAlignment="1">
      <alignment horizontal="right" vertical="center"/>
    </xf>
    <xf numFmtId="0" fontId="39" fillId="26" borderId="80" xfId="0" applyFont="1" applyFill="1" applyBorder="1" applyAlignment="1">
      <alignment horizontal="right" vertical="center"/>
    </xf>
    <xf numFmtId="0" fontId="45" fillId="26" borderId="80" xfId="0" applyFont="1" applyFill="1" applyBorder="1" applyAlignment="1">
      <alignment horizontal="left" vertical="center"/>
    </xf>
    <xf numFmtId="0" fontId="45" fillId="26" borderId="29" xfId="0" applyFont="1" applyFill="1" applyBorder="1" applyAlignment="1">
      <alignment horizontal="left" vertical="center"/>
    </xf>
    <xf numFmtId="0" fontId="40" fillId="28" borderId="87" xfId="0" applyFont="1" applyFill="1" applyBorder="1" applyAlignment="1">
      <alignment vertical="center"/>
    </xf>
    <xf numFmtId="0" fontId="45" fillId="26" borderId="100" xfId="0" applyFont="1" applyFill="1" applyBorder="1" applyAlignment="1">
      <alignment horizontal="left" vertical="center"/>
    </xf>
    <xf numFmtId="0" fontId="45" fillId="26" borderId="115" xfId="0" applyFont="1" applyFill="1" applyBorder="1" applyAlignment="1">
      <alignment horizontal="left" vertical="center"/>
    </xf>
    <xf numFmtId="0" fontId="45" fillId="28" borderId="87" xfId="0" applyFont="1" applyFill="1" applyBorder="1" applyAlignment="1">
      <alignment horizontal="left" vertical="center"/>
    </xf>
    <xf numFmtId="0" fontId="45" fillId="26" borderId="97" xfId="0" applyFont="1" applyFill="1" applyBorder="1" applyAlignment="1">
      <alignment horizontal="left" vertical="center"/>
    </xf>
    <xf numFmtId="0" fontId="54" fillId="28" borderId="41" xfId="0" applyFont="1" applyFill="1" applyBorder="1" applyAlignment="1">
      <alignment horizontal="center" vertical="center"/>
    </xf>
    <xf numFmtId="0" fontId="7" fillId="28" borderId="95" xfId="0" applyFont="1" applyFill="1" applyBorder="1" applyAlignment="1">
      <alignment vertical="center"/>
    </xf>
    <xf numFmtId="0" fontId="44" fillId="28" borderId="87" xfId="0" applyFont="1" applyFill="1" applyBorder="1" applyAlignment="1">
      <alignment horizontal="center" vertical="center"/>
    </xf>
    <xf numFmtId="0" fontId="44" fillId="26" borderId="115" xfId="0" applyFont="1" applyFill="1" applyBorder="1" applyAlignment="1">
      <alignment horizontal="center" vertical="center"/>
    </xf>
    <xf numFmtId="0" fontId="40" fillId="26" borderId="29" xfId="0" applyFont="1" applyFill="1" applyBorder="1" applyAlignment="1">
      <alignment horizontal="center" vertical="center"/>
    </xf>
    <xf numFmtId="0" fontId="40" fillId="26" borderId="97" xfId="0" applyFont="1" applyFill="1" applyBorder="1" applyAlignment="1">
      <alignment horizontal="center" vertical="center"/>
    </xf>
    <xf numFmtId="0" fontId="44" fillId="26" borderId="38" xfId="0" applyFont="1" applyFill="1" applyBorder="1" applyAlignment="1">
      <alignment horizontal="center" vertical="center"/>
    </xf>
    <xf numFmtId="0" fontId="44" fillId="27" borderId="115" xfId="0" applyFont="1" applyFill="1" applyBorder="1" applyAlignment="1">
      <alignment horizontal="center" vertical="center"/>
    </xf>
    <xf numFmtId="0" fontId="14" fillId="27" borderId="97" xfId="0" applyFont="1" applyFill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1" fontId="44" fillId="26" borderId="90" xfId="0" applyNumberFormat="1" applyFont="1" applyFill="1" applyBorder="1" applyAlignment="1">
      <alignment horizontal="center" vertical="center"/>
    </xf>
    <xf numFmtId="1" fontId="44" fillId="26" borderId="111" xfId="0" applyNumberFormat="1" applyFont="1" applyFill="1" applyBorder="1" applyAlignment="1">
      <alignment horizontal="center" vertical="center"/>
    </xf>
    <xf numFmtId="0" fontId="55" fillId="26" borderId="93" xfId="0" applyFont="1" applyFill="1" applyBorder="1" applyAlignment="1">
      <alignment horizontal="center" vertical="center"/>
    </xf>
    <xf numFmtId="0" fontId="55" fillId="26" borderId="111" xfId="0" applyFont="1" applyFill="1" applyBorder="1" applyAlignment="1">
      <alignment horizontal="center" vertical="center"/>
    </xf>
    <xf numFmtId="0" fontId="55" fillId="26" borderId="63" xfId="0" applyFont="1" applyFill="1" applyBorder="1" applyAlignment="1">
      <alignment horizontal="center" vertical="center"/>
    </xf>
    <xf numFmtId="0" fontId="55" fillId="27" borderId="90" xfId="0" applyFont="1" applyFill="1" applyBorder="1" applyAlignment="1">
      <alignment horizontal="center" vertical="center"/>
    </xf>
    <xf numFmtId="1" fontId="6" fillId="28" borderId="29" xfId="0" applyNumberFormat="1" applyFont="1" applyFill="1" applyBorder="1" applyAlignment="1">
      <alignment vertical="center"/>
    </xf>
    <xf numFmtId="0" fontId="44" fillId="26" borderId="100" xfId="0" applyFont="1" applyFill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75" fillId="26" borderId="27" xfId="42" applyFont="1" applyFill="1" applyBorder="1" applyAlignment="1">
      <alignment horizontal="center" vertical="center"/>
    </xf>
    <xf numFmtId="0" fontId="68" fillId="0" borderId="111" xfId="42" applyFont="1" applyBorder="1" applyAlignment="1">
      <alignment vertical="center"/>
    </xf>
    <xf numFmtId="0" fontId="68" fillId="0" borderId="111" xfId="42" applyFont="1" applyBorder="1" applyAlignment="1">
      <alignment horizontal="right" vertical="center"/>
    </xf>
    <xf numFmtId="0" fontId="9" fillId="0" borderId="107" xfId="0" applyFont="1" applyBorder="1" applyAlignment="1">
      <alignment horizontal="center" vertical="center"/>
    </xf>
    <xf numFmtId="0" fontId="69" fillId="0" borderId="109" xfId="42" applyFont="1" applyBorder="1" applyAlignment="1">
      <alignment horizontal="right" vertical="center"/>
    </xf>
    <xf numFmtId="0" fontId="68" fillId="0" borderId="101" xfId="42" applyFont="1" applyBorder="1" applyAlignment="1">
      <alignment horizontal="center" vertical="center"/>
    </xf>
    <xf numFmtId="0" fontId="75" fillId="26" borderId="108" xfId="42" applyFont="1" applyFill="1" applyBorder="1" applyAlignment="1">
      <alignment horizontal="center" vertical="center"/>
    </xf>
    <xf numFmtId="0" fontId="51" fillId="26" borderId="33" xfId="0" applyFont="1" applyFill="1" applyBorder="1"/>
    <xf numFmtId="0" fontId="9" fillId="0" borderId="33" xfId="0" applyFont="1" applyBorder="1" applyAlignment="1">
      <alignment horizontal="center" vertical="center"/>
    </xf>
    <xf numFmtId="49" fontId="6" fillId="0" borderId="115" xfId="0" applyNumberFormat="1" applyFont="1" applyBorder="1" applyAlignment="1">
      <alignment horizontal="left" vertical="center"/>
    </xf>
    <xf numFmtId="0" fontId="6" fillId="0" borderId="115" xfId="0" applyFont="1" applyBorder="1" applyAlignment="1">
      <alignment horizontal="center" vertical="center" wrapText="1"/>
    </xf>
    <xf numFmtId="0" fontId="5" fillId="0" borderId="115" xfId="0" applyFont="1" applyBorder="1" applyAlignment="1">
      <alignment horizontal="center" vertical="center"/>
    </xf>
    <xf numFmtId="0" fontId="5" fillId="0" borderId="115" xfId="0" applyFont="1" applyBorder="1" applyAlignment="1">
      <alignment vertical="center"/>
    </xf>
    <xf numFmtId="0" fontId="6" fillId="24" borderId="29" xfId="0" applyFont="1" applyFill="1" applyBorder="1" applyAlignment="1">
      <alignment horizontal="center" vertical="center"/>
    </xf>
    <xf numFmtId="0" fontId="11" fillId="24" borderId="29" xfId="0" applyFont="1" applyFill="1" applyBorder="1" applyAlignment="1">
      <alignment horizontal="center" vertical="center"/>
    </xf>
    <xf numFmtId="49" fontId="38" fillId="28" borderId="84" xfId="0" applyNumberFormat="1" applyFont="1" applyFill="1" applyBorder="1" applyAlignment="1">
      <alignment vertical="center"/>
    </xf>
    <xf numFmtId="1" fontId="40" fillId="26" borderId="51" xfId="0" applyNumberFormat="1" applyFont="1" applyFill="1" applyBorder="1" applyAlignment="1">
      <alignment horizontal="center" vertical="center"/>
    </xf>
    <xf numFmtId="0" fontId="45" fillId="26" borderId="56" xfId="0" applyFont="1" applyFill="1" applyBorder="1" applyAlignment="1">
      <alignment vertical="center" wrapText="1"/>
    </xf>
    <xf numFmtId="0" fontId="2" fillId="0" borderId="29" xfId="43" applyFont="1" applyBorder="1" applyAlignment="1">
      <alignment horizontal="left" vertical="center"/>
    </xf>
    <xf numFmtId="0" fontId="2" fillId="0" borderId="29" xfId="42" applyFont="1" applyBorder="1" applyAlignment="1">
      <alignment horizontal="left" vertical="center"/>
    </xf>
    <xf numFmtId="0" fontId="2" fillId="0" borderId="25" xfId="43" applyFont="1" applyBorder="1" applyAlignment="1">
      <alignment horizontal="left" vertical="center"/>
    </xf>
    <xf numFmtId="0" fontId="2" fillId="0" borderId="100" xfId="43" applyFont="1" applyBorder="1" applyAlignment="1">
      <alignment horizontal="left" vertical="center"/>
    </xf>
    <xf numFmtId="0" fontId="45" fillId="26" borderId="56" xfId="0" applyFont="1" applyFill="1" applyBorder="1" applyAlignment="1">
      <alignment horizontal="left" vertical="center" wrapText="1"/>
    </xf>
    <xf numFmtId="0" fontId="40" fillId="26" borderId="63" xfId="0" applyFont="1" applyFill="1" applyBorder="1" applyAlignment="1">
      <alignment vertical="center"/>
    </xf>
    <xf numFmtId="49" fontId="9" fillId="26" borderId="40" xfId="0" applyNumberFormat="1" applyFont="1" applyFill="1" applyBorder="1" applyAlignment="1">
      <alignment horizontal="left" vertical="center"/>
    </xf>
    <xf numFmtId="0" fontId="10" fillId="26" borderId="93" xfId="0" applyFont="1" applyFill="1" applyBorder="1" applyAlignment="1">
      <alignment vertical="center" wrapText="1"/>
    </xf>
    <xf numFmtId="49" fontId="9" fillId="26" borderId="24" xfId="0" applyNumberFormat="1" applyFont="1" applyFill="1" applyBorder="1" applyAlignment="1">
      <alignment horizontal="left" vertical="center"/>
    </xf>
    <xf numFmtId="0" fontId="10" fillId="26" borderId="28" xfId="0" applyFont="1" applyFill="1" applyBorder="1" applyAlignment="1">
      <alignment vertical="center" wrapText="1"/>
    </xf>
    <xf numFmtId="49" fontId="43" fillId="27" borderId="88" xfId="0" applyNumberFormat="1" applyFont="1" applyFill="1" applyBorder="1" applyAlignment="1">
      <alignment horizontal="left" vertical="center"/>
    </xf>
    <xf numFmtId="0" fontId="43" fillId="27" borderId="90" xfId="0" applyFont="1" applyFill="1" applyBorder="1" applyAlignment="1">
      <alignment horizontal="left" vertical="center" wrapText="1"/>
    </xf>
    <xf numFmtId="0" fontId="40" fillId="27" borderId="51" xfId="0" applyFont="1" applyFill="1" applyBorder="1" applyAlignment="1">
      <alignment horizontal="center" vertical="center"/>
    </xf>
    <xf numFmtId="49" fontId="7" fillId="27" borderId="52" xfId="0" applyNumberFormat="1" applyFont="1" applyFill="1" applyBorder="1" applyAlignment="1">
      <alignment horizontal="left" vertical="center"/>
    </xf>
    <xf numFmtId="0" fontId="7" fillId="27" borderId="79" xfId="0" applyFont="1" applyFill="1" applyBorder="1" applyAlignment="1">
      <alignment horizontal="left" vertical="center" wrapText="1"/>
    </xf>
    <xf numFmtId="0" fontId="40" fillId="27" borderId="58" xfId="0" applyFont="1" applyFill="1" applyBorder="1" applyAlignment="1">
      <alignment horizontal="center" vertical="center"/>
    </xf>
    <xf numFmtId="49" fontId="9" fillId="26" borderId="110" xfId="0" applyNumberFormat="1" applyFont="1" applyFill="1" applyBorder="1" applyAlignment="1">
      <alignment horizontal="left" vertical="center"/>
    </xf>
    <xf numFmtId="49" fontId="7" fillId="27" borderId="89" xfId="0" applyNumberFormat="1" applyFont="1" applyFill="1" applyBorder="1" applyAlignment="1">
      <alignment horizontal="left" vertical="center"/>
    </xf>
    <xf numFmtId="0" fontId="7" fillId="27" borderId="90" xfId="0" applyFont="1" applyFill="1" applyBorder="1" applyAlignment="1">
      <alignment horizontal="left" vertical="center" wrapText="1"/>
    </xf>
    <xf numFmtId="49" fontId="7" fillId="27" borderId="53" xfId="0" applyNumberFormat="1" applyFont="1" applyFill="1" applyBorder="1" applyAlignment="1">
      <alignment horizontal="left" vertical="center"/>
    </xf>
    <xf numFmtId="0" fontId="45" fillId="26" borderId="53" xfId="0" applyFont="1" applyFill="1" applyBorder="1" applyAlignment="1">
      <alignment horizontal="left" vertical="center"/>
    </xf>
    <xf numFmtId="1" fontId="40" fillId="26" borderId="108" xfId="0" applyNumberFormat="1" applyFont="1" applyFill="1" applyBorder="1" applyAlignment="1">
      <alignment horizontal="center" vertical="center"/>
    </xf>
    <xf numFmtId="1" fontId="50" fillId="26" borderId="109" xfId="0" applyNumberFormat="1" applyFont="1" applyFill="1" applyBorder="1" applyAlignment="1">
      <alignment horizontal="center" vertical="center"/>
    </xf>
    <xf numFmtId="0" fontId="10" fillId="26" borderId="24" xfId="42" applyFont="1" applyFill="1" applyBorder="1"/>
    <xf numFmtId="0" fontId="10" fillId="26" borderId="111" xfId="42" applyFont="1" applyFill="1" applyBorder="1" applyAlignment="1">
      <alignment wrapText="1"/>
    </xf>
    <xf numFmtId="0" fontId="68" fillId="26" borderId="109" xfId="42" applyFont="1" applyFill="1" applyBorder="1" applyAlignment="1">
      <alignment horizontal="center" vertical="center" wrapText="1"/>
    </xf>
    <xf numFmtId="0" fontId="42" fillId="26" borderId="24" xfId="42" applyFont="1" applyFill="1" applyBorder="1" applyAlignment="1">
      <alignment horizontal="left" vertical="center" wrapText="1"/>
    </xf>
    <xf numFmtId="0" fontId="42" fillId="26" borderId="111" xfId="42" applyFont="1" applyFill="1" applyBorder="1" applyAlignment="1" applyProtection="1">
      <alignment vertical="center" wrapText="1"/>
      <protection locked="0"/>
    </xf>
    <xf numFmtId="0" fontId="70" fillId="26" borderId="109" xfId="42" applyFont="1" applyFill="1" applyBorder="1" applyAlignment="1">
      <alignment horizontal="center" vertical="center" wrapText="1"/>
    </xf>
    <xf numFmtId="0" fontId="40" fillId="26" borderId="24" xfId="42" applyFont="1" applyFill="1" applyBorder="1" applyAlignment="1">
      <alignment wrapText="1"/>
    </xf>
    <xf numFmtId="0" fontId="40" fillId="26" borderId="111" xfId="42" applyFont="1" applyFill="1" applyBorder="1" applyAlignment="1">
      <alignment wrapText="1"/>
    </xf>
    <xf numFmtId="0" fontId="40" fillId="26" borderId="24" xfId="42" applyFont="1" applyFill="1" applyBorder="1"/>
    <xf numFmtId="0" fontId="42" fillId="26" borderId="24" xfId="42" applyFont="1" applyFill="1" applyBorder="1" applyAlignment="1">
      <alignment horizontal="left" vertical="center"/>
    </xf>
    <xf numFmtId="0" fontId="8" fillId="26" borderId="110" xfId="42" applyFont="1" applyFill="1" applyBorder="1" applyAlignment="1">
      <alignment horizontal="left" vertical="center" wrapText="1"/>
    </xf>
    <xf numFmtId="0" fontId="8" fillId="26" borderId="111" xfId="42" applyFont="1" applyFill="1" applyBorder="1" applyAlignment="1" applyProtection="1">
      <alignment vertical="center" wrapText="1"/>
      <protection locked="0"/>
    </xf>
    <xf numFmtId="0" fontId="8" fillId="26" borderId="40" xfId="42" applyFont="1" applyFill="1" applyBorder="1" applyAlignment="1">
      <alignment horizontal="left" vertical="center" wrapText="1"/>
    </xf>
    <xf numFmtId="0" fontId="8" fillId="26" borderId="93" xfId="42" applyFont="1" applyFill="1" applyBorder="1" applyAlignment="1" applyProtection="1">
      <alignment vertical="center" wrapText="1"/>
      <protection locked="0"/>
    </xf>
    <xf numFmtId="0" fontId="68" fillId="26" borderId="42" xfId="42" applyFont="1" applyFill="1" applyBorder="1" applyAlignment="1">
      <alignment horizontal="center" vertical="center" wrapText="1"/>
    </xf>
    <xf numFmtId="0" fontId="68" fillId="26" borderId="43" xfId="42" applyFont="1" applyFill="1" applyBorder="1" applyAlignment="1">
      <alignment horizontal="center" vertical="center" wrapText="1"/>
    </xf>
    <xf numFmtId="0" fontId="10" fillId="26" borderId="110" xfId="42" applyFont="1" applyFill="1" applyBorder="1"/>
    <xf numFmtId="0" fontId="8" fillId="26" borderId="56" xfId="42" applyFont="1" applyFill="1" applyBorder="1" applyAlignment="1">
      <alignment horizontal="left" vertical="center"/>
    </xf>
    <xf numFmtId="0" fontId="8" fillId="26" borderId="63" xfId="42" applyFont="1" applyFill="1" applyBorder="1" applyAlignment="1" applyProtection="1">
      <alignment vertical="center" wrapText="1"/>
      <protection locked="0"/>
    </xf>
    <xf numFmtId="0" fontId="68" fillId="26" borderId="57" xfId="42" applyFont="1" applyFill="1" applyBorder="1" applyAlignment="1">
      <alignment horizontal="center" vertical="center" wrapText="1"/>
    </xf>
    <xf numFmtId="0" fontId="68" fillId="26" borderId="96" xfId="42" applyFont="1" applyFill="1" applyBorder="1" applyAlignment="1">
      <alignment horizontal="center" vertical="center" wrapText="1"/>
    </xf>
    <xf numFmtId="0" fontId="10" fillId="26" borderId="110" xfId="0" applyFont="1" applyFill="1" applyBorder="1" applyAlignment="1">
      <alignment horizontal="left" vertical="center"/>
    </xf>
    <xf numFmtId="0" fontId="10" fillId="26" borderId="111" xfId="0" applyFont="1" applyFill="1" applyBorder="1" applyAlignment="1">
      <alignment vertical="center"/>
    </xf>
    <xf numFmtId="0" fontId="68" fillId="26" borderId="108" xfId="0" applyFont="1" applyFill="1" applyBorder="1" applyAlignment="1">
      <alignment horizontal="center" vertical="center"/>
    </xf>
    <xf numFmtId="0" fontId="68" fillId="26" borderId="109" xfId="0" applyFont="1" applyFill="1" applyBorder="1" applyAlignment="1">
      <alignment horizontal="center" vertical="center"/>
    </xf>
    <xf numFmtId="0" fontId="10" fillId="26" borderId="56" xfId="0" applyFont="1" applyFill="1" applyBorder="1" applyAlignment="1">
      <alignment horizontal="left" vertical="center"/>
    </xf>
    <xf numFmtId="0" fontId="10" fillId="26" borderId="63" xfId="0" applyFont="1" applyFill="1" applyBorder="1" applyAlignment="1">
      <alignment vertical="center"/>
    </xf>
    <xf numFmtId="0" fontId="68" fillId="26" borderId="57" xfId="0" applyFont="1" applyFill="1" applyBorder="1" applyAlignment="1">
      <alignment horizontal="center" vertical="center"/>
    </xf>
    <xf numFmtId="0" fontId="68" fillId="26" borderId="96" xfId="0" applyFont="1" applyFill="1" applyBorder="1" applyAlignment="1">
      <alignment horizontal="center" vertical="center"/>
    </xf>
    <xf numFmtId="0" fontId="69" fillId="0" borderId="55" xfId="0" applyFont="1" applyBorder="1" applyAlignment="1" applyProtection="1">
      <alignment horizontal="center" vertical="center"/>
      <protection locked="0"/>
    </xf>
    <xf numFmtId="0" fontId="73" fillId="0" borderId="56" xfId="0" applyFont="1" applyBorder="1" applyAlignment="1">
      <alignment vertical="center"/>
    </xf>
    <xf numFmtId="0" fontId="68" fillId="0" borderId="55" xfId="42" applyFont="1" applyBorder="1" applyAlignment="1">
      <alignment vertical="center"/>
    </xf>
    <xf numFmtId="0" fontId="9" fillId="0" borderId="100" xfId="0" applyFont="1" applyBorder="1" applyAlignment="1">
      <alignment horizontal="center" vertical="center"/>
    </xf>
    <xf numFmtId="0" fontId="6" fillId="26" borderId="88" xfId="42" applyFont="1" applyFill="1" applyBorder="1" applyAlignment="1">
      <alignment horizontal="center" vertical="center"/>
    </xf>
    <xf numFmtId="0" fontId="40" fillId="26" borderId="111" xfId="42" applyFont="1" applyFill="1" applyBorder="1" applyAlignment="1">
      <alignment horizontal="left" vertical="center" wrapText="1"/>
    </xf>
    <xf numFmtId="0" fontId="8" fillId="26" borderId="110" xfId="42" applyFont="1" applyFill="1" applyBorder="1" applyAlignment="1">
      <alignment horizontal="left" vertical="center"/>
    </xf>
    <xf numFmtId="1" fontId="40" fillId="26" borderId="26" xfId="0" applyNumberFormat="1" applyFont="1" applyFill="1" applyBorder="1" applyAlignment="1">
      <alignment horizontal="center" vertical="center"/>
    </xf>
    <xf numFmtId="0" fontId="10" fillId="26" borderId="89" xfId="42" applyFont="1" applyFill="1" applyBorder="1"/>
    <xf numFmtId="0" fontId="10" fillId="26" borderId="90" xfId="42" applyFont="1" applyFill="1" applyBorder="1" applyAlignment="1">
      <alignment wrapText="1"/>
    </xf>
    <xf numFmtId="0" fontId="68" fillId="26" borderId="51" xfId="42" applyFont="1" applyFill="1" applyBorder="1" applyAlignment="1">
      <alignment horizontal="center" vertical="center" wrapText="1"/>
    </xf>
    <xf numFmtId="0" fontId="10" fillId="26" borderId="24" xfId="42" applyFont="1" applyFill="1" applyBorder="1" applyAlignment="1">
      <alignment vertical="center"/>
    </xf>
    <xf numFmtId="0" fontId="10" fillId="26" borderId="111" xfId="42" applyFont="1" applyFill="1" applyBorder="1" applyAlignment="1">
      <alignment horizontal="left" vertical="center" wrapText="1"/>
    </xf>
    <xf numFmtId="0" fontId="68" fillId="26" borderId="111" xfId="42" applyFont="1" applyFill="1" applyBorder="1" applyAlignment="1">
      <alignment horizontal="center" vertical="center" wrapText="1"/>
    </xf>
    <xf numFmtId="0" fontId="8" fillId="26" borderId="24" xfId="42" applyFont="1" applyFill="1" applyBorder="1" applyAlignment="1">
      <alignment horizontal="left" vertical="center"/>
    </xf>
    <xf numFmtId="0" fontId="69" fillId="26" borderId="55" xfId="42" applyFont="1" applyFill="1" applyBorder="1" applyAlignment="1">
      <alignment vertical="center"/>
    </xf>
    <xf numFmtId="0" fontId="69" fillId="26" borderId="56" xfId="42" applyFont="1" applyFill="1" applyBorder="1" applyAlignment="1">
      <alignment vertical="center"/>
    </xf>
    <xf numFmtId="0" fontId="69" fillId="26" borderId="96" xfId="42" applyFont="1" applyFill="1" applyBorder="1" applyAlignment="1">
      <alignment vertical="center"/>
    </xf>
    <xf numFmtId="0" fontId="69" fillId="26" borderId="57" xfId="42" applyFont="1" applyFill="1" applyBorder="1" applyAlignment="1">
      <alignment vertical="center"/>
    </xf>
    <xf numFmtId="0" fontId="76" fillId="26" borderId="113" xfId="0" applyFont="1" applyFill="1" applyBorder="1" applyAlignment="1">
      <alignment horizontal="center" vertical="center"/>
    </xf>
    <xf numFmtId="0" fontId="76" fillId="26" borderId="29" xfId="0" applyFont="1" applyFill="1" applyBorder="1" applyAlignment="1">
      <alignment horizontal="center" vertical="center"/>
    </xf>
    <xf numFmtId="0" fontId="76" fillId="26" borderId="100" xfId="0" applyFont="1" applyFill="1" applyBorder="1" applyAlignment="1">
      <alignment horizontal="center" vertical="center"/>
    </xf>
    <xf numFmtId="0" fontId="76" fillId="26" borderId="29" xfId="0" applyFont="1" applyFill="1" applyBorder="1" applyAlignment="1">
      <alignment horizontal="left"/>
    </xf>
    <xf numFmtId="0" fontId="77" fillId="0" borderId="29" xfId="0" applyFont="1" applyBorder="1" applyAlignment="1">
      <alignment horizontal="left"/>
    </xf>
    <xf numFmtId="0" fontId="76" fillId="26" borderId="108" xfId="0" applyFont="1" applyFill="1" applyBorder="1" applyAlignment="1">
      <alignment vertical="center"/>
    </xf>
    <xf numFmtId="0" fontId="76" fillId="26" borderId="110" xfId="0" applyFont="1" applyFill="1" applyBorder="1" applyAlignment="1">
      <alignment vertical="center"/>
    </xf>
    <xf numFmtId="0" fontId="78" fillId="26" borderId="109" xfId="0" applyFont="1" applyFill="1" applyBorder="1" applyAlignment="1">
      <alignment horizontal="right" vertical="center"/>
    </xf>
    <xf numFmtId="0" fontId="76" fillId="26" borderId="105" xfId="0" applyFont="1" applyFill="1" applyBorder="1" applyAlignment="1">
      <alignment vertical="center"/>
    </xf>
    <xf numFmtId="0" fontId="76" fillId="26" borderId="92" xfId="0" applyFont="1" applyFill="1" applyBorder="1" applyAlignment="1">
      <alignment vertical="center"/>
    </xf>
    <xf numFmtId="0" fontId="78" fillId="26" borderId="106" xfId="0" applyFont="1" applyFill="1" applyBorder="1" applyAlignment="1">
      <alignment horizontal="right" vertical="center"/>
    </xf>
    <xf numFmtId="0" fontId="76" fillId="26" borderId="108" xfId="0" applyFont="1" applyFill="1" applyBorder="1" applyAlignment="1">
      <alignment horizontal="center" vertical="center"/>
    </xf>
    <xf numFmtId="0" fontId="76" fillId="26" borderId="110" xfId="0" applyFont="1" applyFill="1" applyBorder="1" applyAlignment="1">
      <alignment horizontal="center" vertical="center"/>
    </xf>
    <xf numFmtId="0" fontId="78" fillId="26" borderId="109" xfId="0" applyFont="1" applyFill="1" applyBorder="1" applyAlignment="1">
      <alignment horizontal="center" vertical="center"/>
    </xf>
    <xf numFmtId="0" fontId="76" fillId="26" borderId="23" xfId="0" applyFont="1" applyFill="1" applyBorder="1" applyAlignment="1">
      <alignment horizontal="center" vertical="center"/>
    </xf>
    <xf numFmtId="0" fontId="76" fillId="26" borderId="24" xfId="0" applyFont="1" applyFill="1" applyBorder="1" applyAlignment="1">
      <alignment horizontal="center" vertical="center"/>
    </xf>
    <xf numFmtId="0" fontId="78" fillId="26" borderId="26" xfId="0" applyFont="1" applyFill="1" applyBorder="1" applyAlignment="1">
      <alignment horizontal="center" vertical="center"/>
    </xf>
    <xf numFmtId="0" fontId="76" fillId="26" borderId="92" xfId="0" applyFont="1" applyFill="1" applyBorder="1" applyAlignment="1">
      <alignment horizontal="center" vertical="center"/>
    </xf>
    <xf numFmtId="0" fontId="78" fillId="26" borderId="106" xfId="0" applyFont="1" applyFill="1" applyBorder="1" applyAlignment="1">
      <alignment horizontal="center" vertical="center"/>
    </xf>
    <xf numFmtId="0" fontId="76" fillId="26" borderId="23" xfId="0" applyFont="1" applyFill="1" applyBorder="1" applyAlignment="1">
      <alignment vertical="center"/>
    </xf>
    <xf numFmtId="0" fontId="76" fillId="26" borderId="24" xfId="0" applyFont="1" applyFill="1" applyBorder="1" applyAlignment="1">
      <alignment vertical="center"/>
    </xf>
    <xf numFmtId="0" fontId="78" fillId="26" borderId="111" xfId="0" applyFont="1" applyFill="1" applyBorder="1" applyAlignment="1">
      <alignment horizontal="right" vertical="center"/>
    </xf>
    <xf numFmtId="0" fontId="76" fillId="26" borderId="27" xfId="0" applyFont="1" applyFill="1" applyBorder="1" applyAlignment="1">
      <alignment vertical="center"/>
    </xf>
    <xf numFmtId="0" fontId="78" fillId="26" borderId="28" xfId="0" applyFont="1" applyFill="1" applyBorder="1" applyAlignment="1">
      <alignment horizontal="right" vertical="center"/>
    </xf>
    <xf numFmtId="0" fontId="78" fillId="26" borderId="111" xfId="0" applyFont="1" applyFill="1" applyBorder="1" applyAlignment="1">
      <alignment horizontal="center" vertical="center"/>
    </xf>
    <xf numFmtId="0" fontId="78" fillId="26" borderId="28" xfId="0" applyFont="1" applyFill="1" applyBorder="1" applyAlignment="1">
      <alignment horizontal="center" vertical="center"/>
    </xf>
    <xf numFmtId="0" fontId="77" fillId="26" borderId="29" xfId="0" applyFont="1" applyFill="1" applyBorder="1" applyAlignment="1">
      <alignment horizontal="center" vertical="center"/>
    </xf>
    <xf numFmtId="0" fontId="77" fillId="26" borderId="108" xfId="0" applyFont="1" applyFill="1" applyBorder="1" applyAlignment="1">
      <alignment horizontal="center" vertical="center"/>
    </xf>
    <xf numFmtId="0" fontId="77" fillId="26" borderId="110" xfId="0" applyFont="1" applyFill="1" applyBorder="1" applyAlignment="1">
      <alignment vertical="center"/>
    </xf>
    <xf numFmtId="0" fontId="77" fillId="26" borderId="109" xfId="0" applyFont="1" applyFill="1" applyBorder="1" applyAlignment="1">
      <alignment vertical="center"/>
    </xf>
    <xf numFmtId="0" fontId="79" fillId="26" borderId="27" xfId="0" applyFont="1" applyFill="1" applyBorder="1" applyAlignment="1">
      <alignment horizontal="right" vertical="center"/>
    </xf>
    <xf numFmtId="0" fontId="77" fillId="26" borderId="111" xfId="0" applyFont="1" applyFill="1" applyBorder="1" applyAlignment="1">
      <alignment vertical="center"/>
    </xf>
    <xf numFmtId="0" fontId="79" fillId="26" borderId="108" xfId="0" applyFont="1" applyFill="1" applyBorder="1" applyAlignment="1">
      <alignment horizontal="center" vertical="center"/>
    </xf>
    <xf numFmtId="0" fontId="77" fillId="26" borderId="110" xfId="0" applyFont="1" applyFill="1" applyBorder="1" applyAlignment="1">
      <alignment horizontal="center" vertical="center"/>
    </xf>
    <xf numFmtId="0" fontId="77" fillId="26" borderId="109" xfId="0" applyFont="1" applyFill="1" applyBorder="1" applyAlignment="1">
      <alignment horizontal="center" vertical="center"/>
    </xf>
    <xf numFmtId="0" fontId="79" fillId="26" borderId="108" xfId="0" applyFont="1" applyFill="1" applyBorder="1" applyAlignment="1">
      <alignment horizontal="right" vertical="center"/>
    </xf>
    <xf numFmtId="0" fontId="79" fillId="26" borderId="29" xfId="0" applyFont="1" applyFill="1" applyBorder="1" applyAlignment="1">
      <alignment horizontal="right" vertical="center"/>
    </xf>
    <xf numFmtId="0" fontId="78" fillId="26" borderId="26" xfId="0" applyFont="1" applyFill="1" applyBorder="1" applyAlignment="1">
      <alignment horizontal="right" vertical="center"/>
    </xf>
    <xf numFmtId="0" fontId="76" fillId="26" borderId="29" xfId="0" applyFont="1" applyFill="1" applyBorder="1" applyAlignment="1">
      <alignment horizontal="center" vertical="center" wrapText="1"/>
    </xf>
    <xf numFmtId="0" fontId="76" fillId="26" borderId="57" xfId="0" applyFont="1" applyFill="1" applyBorder="1" applyAlignment="1">
      <alignment vertical="center"/>
    </xf>
    <xf numFmtId="0" fontId="76" fillId="26" borderId="56" xfId="0" applyFont="1" applyFill="1" applyBorder="1" applyAlignment="1">
      <alignment vertical="center"/>
    </xf>
    <xf numFmtId="0" fontId="78" fillId="26" borderId="96" xfId="0" applyFont="1" applyFill="1" applyBorder="1" applyAlignment="1">
      <alignment horizontal="right" vertical="center"/>
    </xf>
    <xf numFmtId="0" fontId="76" fillId="26" borderId="55" xfId="0" applyFont="1" applyFill="1" applyBorder="1" applyAlignment="1">
      <alignment vertical="center"/>
    </xf>
    <xf numFmtId="0" fontId="76" fillId="26" borderId="56" xfId="0" applyFont="1" applyFill="1" applyBorder="1" applyAlignment="1">
      <alignment horizontal="center" vertical="center"/>
    </xf>
    <xf numFmtId="0" fontId="78" fillId="26" borderId="96" xfId="0" applyFont="1" applyFill="1" applyBorder="1" applyAlignment="1">
      <alignment horizontal="center" vertical="center"/>
    </xf>
    <xf numFmtId="0" fontId="78" fillId="26" borderId="63" xfId="0" applyFont="1" applyFill="1" applyBorder="1" applyAlignment="1">
      <alignment horizontal="right" vertical="center"/>
    </xf>
    <xf numFmtId="0" fontId="76" fillId="26" borderId="108" xfId="0" applyFont="1" applyFill="1" applyBorder="1" applyAlignment="1">
      <alignment horizontal="center"/>
    </xf>
    <xf numFmtId="0" fontId="76" fillId="26" borderId="109" xfId="0" applyFont="1" applyFill="1" applyBorder="1" applyAlignment="1">
      <alignment vertical="center"/>
    </xf>
    <xf numFmtId="0" fontId="76" fillId="26" borderId="111" xfId="0" applyFont="1" applyFill="1" applyBorder="1" applyAlignment="1">
      <alignment vertical="center"/>
    </xf>
    <xf numFmtId="0" fontId="76" fillId="26" borderId="27" xfId="0" applyFont="1" applyFill="1" applyBorder="1" applyAlignment="1">
      <alignment horizontal="center" vertical="center"/>
    </xf>
    <xf numFmtId="0" fontId="76" fillId="26" borderId="111" xfId="0" applyFont="1" applyFill="1" applyBorder="1" applyAlignment="1">
      <alignment horizontal="center" vertical="center"/>
    </xf>
    <xf numFmtId="0" fontId="77" fillId="0" borderId="27" xfId="0" applyFont="1" applyBorder="1" applyAlignment="1">
      <alignment horizontal="center" vertical="center"/>
    </xf>
    <xf numFmtId="0" fontId="77" fillId="0" borderId="110" xfId="0" applyFont="1" applyBorder="1" applyAlignment="1">
      <alignment horizontal="center" vertical="center"/>
    </xf>
    <xf numFmtId="0" fontId="77" fillId="0" borderId="111" xfId="0" applyFont="1" applyBorder="1" applyAlignment="1">
      <alignment horizontal="center" vertical="center"/>
    </xf>
    <xf numFmtId="0" fontId="77" fillId="0" borderId="110" xfId="0" applyFont="1" applyBorder="1" applyAlignment="1">
      <alignment horizontal="left" vertical="center"/>
    </xf>
    <xf numFmtId="0" fontId="79" fillId="0" borderId="109" xfId="0" applyFont="1" applyBorder="1" applyAlignment="1">
      <alignment horizontal="left" vertical="center"/>
    </xf>
    <xf numFmtId="0" fontId="77" fillId="0" borderId="27" xfId="0" applyFont="1" applyBorder="1" applyAlignment="1">
      <alignment horizontal="left" vertical="center"/>
    </xf>
    <xf numFmtId="0" fontId="79" fillId="0" borderId="111" xfId="0" applyFont="1" applyBorder="1" applyAlignment="1">
      <alignment horizontal="left" vertical="center"/>
    </xf>
    <xf numFmtId="0" fontId="77" fillId="0" borderId="108" xfId="0" applyFont="1" applyBorder="1" applyAlignment="1">
      <alignment horizontal="left" vertical="center"/>
    </xf>
    <xf numFmtId="0" fontId="76" fillId="26" borderId="29" xfId="0" applyFont="1" applyFill="1" applyBorder="1" applyAlignment="1">
      <alignment horizontal="left" vertical="center" wrapText="1"/>
    </xf>
    <xf numFmtId="0" fontId="77" fillId="26" borderId="29" xfId="0" applyFont="1" applyFill="1" applyBorder="1" applyAlignment="1">
      <alignment horizontal="left" vertical="center" wrapText="1"/>
    </xf>
    <xf numFmtId="0" fontId="76" fillId="26" borderId="100" xfId="0" applyFont="1" applyFill="1" applyBorder="1" applyAlignment="1">
      <alignment horizontal="left" vertical="center" wrapText="1"/>
    </xf>
    <xf numFmtId="0" fontId="77" fillId="0" borderId="29" xfId="0" applyFont="1" applyBorder="1" applyAlignment="1">
      <alignment horizontal="center" vertical="center"/>
    </xf>
    <xf numFmtId="0" fontId="77" fillId="0" borderId="109" xfId="0" applyFont="1" applyBorder="1" applyAlignment="1">
      <alignment horizontal="left" vertical="center"/>
    </xf>
    <xf numFmtId="0" fontId="77" fillId="0" borderId="111" xfId="0" applyFont="1" applyBorder="1" applyAlignment="1">
      <alignment horizontal="left" vertical="center"/>
    </xf>
    <xf numFmtId="0" fontId="77" fillId="0" borderId="29" xfId="0" applyFont="1" applyBorder="1" applyAlignment="1">
      <alignment horizontal="left" vertical="center"/>
    </xf>
    <xf numFmtId="0" fontId="76" fillId="26" borderId="120" xfId="0" applyFont="1" applyFill="1" applyBorder="1" applyAlignment="1">
      <alignment horizontal="left" vertical="center"/>
    </xf>
    <xf numFmtId="0" fontId="76" fillId="26" borderId="29" xfId="0" applyFont="1" applyFill="1" applyBorder="1" applyAlignment="1">
      <alignment horizontal="left" vertical="center"/>
    </xf>
    <xf numFmtId="0" fontId="76" fillId="26" borderId="120" xfId="0" applyFont="1" applyFill="1" applyBorder="1" applyAlignment="1">
      <alignment vertical="center" wrapText="1"/>
    </xf>
    <xf numFmtId="0" fontId="76" fillId="26" borderId="29" xfId="0" applyFont="1" applyFill="1" applyBorder="1" applyAlignment="1">
      <alignment vertical="center" wrapText="1"/>
    </xf>
    <xf numFmtId="0" fontId="77" fillId="26" borderId="29" xfId="0" applyFont="1" applyFill="1" applyBorder="1" applyAlignment="1">
      <alignment vertical="center" wrapText="1"/>
    </xf>
    <xf numFmtId="0" fontId="76" fillId="26" borderId="100" xfId="0" applyFont="1" applyFill="1" applyBorder="1" applyAlignment="1">
      <alignment vertical="center" wrapText="1"/>
    </xf>
    <xf numFmtId="0" fontId="76" fillId="26" borderId="21" xfId="0" applyFont="1" applyFill="1" applyBorder="1" applyAlignment="1">
      <alignment vertical="center"/>
    </xf>
    <xf numFmtId="0" fontId="77" fillId="0" borderId="21" xfId="0" applyFont="1" applyBorder="1" applyAlignment="1">
      <alignment vertical="center"/>
    </xf>
    <xf numFmtId="49" fontId="43" fillId="26" borderId="40" xfId="0" applyNumberFormat="1" applyFont="1" applyFill="1" applyBorder="1" applyAlignment="1">
      <alignment horizontal="left" vertical="center"/>
    </xf>
    <xf numFmtId="49" fontId="43" fillId="26" borderId="24" xfId="0" applyNumberFormat="1" applyFont="1" applyFill="1" applyBorder="1" applyAlignment="1">
      <alignment horizontal="left" vertical="center"/>
    </xf>
    <xf numFmtId="49" fontId="7" fillId="26" borderId="89" xfId="0" applyNumberFormat="1" applyFont="1" applyFill="1" applyBorder="1" applyAlignment="1">
      <alignment horizontal="left" vertical="center"/>
    </xf>
    <xf numFmtId="49" fontId="7" fillId="26" borderId="110" xfId="0" applyNumberFormat="1" applyFont="1" applyFill="1" applyBorder="1" applyAlignment="1">
      <alignment horizontal="left" vertical="center"/>
    </xf>
    <xf numFmtId="49" fontId="7" fillId="26" borderId="53" xfId="0" applyNumberFormat="1" applyFont="1" applyFill="1" applyBorder="1" applyAlignment="1">
      <alignment horizontal="left" vertical="center"/>
    </xf>
    <xf numFmtId="0" fontId="6" fillId="26" borderId="110" xfId="42" applyFont="1" applyFill="1" applyBorder="1" applyAlignment="1">
      <alignment horizontal="center" vertical="center"/>
    </xf>
    <xf numFmtId="1" fontId="10" fillId="0" borderId="29" xfId="0" applyNumberFormat="1" applyFont="1" applyBorder="1" applyAlignment="1">
      <alignment horizontal="center" vertical="center"/>
    </xf>
    <xf numFmtId="0" fontId="75" fillId="26" borderId="57" xfId="42" applyFont="1" applyFill="1" applyBorder="1" applyAlignment="1">
      <alignment horizontal="center" vertical="center"/>
    </xf>
    <xf numFmtId="1" fontId="10" fillId="0" borderId="100" xfId="0" applyNumberFormat="1" applyFont="1" applyBorder="1" applyAlignment="1">
      <alignment horizontal="center" vertical="center"/>
    </xf>
    <xf numFmtId="0" fontId="40" fillId="26" borderId="56" xfId="0" applyFont="1" applyFill="1" applyBorder="1" applyAlignment="1">
      <alignment horizontal="left" vertical="center"/>
    </xf>
    <xf numFmtId="0" fontId="40" fillId="26" borderId="63" xfId="0" applyFont="1" applyFill="1" applyBorder="1" applyAlignment="1">
      <alignment horizontal="left" vertical="center"/>
    </xf>
    <xf numFmtId="1" fontId="42" fillId="26" borderId="0" xfId="0" applyNumberFormat="1" applyFont="1" applyFill="1" applyAlignment="1">
      <alignment horizontal="center" vertical="center"/>
    </xf>
    <xf numFmtId="0" fontId="40" fillId="26" borderId="28" xfId="0" applyFont="1" applyFill="1" applyBorder="1" applyAlignment="1">
      <alignment horizontal="left" vertical="center"/>
    </xf>
    <xf numFmtId="0" fontId="40" fillId="26" borderId="21" xfId="0" applyFont="1" applyFill="1" applyBorder="1" applyAlignment="1">
      <alignment horizontal="left" vertical="center"/>
    </xf>
    <xf numFmtId="0" fontId="40" fillId="26" borderId="24" xfId="0" applyFont="1" applyFill="1" applyBorder="1" applyAlignment="1">
      <alignment vertical="center" wrapText="1"/>
    </xf>
    <xf numFmtId="0" fontId="40" fillId="26" borderId="28" xfId="0" applyFont="1" applyFill="1" applyBorder="1" applyAlignment="1">
      <alignment vertical="center" wrapText="1"/>
    </xf>
    <xf numFmtId="0" fontId="40" fillId="26" borderId="111" xfId="0" applyFont="1" applyFill="1" applyBorder="1" applyAlignment="1">
      <alignment horizontal="left" vertical="center" wrapText="1"/>
    </xf>
    <xf numFmtId="0" fontId="0" fillId="26" borderId="107" xfId="0" applyFill="1" applyBorder="1" applyAlignment="1">
      <alignment horizontal="left" vertical="center" wrapText="1"/>
    </xf>
    <xf numFmtId="49" fontId="38" fillId="28" borderId="81" xfId="0" applyNumberFormat="1" applyFont="1" applyFill="1" applyBorder="1" applyAlignment="1">
      <alignment horizontal="left" vertical="center"/>
    </xf>
    <xf numFmtId="49" fontId="38" fillId="28" borderId="84" xfId="0" applyNumberFormat="1" applyFont="1" applyFill="1" applyBorder="1" applyAlignment="1">
      <alignment horizontal="left" vertical="center"/>
    </xf>
    <xf numFmtId="0" fontId="40" fillId="26" borderId="90" xfId="0" applyFont="1" applyFill="1" applyBorder="1" applyAlignment="1">
      <alignment vertical="center"/>
    </xf>
    <xf numFmtId="0" fontId="40" fillId="26" borderId="18" xfId="0" applyFont="1" applyFill="1" applyBorder="1" applyAlignment="1">
      <alignment vertical="center"/>
    </xf>
    <xf numFmtId="0" fontId="40" fillId="26" borderId="40" xfId="0" applyFont="1" applyFill="1" applyBorder="1" applyAlignment="1">
      <alignment vertical="center" wrapText="1"/>
    </xf>
    <xf numFmtId="0" fontId="51" fillId="26" borderId="93" xfId="0" applyFont="1" applyFill="1" applyBorder="1" applyAlignment="1">
      <alignment vertical="center" wrapText="1"/>
    </xf>
    <xf numFmtId="0" fontId="40" fillId="26" borderId="107" xfId="0" applyFont="1" applyFill="1" applyBorder="1" applyAlignment="1">
      <alignment horizontal="left" vertical="center" wrapText="1"/>
    </xf>
    <xf numFmtId="0" fontId="40" fillId="26" borderId="79" xfId="0" applyFont="1" applyFill="1" applyBorder="1" applyAlignment="1">
      <alignment horizontal="left" vertical="center"/>
    </xf>
    <xf numFmtId="0" fontId="40" fillId="26" borderId="16" xfId="0" applyFont="1" applyFill="1" applyBorder="1" applyAlignment="1">
      <alignment horizontal="left" vertical="center"/>
    </xf>
    <xf numFmtId="0" fontId="51" fillId="26" borderId="28" xfId="0" applyFont="1" applyFill="1" applyBorder="1" applyAlignment="1">
      <alignment vertical="center"/>
    </xf>
    <xf numFmtId="49" fontId="38" fillId="28" borderId="95" xfId="0" applyNumberFormat="1" applyFont="1" applyFill="1" applyBorder="1" applyAlignment="1">
      <alignment horizontal="left" vertical="center"/>
    </xf>
    <xf numFmtId="49" fontId="38" fillId="28" borderId="99" xfId="0" applyNumberFormat="1" applyFont="1" applyFill="1" applyBorder="1" applyAlignment="1">
      <alignment horizontal="left" vertical="center"/>
    </xf>
    <xf numFmtId="0" fontId="40" fillId="26" borderId="24" xfId="0" applyFont="1" applyFill="1" applyBorder="1" applyAlignment="1">
      <alignment vertical="center"/>
    </xf>
    <xf numFmtId="0" fontId="40" fillId="26" borderId="28" xfId="0" applyFont="1" applyFill="1" applyBorder="1" applyAlignment="1">
      <alignment vertical="center"/>
    </xf>
    <xf numFmtId="0" fontId="40" fillId="26" borderId="24" xfId="0" applyFont="1" applyFill="1" applyBorder="1" applyAlignment="1">
      <alignment horizontal="left" vertical="center"/>
    </xf>
    <xf numFmtId="0" fontId="40" fillId="26" borderId="40" xfId="0" applyFont="1" applyFill="1" applyBorder="1" applyAlignment="1">
      <alignment vertical="center"/>
    </xf>
    <xf numFmtId="0" fontId="40" fillId="26" borderId="93" xfId="0" applyFont="1" applyFill="1" applyBorder="1" applyAlignment="1">
      <alignment vertical="center"/>
    </xf>
    <xf numFmtId="0" fontId="40" fillId="26" borderId="56" xfId="0" applyFont="1" applyFill="1" applyBorder="1" applyAlignment="1">
      <alignment vertical="center"/>
    </xf>
    <xf numFmtId="0" fontId="51" fillId="26" borderId="63" xfId="0" applyFont="1" applyFill="1" applyBorder="1" applyAlignment="1">
      <alignment vertical="center"/>
    </xf>
    <xf numFmtId="49" fontId="40" fillId="26" borderId="93" xfId="0" applyNumberFormat="1" applyFont="1" applyFill="1" applyBorder="1" applyAlignment="1">
      <alignment horizontal="left" vertical="center" wrapText="1"/>
    </xf>
    <xf numFmtId="0" fontId="0" fillId="26" borderId="114" xfId="0" applyFill="1" applyBorder="1" applyAlignment="1">
      <alignment vertical="center" wrapText="1"/>
    </xf>
    <xf numFmtId="0" fontId="48" fillId="26" borderId="0" xfId="0" applyFont="1" applyFill="1" applyAlignment="1">
      <alignment horizontal="left" vertical="center"/>
    </xf>
    <xf numFmtId="0" fontId="38" fillId="26" borderId="0" xfId="0" applyFont="1" applyFill="1" applyAlignment="1">
      <alignment horizontal="center" vertical="center"/>
    </xf>
    <xf numFmtId="0" fontId="40" fillId="26" borderId="0" xfId="0" applyFont="1" applyFill="1" applyAlignment="1">
      <alignment vertical="center"/>
    </xf>
    <xf numFmtId="0" fontId="38" fillId="26" borderId="49" xfId="0" applyFont="1" applyFill="1" applyBorder="1" applyAlignment="1">
      <alignment horizontal="center" vertical="center"/>
    </xf>
    <xf numFmtId="0" fontId="38" fillId="26" borderId="41" xfId="0" applyFont="1" applyFill="1" applyBorder="1" applyAlignment="1">
      <alignment horizontal="center" vertical="center"/>
    </xf>
    <xf numFmtId="0" fontId="38" fillId="26" borderId="36" xfId="0" applyFont="1" applyFill="1" applyBorder="1" applyAlignment="1">
      <alignment horizontal="center" vertical="center"/>
    </xf>
    <xf numFmtId="0" fontId="40" fillId="26" borderId="44" xfId="0" applyFont="1" applyFill="1" applyBorder="1" applyAlignment="1">
      <alignment vertical="center"/>
    </xf>
    <xf numFmtId="49" fontId="38" fillId="26" borderId="45" xfId="0" applyNumberFormat="1" applyFont="1" applyFill="1" applyBorder="1" applyAlignment="1">
      <alignment horizontal="center" vertical="center"/>
    </xf>
    <xf numFmtId="0" fontId="38" fillId="26" borderId="46" xfId="0" applyFont="1" applyFill="1" applyBorder="1" applyAlignment="1">
      <alignment horizontal="center" vertical="center"/>
    </xf>
    <xf numFmtId="0" fontId="38" fillId="26" borderId="47" xfId="0" applyFont="1" applyFill="1" applyBorder="1" applyAlignment="1">
      <alignment horizontal="center" vertical="center" wrapText="1"/>
    </xf>
    <xf numFmtId="0" fontId="38" fillId="26" borderId="48" xfId="0" applyFont="1" applyFill="1" applyBorder="1" applyAlignment="1">
      <alignment vertical="center" wrapText="1"/>
    </xf>
    <xf numFmtId="0" fontId="39" fillId="26" borderId="49" xfId="0" applyFont="1" applyFill="1" applyBorder="1" applyAlignment="1">
      <alignment horizontal="center" vertical="center"/>
    </xf>
    <xf numFmtId="0" fontId="39" fillId="26" borderId="41" xfId="0" applyFont="1" applyFill="1" applyBorder="1" applyAlignment="1">
      <alignment horizontal="center" vertical="center"/>
    </xf>
    <xf numFmtId="0" fontId="38" fillId="26" borderId="17" xfId="0" applyFont="1" applyFill="1" applyBorder="1" applyAlignment="1">
      <alignment horizontal="center" vertical="center"/>
    </xf>
    <xf numFmtId="0" fontId="38" fillId="26" borderId="19" xfId="0" applyFont="1" applyFill="1" applyBorder="1" applyAlignment="1">
      <alignment horizontal="center" vertical="center"/>
    </xf>
    <xf numFmtId="0" fontId="49" fillId="26" borderId="0" xfId="0" applyFont="1" applyFill="1" applyAlignment="1">
      <alignment horizontal="center" vertical="center"/>
    </xf>
    <xf numFmtId="0" fontId="48" fillId="26" borderId="0" xfId="0" applyFont="1" applyFill="1" applyAlignment="1">
      <alignment horizontal="center" vertical="center"/>
    </xf>
    <xf numFmtId="0" fontId="40" fillId="26" borderId="111" xfId="0" applyFont="1" applyFill="1" applyBorder="1" applyAlignment="1">
      <alignment vertical="center"/>
    </xf>
    <xf numFmtId="0" fontId="40" fillId="26" borderId="107" xfId="0" applyFont="1" applyFill="1" applyBorder="1" applyAlignment="1">
      <alignment vertical="center"/>
    </xf>
    <xf numFmtId="0" fontId="57" fillId="26" borderId="0" xfId="42" applyFont="1" applyFill="1" applyAlignment="1">
      <alignment horizontal="left" wrapText="1"/>
    </xf>
    <xf numFmtId="0" fontId="56" fillId="26" borderId="20" xfId="42" applyFont="1" applyFill="1" applyBorder="1" applyAlignment="1">
      <alignment horizontal="center" wrapText="1"/>
    </xf>
    <xf numFmtId="0" fontId="56" fillId="26" borderId="21" xfId="42" applyFont="1" applyFill="1" applyBorder="1" applyAlignment="1">
      <alignment horizontal="center" wrapText="1"/>
    </xf>
    <xf numFmtId="0" fontId="56" fillId="26" borderId="72" xfId="42" applyFont="1" applyFill="1" applyBorder="1" applyAlignment="1">
      <alignment horizontal="center" wrapText="1"/>
    </xf>
    <xf numFmtId="0" fontId="56" fillId="26" borderId="73" xfId="42" applyFont="1" applyFill="1" applyBorder="1" applyAlignment="1">
      <alignment horizontal="center" wrapText="1"/>
    </xf>
    <xf numFmtId="0" fontId="56" fillId="26" borderId="74" xfId="42" applyFont="1" applyFill="1" applyBorder="1" applyAlignment="1">
      <alignment horizontal="center" wrapText="1"/>
    </xf>
    <xf numFmtId="0" fontId="56" fillId="26" borderId="75" xfId="42" applyFont="1" applyFill="1" applyBorder="1" applyAlignment="1">
      <alignment horizontal="center" wrapText="1"/>
    </xf>
    <xf numFmtId="0" fontId="40" fillId="28" borderId="81" xfId="0" applyFont="1" applyFill="1" applyBorder="1" applyAlignment="1">
      <alignment horizontal="right" vertical="center"/>
    </xf>
    <xf numFmtId="0" fontId="40" fillId="28" borderId="84" xfId="0" applyFont="1" applyFill="1" applyBorder="1" applyAlignment="1">
      <alignment horizontal="right" vertical="center"/>
    </xf>
    <xf numFmtId="0" fontId="40" fillId="28" borderId="82" xfId="0" applyFont="1" applyFill="1" applyBorder="1" applyAlignment="1">
      <alignment horizontal="right" vertical="center"/>
    </xf>
    <xf numFmtId="0" fontId="56" fillId="26" borderId="71" xfId="42" applyFont="1" applyFill="1" applyBorder="1" applyAlignment="1">
      <alignment horizontal="center" wrapText="1"/>
    </xf>
    <xf numFmtId="0" fontId="57" fillId="26" borderId="74" xfId="42" applyFont="1" applyFill="1" applyBorder="1" applyAlignment="1">
      <alignment horizontal="center" wrapText="1"/>
    </xf>
    <xf numFmtId="0" fontId="46" fillId="26" borderId="0" xfId="0" applyFont="1" applyFill="1" applyAlignment="1">
      <alignment vertical="center" wrapText="1"/>
    </xf>
    <xf numFmtId="0" fontId="61" fillId="26" borderId="0" xfId="0" applyFont="1" applyFill="1" applyAlignment="1">
      <alignment vertical="center" wrapText="1"/>
    </xf>
    <xf numFmtId="0" fontId="40" fillId="26" borderId="111" xfId="0" applyFont="1" applyFill="1" applyBorder="1" applyAlignment="1">
      <alignment vertical="center" wrapText="1"/>
    </xf>
    <xf numFmtId="0" fontId="40" fillId="26" borderId="107" xfId="0" applyFont="1" applyFill="1" applyBorder="1" applyAlignment="1">
      <alignment vertical="center" wrapText="1"/>
    </xf>
    <xf numFmtId="0" fontId="40" fillId="26" borderId="110" xfId="0" applyFont="1" applyFill="1" applyBorder="1" applyAlignment="1">
      <alignment vertical="center"/>
    </xf>
    <xf numFmtId="0" fontId="0" fillId="0" borderId="107" xfId="0" applyBorder="1" applyAlignment="1">
      <alignment vertical="center" wrapText="1"/>
    </xf>
    <xf numFmtId="0" fontId="6" fillId="26" borderId="0" xfId="0" applyFont="1" applyFill="1" applyAlignment="1">
      <alignment vertical="center" wrapText="1"/>
    </xf>
    <xf numFmtId="0" fontId="0" fillId="26" borderId="0" xfId="0" applyFill="1" applyAlignment="1">
      <alignment vertical="center" wrapText="1"/>
    </xf>
    <xf numFmtId="0" fontId="47" fillId="26" borderId="0" xfId="0" applyFont="1" applyFill="1" applyAlignment="1">
      <alignment vertical="center" wrapText="1"/>
    </xf>
    <xf numFmtId="1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36" xfId="0" applyFont="1" applyBorder="1" applyAlignment="1">
      <alignment horizontal="center" vertical="center"/>
    </xf>
    <xf numFmtId="0" fontId="10" fillId="0" borderId="101" xfId="0" applyFont="1" applyBorder="1"/>
    <xf numFmtId="49" fontId="6" fillId="0" borderId="50" xfId="0" applyNumberFormat="1" applyFont="1" applyBorder="1" applyAlignment="1">
      <alignment horizontal="center" vertical="center"/>
    </xf>
    <xf numFmtId="0" fontId="6" fillId="0" borderId="98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 wrapText="1"/>
    </xf>
    <xf numFmtId="0" fontId="6" fillId="0" borderId="102" xfId="0" applyFont="1" applyBorder="1" applyAlignment="1">
      <alignment vertical="center" wrapText="1"/>
    </xf>
    <xf numFmtId="0" fontId="11" fillId="0" borderId="49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49" fontId="6" fillId="28" borderId="95" xfId="0" applyNumberFormat="1" applyFont="1" applyFill="1" applyBorder="1" applyAlignment="1">
      <alignment horizontal="left" vertical="center"/>
    </xf>
    <xf numFmtId="49" fontId="6" fillId="28" borderId="99" xfId="0" applyNumberFormat="1" applyFont="1" applyFill="1" applyBorder="1" applyAlignment="1">
      <alignment horizontal="left" vertical="center"/>
    </xf>
    <xf numFmtId="49" fontId="6" fillId="28" borderId="81" xfId="0" applyNumberFormat="1" applyFont="1" applyFill="1" applyBorder="1" applyAlignment="1">
      <alignment horizontal="left" vertical="center"/>
    </xf>
    <xf numFmtId="49" fontId="6" fillId="28" borderId="84" xfId="0" applyNumberFormat="1" applyFont="1" applyFill="1" applyBorder="1" applyAlignment="1">
      <alignment horizontal="left" vertical="center"/>
    </xf>
    <xf numFmtId="49" fontId="6" fillId="28" borderId="85" xfId="0" applyNumberFormat="1" applyFont="1" applyFill="1" applyBorder="1" applyAlignment="1">
      <alignment horizontal="left" vertical="center"/>
    </xf>
    <xf numFmtId="0" fontId="58" fillId="26" borderId="88" xfId="0" applyFont="1" applyFill="1" applyBorder="1" applyAlignment="1">
      <alignment horizontal="center" vertical="center" textRotation="90"/>
    </xf>
    <xf numFmtId="0" fontId="58" fillId="26" borderId="108" xfId="0" applyFont="1" applyFill="1" applyBorder="1" applyAlignment="1">
      <alignment horizontal="center" vertical="center" textRotation="90"/>
    </xf>
    <xf numFmtId="0" fontId="58" fillId="26" borderId="52" xfId="0" applyFont="1" applyFill="1" applyBorder="1" applyAlignment="1">
      <alignment horizontal="center" vertical="center" textRotation="90"/>
    </xf>
    <xf numFmtId="0" fontId="38" fillId="28" borderId="95" xfId="0" applyFont="1" applyFill="1" applyBorder="1" applyAlignment="1">
      <alignment vertical="center"/>
    </xf>
    <xf numFmtId="0" fontId="10" fillId="28" borderId="99" xfId="0" applyFont="1" applyFill="1" applyBorder="1" applyAlignment="1">
      <alignment vertical="center"/>
    </xf>
    <xf numFmtId="0" fontId="10" fillId="28" borderId="86" xfId="0" applyFont="1" applyFill="1" applyBorder="1" applyAlignment="1">
      <alignment vertical="center"/>
    </xf>
    <xf numFmtId="0" fontId="37" fillId="0" borderId="42" xfId="0" applyFont="1" applyBorder="1" applyAlignment="1">
      <alignment horizontal="center" vertical="center" textRotation="90"/>
    </xf>
    <xf numFmtId="0" fontId="37" fillId="0" borderId="23" xfId="0" applyFont="1" applyBorder="1" applyAlignment="1">
      <alignment horizontal="center" vertical="center" textRotation="90"/>
    </xf>
    <xf numFmtId="0" fontId="37" fillId="0" borderId="108" xfId="0" applyFont="1" applyBorder="1" applyAlignment="1">
      <alignment horizontal="center" vertical="center" textRotation="90"/>
    </xf>
    <xf numFmtId="0" fontId="37" fillId="0" borderId="20" xfId="0" applyFont="1" applyBorder="1" applyAlignment="1">
      <alignment horizontal="center" vertical="center" textRotation="90"/>
    </xf>
    <xf numFmtId="0" fontId="37" fillId="0" borderId="52" xfId="0" applyFont="1" applyBorder="1" applyAlignment="1">
      <alignment horizontal="center" vertical="center" textRotation="90"/>
    </xf>
    <xf numFmtId="0" fontId="8" fillId="0" borderId="44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6" fillId="26" borderId="14" xfId="0" applyFont="1" applyFill="1" applyBorder="1" applyAlignment="1">
      <alignment horizontal="center" vertical="center" wrapText="1"/>
    </xf>
    <xf numFmtId="0" fontId="0" fillId="26" borderId="15" xfId="0" applyFill="1" applyBorder="1" applyAlignment="1">
      <alignment vertical="center" wrapText="1"/>
    </xf>
    <xf numFmtId="0" fontId="0" fillId="26" borderId="16" xfId="0" applyFill="1" applyBorder="1" applyAlignment="1">
      <alignment vertical="center" wrapText="1"/>
    </xf>
    <xf numFmtId="0" fontId="3" fillId="26" borderId="33" xfId="0" applyFont="1" applyFill="1" applyBorder="1" applyAlignment="1">
      <alignment vertical="center" wrapText="1"/>
    </xf>
    <xf numFmtId="0" fontId="0" fillId="26" borderId="0" xfId="0" applyFill="1" applyAlignment="1">
      <alignment wrapText="1"/>
    </xf>
    <xf numFmtId="0" fontId="0" fillId="26" borderId="33" xfId="0" applyFill="1" applyBorder="1" applyAlignment="1">
      <alignment vertical="center" wrapText="1"/>
    </xf>
    <xf numFmtId="0" fontId="0" fillId="0" borderId="0" xfId="0"/>
    <xf numFmtId="0" fontId="15" fillId="0" borderId="0" xfId="0" applyFont="1"/>
    <xf numFmtId="0" fontId="48" fillId="26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38" fillId="26" borderId="34" xfId="0" applyFont="1" applyFill="1" applyBorder="1" applyAlignment="1">
      <alignment horizontal="center" vertical="center"/>
    </xf>
    <xf numFmtId="0" fontId="10" fillId="0" borderId="44" xfId="0" applyFont="1" applyBorder="1"/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6" fillId="0" borderId="39" xfId="0" applyFont="1" applyBorder="1" applyAlignment="1">
      <alignment horizontal="center" vertical="center"/>
    </xf>
    <xf numFmtId="0" fontId="6" fillId="0" borderId="48" xfId="0" applyFont="1" applyBorder="1" applyAlignment="1">
      <alignment vertical="center" wrapText="1"/>
    </xf>
    <xf numFmtId="0" fontId="11" fillId="0" borderId="41" xfId="0" applyFont="1" applyBorder="1" applyAlignment="1">
      <alignment horizontal="center" vertical="center"/>
    </xf>
    <xf numFmtId="0" fontId="3" fillId="26" borderId="0" xfId="0" applyFont="1" applyFill="1" applyAlignment="1">
      <alignment vertical="center"/>
    </xf>
    <xf numFmtId="0" fontId="37" fillId="0" borderId="88" xfId="0" applyFont="1" applyBorder="1" applyAlignment="1">
      <alignment horizontal="center" vertical="center" textRotation="90"/>
    </xf>
    <xf numFmtId="49" fontId="6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49" fontId="6" fillId="24" borderId="81" xfId="0" applyNumberFormat="1" applyFont="1" applyFill="1" applyBorder="1" applyAlignment="1">
      <alignment horizontal="left" vertical="center"/>
    </xf>
    <xf numFmtId="49" fontId="6" fillId="24" borderId="84" xfId="0" applyNumberFormat="1" applyFont="1" applyFill="1" applyBorder="1" applyAlignment="1">
      <alignment horizontal="left" vertical="center"/>
    </xf>
    <xf numFmtId="49" fontId="6" fillId="24" borderId="85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44" xfId="0" applyFont="1" applyBorder="1" applyAlignment="1">
      <alignment horizontal="center"/>
    </xf>
    <xf numFmtId="0" fontId="6" fillId="0" borderId="37" xfId="0" applyFont="1" applyBorder="1" applyAlignment="1">
      <alignment horizontal="center" vertical="center" wrapText="1"/>
    </xf>
    <xf numFmtId="0" fontId="6" fillId="0" borderId="58" xfId="0" applyFont="1" applyBorder="1" applyAlignment="1">
      <alignment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49" fontId="6" fillId="24" borderId="97" xfId="0" applyNumberFormat="1" applyFont="1" applyFill="1" applyBorder="1" applyAlignment="1">
      <alignment horizontal="left" vertical="center"/>
    </xf>
    <xf numFmtId="0" fontId="6" fillId="0" borderId="34" xfId="0" applyFont="1" applyBorder="1" applyAlignment="1">
      <alignment horizontal="center" vertical="center"/>
    </xf>
  </cellXfs>
  <cellStyles count="44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vatkozott cella" xfId="27" builtinId="24" customBuiltin="1"/>
    <cellStyle name="Jegyzet" xfId="28" builtinId="10" customBuiltin="1"/>
    <cellStyle name="Jelölőszín 1" xfId="29" builtinId="29" customBuiltin="1"/>
    <cellStyle name="Jelölőszín 2" xfId="30" builtinId="33" customBuiltin="1"/>
    <cellStyle name="Jelölőszín 3" xfId="31" builtinId="37" customBuiltin="1"/>
    <cellStyle name="Jelölőszín 4" xfId="32" builtinId="41" customBuiltin="1"/>
    <cellStyle name="Jelölőszín 5" xfId="33" builtinId="45" customBuiltin="1"/>
    <cellStyle name="Jelölőszín 6" xfId="34" builtinId="49" customBuiltin="1"/>
    <cellStyle name="Jó" xfId="35" builtinId="26" customBuiltin="1"/>
    <cellStyle name="Kimenet" xfId="36" builtinId="21" customBuiltin="1"/>
    <cellStyle name="Magyarázó szöveg" xfId="37" builtinId="53" customBuiltin="1"/>
    <cellStyle name="Normál" xfId="0" builtinId="0"/>
    <cellStyle name="Normál 2" xfId="42" xr:uid="{00000000-0005-0000-0000-000026000000}"/>
    <cellStyle name="Normál 3" xfId="43" xr:uid="{00000000-0005-0000-0000-000027000000}"/>
    <cellStyle name="Összesen" xfId="38" builtinId="25" customBuiltin="1"/>
    <cellStyle name="Rossz" xfId="39" builtinId="27" customBuiltin="1"/>
    <cellStyle name="Semleges" xfId="40" builtinId="28" customBuiltin="1"/>
    <cellStyle name="Számítás" xfId="41" builtinId="22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/>
  <dimension ref="B1:AW163"/>
  <sheetViews>
    <sheetView showGridLines="0" topLeftCell="B22" zoomScale="60" zoomScaleNormal="60" zoomScaleSheetLayoutView="70" workbookViewId="0">
      <selection activeCell="D35" sqref="D35:E35"/>
    </sheetView>
  </sheetViews>
  <sheetFormatPr defaultColWidth="9.140625" defaultRowHeight="12.75"/>
  <cols>
    <col min="1" max="1" width="9.140625" style="3"/>
    <col min="2" max="2" width="4.85546875" style="1" customWidth="1"/>
    <col min="3" max="3" width="20.7109375" style="4" customWidth="1"/>
    <col min="4" max="4" width="41.42578125" style="5" customWidth="1"/>
    <col min="5" max="5" width="28" style="5" customWidth="1"/>
    <col min="6" max="6" width="8.85546875" style="3" customWidth="1"/>
    <col min="7" max="7" width="8.140625" style="3" customWidth="1"/>
    <col min="8" max="8" width="4.7109375" style="3" bestFit="1" customWidth="1"/>
    <col min="9" max="9" width="6" style="95" customWidth="1"/>
    <col min="10" max="10" width="3.5703125" style="95" customWidth="1"/>
    <col min="11" max="11" width="5" style="3" customWidth="1"/>
    <col min="12" max="12" width="4.7109375" style="3" customWidth="1"/>
    <col min="13" max="13" width="6" style="3" customWidth="1"/>
    <col min="14" max="14" width="6.42578125" style="95" customWidth="1"/>
    <col min="15" max="15" width="3.5703125" style="95" customWidth="1"/>
    <col min="16" max="16" width="4" style="3" customWidth="1"/>
    <col min="17" max="17" width="4.7109375" style="3" customWidth="1"/>
    <col min="18" max="18" width="4.42578125" style="3" customWidth="1"/>
    <col min="19" max="19" width="5.28515625" style="95" customWidth="1"/>
    <col min="20" max="20" width="3.5703125" style="95" customWidth="1"/>
    <col min="21" max="21" width="3.5703125" style="3" customWidth="1"/>
    <col min="22" max="22" width="4.85546875" style="3" customWidth="1"/>
    <col min="23" max="23" width="3.5703125" style="3" customWidth="1"/>
    <col min="24" max="24" width="6" style="95" customWidth="1"/>
    <col min="25" max="25" width="3.5703125" style="95" customWidth="1"/>
    <col min="26" max="26" width="3.5703125" style="3" customWidth="1"/>
    <col min="27" max="27" width="4.7109375" style="3" customWidth="1"/>
    <col min="28" max="28" width="3.5703125" style="3" customWidth="1"/>
    <col min="29" max="29" width="6" style="95" customWidth="1"/>
    <col min="30" max="30" width="3.5703125" style="95" customWidth="1"/>
    <col min="31" max="31" width="3.5703125" style="3" customWidth="1"/>
    <col min="32" max="32" width="4.7109375" style="3" customWidth="1"/>
    <col min="33" max="33" width="3.5703125" style="3" customWidth="1"/>
    <col min="34" max="34" width="6.42578125" style="95" customWidth="1"/>
    <col min="35" max="35" width="3.5703125" style="95" customWidth="1"/>
    <col min="36" max="36" width="3.5703125" style="3" customWidth="1"/>
    <col min="37" max="37" width="4.7109375" style="3" customWidth="1"/>
    <col min="38" max="38" width="3.5703125" style="3" customWidth="1"/>
    <col min="39" max="40" width="3.5703125" style="95" customWidth="1"/>
    <col min="41" max="41" width="3.5703125" style="3" customWidth="1"/>
    <col min="42" max="42" width="4.7109375" style="3" customWidth="1"/>
    <col min="43" max="43" width="34.7109375" style="3" customWidth="1"/>
    <col min="44" max="45" width="9.140625" style="3" hidden="1" customWidth="1"/>
    <col min="46" max="46" width="9.140625" style="3" customWidth="1"/>
    <col min="47" max="16384" width="9.140625" style="3"/>
  </cols>
  <sheetData>
    <row r="1" spans="2:49" s="125" customFormat="1">
      <c r="B1" s="126"/>
      <c r="C1" s="127"/>
      <c r="D1" s="128"/>
      <c r="E1" s="128"/>
    </row>
    <row r="2" spans="2:49" s="129" customFormat="1" ht="18">
      <c r="B2" s="130" t="s">
        <v>43</v>
      </c>
      <c r="C2" s="131"/>
      <c r="D2" s="132"/>
      <c r="E2" s="132"/>
      <c r="L2" s="982" t="s">
        <v>230</v>
      </c>
      <c r="M2" s="982"/>
      <c r="N2" s="982"/>
      <c r="O2" s="982"/>
      <c r="P2" s="982"/>
      <c r="Q2" s="982"/>
      <c r="R2" s="982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G2" s="966" t="s">
        <v>377</v>
      </c>
      <c r="AH2" s="966"/>
      <c r="AI2" s="966"/>
      <c r="AJ2" s="966"/>
      <c r="AK2" s="966"/>
      <c r="AL2" s="966"/>
      <c r="AM2" s="966"/>
      <c r="AN2" s="966"/>
      <c r="AO2" s="966"/>
      <c r="AP2" s="966"/>
      <c r="AQ2" s="966"/>
      <c r="AR2" s="134"/>
    </row>
    <row r="3" spans="2:49" s="129" customFormat="1" ht="18">
      <c r="B3" s="130" t="s">
        <v>36</v>
      </c>
      <c r="C3" s="131"/>
      <c r="D3" s="132"/>
      <c r="E3" s="132"/>
      <c r="O3" s="133" t="s">
        <v>33</v>
      </c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4"/>
      <c r="AE3" s="134"/>
      <c r="AF3" s="134"/>
      <c r="AG3" s="966" t="s">
        <v>378</v>
      </c>
      <c r="AH3" s="966"/>
      <c r="AI3" s="966"/>
      <c r="AJ3" s="966"/>
      <c r="AK3" s="966"/>
      <c r="AL3" s="966"/>
      <c r="AM3" s="966"/>
      <c r="AN3" s="966"/>
      <c r="AO3" s="966"/>
      <c r="AP3" s="966"/>
      <c r="AQ3" s="966"/>
    </row>
    <row r="4" spans="2:49" s="129" customFormat="1" ht="18">
      <c r="B4" s="130"/>
      <c r="C4" s="131"/>
      <c r="D4" s="132"/>
      <c r="E4" s="132"/>
      <c r="L4" s="129" t="s">
        <v>90</v>
      </c>
      <c r="O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4"/>
      <c r="AE4" s="134"/>
      <c r="AF4" s="134"/>
      <c r="AG4" s="966" t="s">
        <v>164</v>
      </c>
      <c r="AH4" s="966"/>
      <c r="AI4" s="966"/>
      <c r="AJ4" s="966"/>
      <c r="AK4" s="966"/>
      <c r="AL4" s="966"/>
      <c r="AM4" s="966"/>
      <c r="AN4" s="966"/>
      <c r="AO4" s="966"/>
      <c r="AP4" s="966"/>
      <c r="AQ4" s="966"/>
      <c r="AR4" s="125"/>
      <c r="AV4" s="125"/>
      <c r="AW4" s="125"/>
    </row>
    <row r="5" spans="2:49" s="129" customFormat="1" ht="18.75">
      <c r="B5" s="130"/>
      <c r="C5" s="131"/>
      <c r="D5" s="132"/>
      <c r="E5" s="132"/>
      <c r="G5" s="981" t="s">
        <v>375</v>
      </c>
      <c r="H5" s="981"/>
      <c r="I5" s="981"/>
      <c r="J5" s="981"/>
      <c r="K5" s="981"/>
      <c r="L5" s="981"/>
      <c r="M5" s="981"/>
      <c r="N5" s="981"/>
      <c r="O5" s="981"/>
      <c r="P5" s="981"/>
      <c r="Q5" s="981"/>
      <c r="R5" s="981"/>
      <c r="S5" s="981"/>
      <c r="T5" s="981"/>
      <c r="U5" s="981"/>
      <c r="V5" s="981"/>
      <c r="W5" s="981"/>
      <c r="X5" s="981"/>
      <c r="Y5" s="133"/>
      <c r="Z5" s="133"/>
      <c r="AA5" s="133"/>
      <c r="AB5" s="133"/>
      <c r="AC5" s="133"/>
      <c r="AD5" s="134"/>
      <c r="AE5" s="134"/>
      <c r="AF5" s="134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25"/>
      <c r="AV5" s="125"/>
      <c r="AW5" s="125"/>
    </row>
    <row r="6" spans="2:49" s="125" customFormat="1" ht="25.5" customHeight="1" thickBot="1">
      <c r="B6" s="967" t="s">
        <v>388</v>
      </c>
      <c r="C6" s="968"/>
      <c r="D6" s="968"/>
      <c r="E6" s="968"/>
      <c r="F6" s="968"/>
      <c r="G6" s="968"/>
      <c r="H6" s="968"/>
      <c r="I6" s="968"/>
      <c r="J6" s="968"/>
      <c r="K6" s="968"/>
      <c r="L6" s="968"/>
      <c r="M6" s="968"/>
      <c r="N6" s="968"/>
      <c r="O6" s="968"/>
      <c r="P6" s="968"/>
      <c r="Q6" s="968"/>
      <c r="R6" s="968"/>
      <c r="S6" s="968"/>
      <c r="T6" s="968"/>
      <c r="U6" s="968"/>
      <c r="V6" s="968"/>
      <c r="W6" s="968"/>
      <c r="X6" s="968"/>
      <c r="Y6" s="968"/>
      <c r="Z6" s="968"/>
      <c r="AA6" s="968"/>
      <c r="AB6" s="968"/>
      <c r="AC6" s="968"/>
      <c r="AD6" s="968"/>
      <c r="AE6" s="968"/>
      <c r="AF6" s="968"/>
      <c r="AG6" s="968"/>
      <c r="AH6" s="968"/>
      <c r="AI6" s="968"/>
      <c r="AJ6" s="968"/>
      <c r="AK6" s="968"/>
      <c r="AL6" s="968"/>
      <c r="AM6" s="968"/>
      <c r="AN6" s="968"/>
      <c r="AO6" s="968"/>
      <c r="AP6" s="968"/>
      <c r="AQ6" s="968"/>
    </row>
    <row r="7" spans="2:49" s="135" customFormat="1" ht="20.25" customHeight="1">
      <c r="B7" s="971"/>
      <c r="C7" s="973" t="s">
        <v>21</v>
      </c>
      <c r="D7" s="975" t="s">
        <v>2</v>
      </c>
      <c r="E7" s="136"/>
      <c r="F7" s="137" t="s">
        <v>0</v>
      </c>
      <c r="G7" s="977" t="s">
        <v>131</v>
      </c>
      <c r="H7" s="979" t="s">
        <v>1</v>
      </c>
      <c r="I7" s="980"/>
      <c r="J7" s="980"/>
      <c r="K7" s="980"/>
      <c r="L7" s="980"/>
      <c r="M7" s="980"/>
      <c r="N7" s="980"/>
      <c r="O7" s="980"/>
      <c r="P7" s="980"/>
      <c r="Q7" s="980"/>
      <c r="R7" s="980"/>
      <c r="S7" s="980"/>
      <c r="T7" s="980"/>
      <c r="U7" s="980"/>
      <c r="V7" s="980"/>
      <c r="W7" s="980"/>
      <c r="X7" s="980"/>
      <c r="Y7" s="980"/>
      <c r="Z7" s="980"/>
      <c r="AA7" s="980"/>
      <c r="AB7" s="980"/>
      <c r="AC7" s="980"/>
      <c r="AD7" s="980"/>
      <c r="AE7" s="980"/>
      <c r="AF7" s="980"/>
      <c r="AG7" s="980"/>
      <c r="AH7" s="980"/>
      <c r="AI7" s="980"/>
      <c r="AJ7" s="980"/>
      <c r="AK7" s="980"/>
      <c r="AL7" s="138"/>
      <c r="AM7" s="138"/>
      <c r="AN7" s="138"/>
      <c r="AO7" s="139"/>
      <c r="AP7" s="140"/>
      <c r="AQ7" s="969" t="s">
        <v>26</v>
      </c>
    </row>
    <row r="8" spans="2:49" s="135" customFormat="1" ht="20.25" customHeight="1" thickBot="1">
      <c r="B8" s="972"/>
      <c r="C8" s="974"/>
      <c r="D8" s="976"/>
      <c r="E8" s="141"/>
      <c r="F8" s="142" t="s">
        <v>3</v>
      </c>
      <c r="G8" s="978"/>
      <c r="H8" s="143"/>
      <c r="I8" s="144"/>
      <c r="J8" s="144" t="s">
        <v>4</v>
      </c>
      <c r="K8" s="144"/>
      <c r="L8" s="145"/>
      <c r="M8" s="144"/>
      <c r="N8" s="144"/>
      <c r="O8" s="144" t="s">
        <v>5</v>
      </c>
      <c r="P8" s="144"/>
      <c r="Q8" s="145"/>
      <c r="R8" s="144"/>
      <c r="S8" s="144"/>
      <c r="T8" s="146" t="s">
        <v>6</v>
      </c>
      <c r="U8" s="144"/>
      <c r="V8" s="145"/>
      <c r="W8" s="144"/>
      <c r="X8" s="144"/>
      <c r="Y8" s="146" t="s">
        <v>7</v>
      </c>
      <c r="Z8" s="144"/>
      <c r="AA8" s="145"/>
      <c r="AB8" s="144"/>
      <c r="AC8" s="144"/>
      <c r="AD8" s="146" t="s">
        <v>8</v>
      </c>
      <c r="AE8" s="144"/>
      <c r="AF8" s="145"/>
      <c r="AG8" s="143"/>
      <c r="AH8" s="144"/>
      <c r="AI8" s="144" t="s">
        <v>9</v>
      </c>
      <c r="AJ8" s="144"/>
      <c r="AK8" s="147"/>
      <c r="AL8" s="143"/>
      <c r="AM8" s="144"/>
      <c r="AN8" s="144" t="s">
        <v>20</v>
      </c>
      <c r="AO8" s="144"/>
      <c r="AP8" s="145"/>
      <c r="AQ8" s="970"/>
    </row>
    <row r="9" spans="2:49" s="135" customFormat="1" ht="19.5" customHeight="1" thickBot="1">
      <c r="B9" s="148"/>
      <c r="C9" s="149"/>
      <c r="D9" s="138"/>
      <c r="E9" s="136"/>
      <c r="F9" s="148"/>
      <c r="G9" s="140"/>
      <c r="H9" s="150" t="s">
        <v>10</v>
      </c>
      <c r="I9" s="151" t="s">
        <v>12</v>
      </c>
      <c r="J9" s="151" t="s">
        <v>11</v>
      </c>
      <c r="K9" s="151" t="s">
        <v>13</v>
      </c>
      <c r="L9" s="152" t="s">
        <v>14</v>
      </c>
      <c r="M9" s="150" t="s">
        <v>10</v>
      </c>
      <c r="N9" s="151" t="s">
        <v>12</v>
      </c>
      <c r="O9" s="151" t="s">
        <v>11</v>
      </c>
      <c r="P9" s="151" t="s">
        <v>13</v>
      </c>
      <c r="Q9" s="152" t="s">
        <v>14</v>
      </c>
      <c r="R9" s="150" t="s">
        <v>10</v>
      </c>
      <c r="S9" s="151" t="s">
        <v>12</v>
      </c>
      <c r="T9" s="151" t="s">
        <v>11</v>
      </c>
      <c r="U9" s="151" t="s">
        <v>13</v>
      </c>
      <c r="V9" s="152" t="s">
        <v>14</v>
      </c>
      <c r="W9" s="150" t="s">
        <v>10</v>
      </c>
      <c r="X9" s="151" t="s">
        <v>12</v>
      </c>
      <c r="Y9" s="151" t="s">
        <v>11</v>
      </c>
      <c r="Z9" s="151" t="s">
        <v>13</v>
      </c>
      <c r="AA9" s="152" t="s">
        <v>14</v>
      </c>
      <c r="AB9" s="150" t="s">
        <v>10</v>
      </c>
      <c r="AC9" s="151" t="s">
        <v>12</v>
      </c>
      <c r="AD9" s="151" t="s">
        <v>11</v>
      </c>
      <c r="AE9" s="151" t="s">
        <v>13</v>
      </c>
      <c r="AF9" s="152" t="s">
        <v>14</v>
      </c>
      <c r="AG9" s="150" t="s">
        <v>10</v>
      </c>
      <c r="AH9" s="151" t="s">
        <v>12</v>
      </c>
      <c r="AI9" s="151" t="s">
        <v>11</v>
      </c>
      <c r="AJ9" s="151" t="s">
        <v>13</v>
      </c>
      <c r="AK9" s="152" t="s">
        <v>14</v>
      </c>
      <c r="AL9" s="150" t="s">
        <v>10</v>
      </c>
      <c r="AM9" s="151" t="s">
        <v>12</v>
      </c>
      <c r="AN9" s="151" t="s">
        <v>11</v>
      </c>
      <c r="AO9" s="151" t="s">
        <v>13</v>
      </c>
      <c r="AP9" s="152" t="s">
        <v>14</v>
      </c>
      <c r="AQ9" s="735" t="s">
        <v>21</v>
      </c>
    </row>
    <row r="10" spans="2:49" s="135" customFormat="1" ht="18.75" customHeight="1" thickBot="1">
      <c r="B10" s="955" t="s">
        <v>98</v>
      </c>
      <c r="C10" s="956"/>
      <c r="D10" s="956"/>
      <c r="E10" s="643" t="s">
        <v>41</v>
      </c>
      <c r="F10" s="644">
        <f t="shared" ref="F10:AP10" si="0">SUM(F11:F20)</f>
        <v>38</v>
      </c>
      <c r="G10" s="644">
        <f t="shared" si="0"/>
        <v>45</v>
      </c>
      <c r="H10" s="644">
        <f t="shared" si="0"/>
        <v>7</v>
      </c>
      <c r="I10" s="644">
        <f t="shared" si="0"/>
        <v>7</v>
      </c>
      <c r="J10" s="644">
        <f t="shared" si="0"/>
        <v>2</v>
      </c>
      <c r="K10" s="644">
        <f t="shared" si="0"/>
        <v>0</v>
      </c>
      <c r="L10" s="644">
        <f t="shared" si="0"/>
        <v>19</v>
      </c>
      <c r="M10" s="644">
        <f t="shared" si="0"/>
        <v>10</v>
      </c>
      <c r="N10" s="644">
        <f t="shared" si="0"/>
        <v>5</v>
      </c>
      <c r="O10" s="644">
        <f t="shared" si="0"/>
        <v>4</v>
      </c>
      <c r="P10" s="644">
        <f t="shared" si="0"/>
        <v>0</v>
      </c>
      <c r="Q10" s="644">
        <f t="shared" si="0"/>
        <v>22</v>
      </c>
      <c r="R10" s="644">
        <f t="shared" si="0"/>
        <v>1</v>
      </c>
      <c r="S10" s="644">
        <f t="shared" si="0"/>
        <v>2</v>
      </c>
      <c r="T10" s="644">
        <f t="shared" si="0"/>
        <v>0</v>
      </c>
      <c r="U10" s="644">
        <f t="shared" si="0"/>
        <v>0</v>
      </c>
      <c r="V10" s="644">
        <f t="shared" si="0"/>
        <v>4</v>
      </c>
      <c r="W10" s="644">
        <f t="shared" si="0"/>
        <v>0</v>
      </c>
      <c r="X10" s="644">
        <f t="shared" si="0"/>
        <v>0</v>
      </c>
      <c r="Y10" s="644">
        <f t="shared" si="0"/>
        <v>0</v>
      </c>
      <c r="Z10" s="644">
        <f t="shared" si="0"/>
        <v>0</v>
      </c>
      <c r="AA10" s="644">
        <f t="shared" si="0"/>
        <v>0</v>
      </c>
      <c r="AB10" s="644">
        <f t="shared" si="0"/>
        <v>0</v>
      </c>
      <c r="AC10" s="644">
        <f t="shared" si="0"/>
        <v>0</v>
      </c>
      <c r="AD10" s="644">
        <f t="shared" si="0"/>
        <v>0</v>
      </c>
      <c r="AE10" s="644">
        <f t="shared" si="0"/>
        <v>0</v>
      </c>
      <c r="AF10" s="644">
        <f t="shared" si="0"/>
        <v>0</v>
      </c>
      <c r="AG10" s="644">
        <f t="shared" si="0"/>
        <v>0</v>
      </c>
      <c r="AH10" s="644">
        <f t="shared" si="0"/>
        <v>0</v>
      </c>
      <c r="AI10" s="644">
        <f t="shared" si="0"/>
        <v>0</v>
      </c>
      <c r="AJ10" s="644">
        <f t="shared" si="0"/>
        <v>0</v>
      </c>
      <c r="AK10" s="644">
        <f t="shared" si="0"/>
        <v>0</v>
      </c>
      <c r="AL10" s="644">
        <f t="shared" si="0"/>
        <v>0</v>
      </c>
      <c r="AM10" s="644">
        <f t="shared" si="0"/>
        <v>0</v>
      </c>
      <c r="AN10" s="644">
        <f t="shared" si="0"/>
        <v>0</v>
      </c>
      <c r="AO10" s="644">
        <f t="shared" si="0"/>
        <v>0</v>
      </c>
      <c r="AP10" s="644">
        <f t="shared" si="0"/>
        <v>0</v>
      </c>
      <c r="AQ10" s="736"/>
    </row>
    <row r="11" spans="2:49" s="135" customFormat="1" ht="23.25" customHeight="1">
      <c r="B11" s="491" t="s">
        <v>4</v>
      </c>
      <c r="C11" s="731" t="s">
        <v>181</v>
      </c>
      <c r="D11" s="964" t="s">
        <v>237</v>
      </c>
      <c r="E11" s="965"/>
      <c r="F11" s="461">
        <f>H11+I11+J11+M11+N11+O11+R11+S11+T11+W11+X11+Y11+AB11+AC11+AD11+AG11+AH11+AI11+AL11+AM11+AN11</f>
        <v>4</v>
      </c>
      <c r="G11" s="780">
        <f>L11+Q11+V11+AA11+AF11+AK11+AP11</f>
        <v>5</v>
      </c>
      <c r="H11" s="158">
        <v>1</v>
      </c>
      <c r="I11" s="156">
        <v>3</v>
      </c>
      <c r="J11" s="156">
        <v>0</v>
      </c>
      <c r="K11" s="156" t="s">
        <v>37</v>
      </c>
      <c r="L11" s="424">
        <v>5</v>
      </c>
      <c r="M11" s="492"/>
      <c r="N11" s="493"/>
      <c r="O11" s="493"/>
      <c r="P11" s="493"/>
      <c r="Q11" s="494"/>
      <c r="R11" s="492"/>
      <c r="S11" s="493"/>
      <c r="T11" s="493"/>
      <c r="U11" s="493"/>
      <c r="V11" s="495"/>
      <c r="W11" s="496"/>
      <c r="X11" s="493"/>
      <c r="Y11" s="493"/>
      <c r="Z11" s="493"/>
      <c r="AA11" s="494"/>
      <c r="AB11" s="492"/>
      <c r="AC11" s="493"/>
      <c r="AD11" s="493"/>
      <c r="AE11" s="493"/>
      <c r="AF11" s="495"/>
      <c r="AG11" s="496"/>
      <c r="AH11" s="493"/>
      <c r="AI11" s="493"/>
      <c r="AJ11" s="493"/>
      <c r="AK11" s="494"/>
      <c r="AL11" s="492"/>
      <c r="AM11" s="493"/>
      <c r="AN11" s="493"/>
      <c r="AO11" s="493"/>
      <c r="AP11" s="495"/>
      <c r="AQ11" s="737"/>
    </row>
    <row r="12" spans="2:49" s="135" customFormat="1" ht="15" customHeight="1">
      <c r="B12" s="153" t="s">
        <v>5</v>
      </c>
      <c r="C12" s="732" t="s">
        <v>236</v>
      </c>
      <c r="D12" s="960" t="s">
        <v>30</v>
      </c>
      <c r="E12" s="961"/>
      <c r="F12" s="155">
        <f>SUM(H12,I12,J12,M12,N12,O12,R12,S12,T12,W12,X12,Y12,AB12,AC12,AD12,AG12,AH12,AI12,AL12,AM12,AN12)</f>
        <v>4</v>
      </c>
      <c r="G12" s="424">
        <f t="shared" ref="G12:G20" si="1">L12+Q12+V12+AA12+AF12+AK12+AP12</f>
        <v>6</v>
      </c>
      <c r="H12" s="155">
        <v>2</v>
      </c>
      <c r="I12" s="156">
        <v>2</v>
      </c>
      <c r="J12" s="156">
        <v>0</v>
      </c>
      <c r="K12" s="156" t="s">
        <v>15</v>
      </c>
      <c r="L12" s="157">
        <v>6</v>
      </c>
      <c r="M12" s="155"/>
      <c r="N12" s="156"/>
      <c r="O12" s="156"/>
      <c r="P12" s="156"/>
      <c r="Q12" s="157"/>
      <c r="R12" s="155"/>
      <c r="S12" s="156"/>
      <c r="T12" s="156"/>
      <c r="U12" s="156"/>
      <c r="V12" s="157"/>
      <c r="W12" s="155"/>
      <c r="X12" s="156"/>
      <c r="Y12" s="156"/>
      <c r="Z12" s="156"/>
      <c r="AA12" s="157"/>
      <c r="AB12" s="155"/>
      <c r="AC12" s="156"/>
      <c r="AD12" s="156"/>
      <c r="AE12" s="156"/>
      <c r="AF12" s="157"/>
      <c r="AG12" s="155"/>
      <c r="AH12" s="156"/>
      <c r="AI12" s="156"/>
      <c r="AJ12" s="156"/>
      <c r="AK12" s="157"/>
      <c r="AL12" s="158"/>
      <c r="AM12" s="156"/>
      <c r="AN12" s="156"/>
      <c r="AO12" s="156"/>
      <c r="AP12" s="157"/>
      <c r="AQ12" s="738"/>
    </row>
    <row r="13" spans="2:49" s="135" customFormat="1" ht="15.75">
      <c r="B13" s="159" t="s">
        <v>6</v>
      </c>
      <c r="C13" s="160" t="s">
        <v>182</v>
      </c>
      <c r="D13" s="957" t="s">
        <v>31</v>
      </c>
      <c r="E13" s="958"/>
      <c r="F13" s="161">
        <f t="shared" ref="F13:F20" si="2">SUM(H13,I13,J13,M13,N13,O13,R13,S13,T13,W13,X13,Y13,AB13,AC13,AD13,AG13,AH13,AI13,AL13,AM13,AN13)</f>
        <v>4</v>
      </c>
      <c r="G13" s="424">
        <f t="shared" si="1"/>
        <v>6</v>
      </c>
      <c r="H13" s="161"/>
      <c r="I13" s="162"/>
      <c r="J13" s="162"/>
      <c r="K13" s="162"/>
      <c r="L13" s="163"/>
      <c r="M13" s="161">
        <v>2</v>
      </c>
      <c r="N13" s="162">
        <v>2</v>
      </c>
      <c r="O13" s="162">
        <v>0</v>
      </c>
      <c r="P13" s="162" t="s">
        <v>15</v>
      </c>
      <c r="Q13" s="163">
        <v>6</v>
      </c>
      <c r="R13" s="161"/>
      <c r="S13" s="162"/>
      <c r="T13" s="162"/>
      <c r="U13" s="162"/>
      <c r="V13" s="163"/>
      <c r="W13" s="161"/>
      <c r="X13" s="162"/>
      <c r="Y13" s="162"/>
      <c r="Z13" s="162"/>
      <c r="AA13" s="163"/>
      <c r="AB13" s="161"/>
      <c r="AC13" s="162"/>
      <c r="AD13" s="162"/>
      <c r="AE13" s="162"/>
      <c r="AF13" s="163"/>
      <c r="AG13" s="161"/>
      <c r="AH13" s="162"/>
      <c r="AI13" s="162"/>
      <c r="AJ13" s="162"/>
      <c r="AK13" s="163"/>
      <c r="AL13" s="164"/>
      <c r="AM13" s="162"/>
      <c r="AN13" s="162"/>
      <c r="AO13" s="162"/>
      <c r="AP13" s="163"/>
      <c r="AQ13" s="739" t="s">
        <v>238</v>
      </c>
    </row>
    <row r="14" spans="2:49" s="135" customFormat="1" ht="15" customHeight="1">
      <c r="B14" s="159" t="s">
        <v>7</v>
      </c>
      <c r="C14" s="165" t="s">
        <v>183</v>
      </c>
      <c r="D14" s="983" t="s">
        <v>92</v>
      </c>
      <c r="E14" s="984"/>
      <c r="F14" s="161">
        <f t="shared" si="2"/>
        <v>4</v>
      </c>
      <c r="G14" s="424">
        <f t="shared" si="1"/>
        <v>4</v>
      </c>
      <c r="H14" s="161">
        <v>2</v>
      </c>
      <c r="I14" s="162">
        <v>0</v>
      </c>
      <c r="J14" s="162">
        <v>2</v>
      </c>
      <c r="K14" s="162" t="s">
        <v>15</v>
      </c>
      <c r="L14" s="163">
        <v>4</v>
      </c>
      <c r="M14" s="161"/>
      <c r="N14" s="162"/>
      <c r="O14" s="162"/>
      <c r="P14" s="162"/>
      <c r="Q14" s="163"/>
      <c r="R14" s="161"/>
      <c r="S14" s="162"/>
      <c r="T14" s="162"/>
      <c r="U14" s="162"/>
      <c r="V14" s="163"/>
      <c r="W14" s="161"/>
      <c r="X14" s="162"/>
      <c r="Y14" s="162"/>
      <c r="Z14" s="162"/>
      <c r="AA14" s="163"/>
      <c r="AB14" s="161"/>
      <c r="AC14" s="162"/>
      <c r="AD14" s="162"/>
      <c r="AE14" s="162"/>
      <c r="AF14" s="163"/>
      <c r="AG14" s="161"/>
      <c r="AH14" s="162"/>
      <c r="AI14" s="162"/>
      <c r="AJ14" s="162"/>
      <c r="AK14" s="163"/>
      <c r="AL14" s="164"/>
      <c r="AM14" s="162"/>
      <c r="AN14" s="162"/>
      <c r="AO14" s="162"/>
      <c r="AP14" s="163"/>
      <c r="AQ14" s="739"/>
    </row>
    <row r="15" spans="2:49" s="135" customFormat="1" ht="15" customHeight="1">
      <c r="B15" s="159" t="s">
        <v>8</v>
      </c>
      <c r="C15" s="165" t="s">
        <v>184</v>
      </c>
      <c r="D15" s="957" t="s">
        <v>93</v>
      </c>
      <c r="E15" s="958"/>
      <c r="F15" s="161">
        <f t="shared" si="2"/>
        <v>4</v>
      </c>
      <c r="G15" s="424">
        <f t="shared" si="1"/>
        <v>4</v>
      </c>
      <c r="H15" s="161"/>
      <c r="I15" s="162"/>
      <c r="J15" s="162"/>
      <c r="K15" s="162"/>
      <c r="L15" s="163"/>
      <c r="M15" s="161">
        <v>2</v>
      </c>
      <c r="N15" s="162">
        <v>0</v>
      </c>
      <c r="O15" s="162">
        <v>2</v>
      </c>
      <c r="P15" s="162" t="s">
        <v>15</v>
      </c>
      <c r="Q15" s="163">
        <v>4</v>
      </c>
      <c r="R15" s="161"/>
      <c r="S15" s="162"/>
      <c r="T15" s="162"/>
      <c r="U15" s="162"/>
      <c r="V15" s="163"/>
      <c r="W15" s="161"/>
      <c r="X15" s="162"/>
      <c r="Y15" s="162"/>
      <c r="Z15" s="162"/>
      <c r="AA15" s="163"/>
      <c r="AB15" s="161"/>
      <c r="AC15" s="162"/>
      <c r="AD15" s="162"/>
      <c r="AE15" s="162"/>
      <c r="AF15" s="163"/>
      <c r="AG15" s="161"/>
      <c r="AH15" s="162"/>
      <c r="AI15" s="162"/>
      <c r="AJ15" s="162"/>
      <c r="AK15" s="163"/>
      <c r="AL15" s="164"/>
      <c r="AM15" s="162"/>
      <c r="AN15" s="162"/>
      <c r="AO15" s="162"/>
      <c r="AP15" s="163"/>
      <c r="AQ15" s="739" t="s">
        <v>183</v>
      </c>
    </row>
    <row r="16" spans="2:49" s="135" customFormat="1" ht="15" customHeight="1">
      <c r="B16" s="159" t="s">
        <v>9</v>
      </c>
      <c r="C16" s="165" t="s">
        <v>171</v>
      </c>
      <c r="D16" s="957" t="s">
        <v>170</v>
      </c>
      <c r="E16" s="958"/>
      <c r="F16" s="161">
        <f t="shared" si="2"/>
        <v>4</v>
      </c>
      <c r="G16" s="424">
        <f t="shared" si="1"/>
        <v>4</v>
      </c>
      <c r="H16" s="161"/>
      <c r="I16" s="162"/>
      <c r="J16" s="162"/>
      <c r="K16" s="162"/>
      <c r="L16" s="163"/>
      <c r="M16" s="161">
        <v>2</v>
      </c>
      <c r="N16" s="162">
        <v>2</v>
      </c>
      <c r="O16" s="162">
        <v>0</v>
      </c>
      <c r="P16" s="162" t="s">
        <v>15</v>
      </c>
      <c r="Q16" s="163">
        <v>4</v>
      </c>
      <c r="R16" s="161"/>
      <c r="S16" s="162"/>
      <c r="T16" s="162"/>
      <c r="U16" s="162"/>
      <c r="V16" s="163"/>
      <c r="W16" s="161"/>
      <c r="X16" s="162"/>
      <c r="Y16" s="162"/>
      <c r="Z16" s="162"/>
      <c r="AA16" s="163"/>
      <c r="AB16" s="161"/>
      <c r="AC16" s="162"/>
      <c r="AD16" s="162"/>
      <c r="AE16" s="162"/>
      <c r="AF16" s="163"/>
      <c r="AG16" s="161"/>
      <c r="AH16" s="162"/>
      <c r="AI16" s="162"/>
      <c r="AJ16" s="162"/>
      <c r="AK16" s="163"/>
      <c r="AL16" s="164"/>
      <c r="AM16" s="162"/>
      <c r="AN16" s="162"/>
      <c r="AO16" s="162"/>
      <c r="AP16" s="163"/>
      <c r="AQ16" s="739"/>
    </row>
    <row r="17" spans="2:49" s="135" customFormat="1" ht="15.75">
      <c r="B17" s="159" t="s">
        <v>20</v>
      </c>
      <c r="C17" s="160" t="s">
        <v>169</v>
      </c>
      <c r="D17" s="957" t="s">
        <v>315</v>
      </c>
      <c r="E17" s="954"/>
      <c r="F17" s="161">
        <f>H17+I17+J17+M17+N17+O17+R17+S17+T17+W17+X17+Y17+AB17+AC17+AD17+AG17+AH17+AI17+AL17+AM17+AN17</f>
        <v>4</v>
      </c>
      <c r="G17" s="424">
        <f t="shared" si="1"/>
        <v>4</v>
      </c>
      <c r="H17" s="161">
        <v>2</v>
      </c>
      <c r="I17" s="162">
        <v>2</v>
      </c>
      <c r="J17" s="162">
        <v>0</v>
      </c>
      <c r="K17" s="162" t="s">
        <v>37</v>
      </c>
      <c r="L17" s="163">
        <v>4</v>
      </c>
      <c r="M17" s="161"/>
      <c r="N17" s="162"/>
      <c r="O17" s="162"/>
      <c r="P17" s="162"/>
      <c r="Q17" s="163"/>
      <c r="R17" s="161"/>
      <c r="S17" s="162"/>
      <c r="T17" s="162"/>
      <c r="U17" s="162"/>
      <c r="V17" s="163"/>
      <c r="W17" s="161"/>
      <c r="X17" s="162"/>
      <c r="Y17" s="162"/>
      <c r="Z17" s="162"/>
      <c r="AA17" s="163"/>
      <c r="AB17" s="161"/>
      <c r="AC17" s="162"/>
      <c r="AD17" s="162"/>
      <c r="AE17" s="162"/>
      <c r="AF17" s="163"/>
      <c r="AG17" s="161"/>
      <c r="AH17" s="162"/>
      <c r="AI17" s="162"/>
      <c r="AJ17" s="162"/>
      <c r="AK17" s="163"/>
      <c r="AL17" s="164"/>
      <c r="AM17" s="162"/>
      <c r="AN17" s="162"/>
      <c r="AO17" s="162"/>
      <c r="AP17" s="163"/>
      <c r="AQ17" s="739"/>
    </row>
    <row r="18" spans="2:49" s="135" customFormat="1" ht="15.75">
      <c r="B18" s="159" t="s">
        <v>25</v>
      </c>
      <c r="C18" s="160" t="s">
        <v>185</v>
      </c>
      <c r="D18" s="957" t="s">
        <v>97</v>
      </c>
      <c r="E18" s="954"/>
      <c r="F18" s="161">
        <f t="shared" si="2"/>
        <v>3</v>
      </c>
      <c r="G18" s="424">
        <f t="shared" si="1"/>
        <v>4</v>
      </c>
      <c r="H18" s="161"/>
      <c r="I18" s="162"/>
      <c r="J18" s="162"/>
      <c r="K18" s="162"/>
      <c r="L18" s="163"/>
      <c r="M18" s="161"/>
      <c r="N18" s="162"/>
      <c r="O18" s="162"/>
      <c r="P18" s="162"/>
      <c r="Q18" s="163"/>
      <c r="R18" s="161">
        <v>1</v>
      </c>
      <c r="S18" s="162">
        <v>2</v>
      </c>
      <c r="T18" s="162">
        <v>0</v>
      </c>
      <c r="U18" s="162" t="s">
        <v>37</v>
      </c>
      <c r="V18" s="163">
        <v>4</v>
      </c>
      <c r="W18" s="161"/>
      <c r="X18" s="162"/>
      <c r="Y18" s="162"/>
      <c r="Z18" s="162"/>
      <c r="AA18" s="163"/>
      <c r="AB18" s="161"/>
      <c r="AC18" s="162"/>
      <c r="AD18" s="162"/>
      <c r="AE18" s="162"/>
      <c r="AF18" s="163"/>
      <c r="AG18" s="161"/>
      <c r="AH18" s="162"/>
      <c r="AI18" s="162"/>
      <c r="AJ18" s="162"/>
      <c r="AK18" s="163"/>
      <c r="AL18" s="164"/>
      <c r="AM18" s="162"/>
      <c r="AN18" s="162"/>
      <c r="AO18" s="162"/>
      <c r="AP18" s="163"/>
      <c r="AQ18" s="739"/>
    </row>
    <row r="19" spans="2:49" s="135" customFormat="1" ht="15" customHeight="1">
      <c r="B19" s="159" t="s">
        <v>27</v>
      </c>
      <c r="C19" s="165" t="s">
        <v>186</v>
      </c>
      <c r="D19" s="957" t="s">
        <v>89</v>
      </c>
      <c r="E19" s="958"/>
      <c r="F19" s="161">
        <f t="shared" si="2"/>
        <v>3</v>
      </c>
      <c r="G19" s="424">
        <f t="shared" si="1"/>
        <v>4</v>
      </c>
      <c r="H19" s="161"/>
      <c r="I19" s="162"/>
      <c r="J19" s="162"/>
      <c r="K19" s="162"/>
      <c r="L19" s="163"/>
      <c r="M19" s="161">
        <v>2</v>
      </c>
      <c r="N19" s="162">
        <v>1</v>
      </c>
      <c r="O19" s="162">
        <v>0</v>
      </c>
      <c r="P19" s="162" t="s">
        <v>37</v>
      </c>
      <c r="Q19" s="163">
        <v>4</v>
      </c>
      <c r="R19" s="161"/>
      <c r="S19" s="162"/>
      <c r="T19" s="162"/>
      <c r="U19" s="162"/>
      <c r="V19" s="163"/>
      <c r="W19" s="161"/>
      <c r="X19" s="162"/>
      <c r="Y19" s="162"/>
      <c r="Z19" s="162"/>
      <c r="AA19" s="163"/>
      <c r="AB19" s="161"/>
      <c r="AC19" s="162"/>
      <c r="AD19" s="162"/>
      <c r="AE19" s="162"/>
      <c r="AF19" s="163"/>
      <c r="AG19" s="161"/>
      <c r="AH19" s="162"/>
      <c r="AI19" s="162"/>
      <c r="AJ19" s="162"/>
      <c r="AK19" s="163"/>
      <c r="AL19" s="164"/>
      <c r="AM19" s="162"/>
      <c r="AN19" s="162"/>
      <c r="AO19" s="162"/>
      <c r="AP19" s="163"/>
      <c r="AQ19" s="739" t="s">
        <v>169</v>
      </c>
    </row>
    <row r="20" spans="2:49" s="135" customFormat="1" ht="18.75" customHeight="1" thickBot="1">
      <c r="B20" s="159" t="s">
        <v>210</v>
      </c>
      <c r="C20" s="165" t="s">
        <v>187</v>
      </c>
      <c r="D20" s="957" t="s">
        <v>96</v>
      </c>
      <c r="E20" s="958"/>
      <c r="F20" s="161">
        <f t="shared" si="2"/>
        <v>4</v>
      </c>
      <c r="G20" s="424">
        <f t="shared" si="1"/>
        <v>4</v>
      </c>
      <c r="H20" s="161"/>
      <c r="I20" s="162"/>
      <c r="J20" s="162"/>
      <c r="K20" s="162"/>
      <c r="L20" s="163"/>
      <c r="M20" s="161">
        <v>2</v>
      </c>
      <c r="N20" s="162">
        <v>0</v>
      </c>
      <c r="O20" s="162">
        <v>2</v>
      </c>
      <c r="P20" s="162" t="s">
        <v>37</v>
      </c>
      <c r="Q20" s="163">
        <v>4</v>
      </c>
      <c r="R20" s="161"/>
      <c r="S20" s="162"/>
      <c r="T20" s="162"/>
      <c r="U20" s="162"/>
      <c r="V20" s="163"/>
      <c r="W20" s="161"/>
      <c r="X20" s="162"/>
      <c r="Y20" s="162"/>
      <c r="Z20" s="162"/>
      <c r="AA20" s="163"/>
      <c r="AB20" s="161"/>
      <c r="AC20" s="162"/>
      <c r="AD20" s="162"/>
      <c r="AE20" s="162"/>
      <c r="AF20" s="163"/>
      <c r="AG20" s="161"/>
      <c r="AH20" s="162"/>
      <c r="AI20" s="162"/>
      <c r="AJ20" s="162"/>
      <c r="AK20" s="163"/>
      <c r="AL20" s="164"/>
      <c r="AM20" s="162"/>
      <c r="AN20" s="162"/>
      <c r="AO20" s="162"/>
      <c r="AP20" s="163"/>
      <c r="AQ20" s="739"/>
    </row>
    <row r="21" spans="2:49" s="135" customFormat="1" ht="18.75" customHeight="1" thickBot="1">
      <c r="B21" s="945" t="s">
        <v>99</v>
      </c>
      <c r="C21" s="946"/>
      <c r="D21" s="946"/>
      <c r="E21" s="646" t="s">
        <v>41</v>
      </c>
      <c r="F21" s="647">
        <f t="shared" ref="F21:AP21" si="3">SUM(F22:F27)</f>
        <v>15</v>
      </c>
      <c r="G21" s="647">
        <f t="shared" si="3"/>
        <v>22</v>
      </c>
      <c r="H21" s="647">
        <f t="shared" si="3"/>
        <v>3</v>
      </c>
      <c r="I21" s="647">
        <f t="shared" si="3"/>
        <v>3</v>
      </c>
      <c r="J21" s="647">
        <f t="shared" si="3"/>
        <v>0</v>
      </c>
      <c r="K21" s="647">
        <f t="shared" si="3"/>
        <v>0</v>
      </c>
      <c r="L21" s="647">
        <f t="shared" si="3"/>
        <v>8</v>
      </c>
      <c r="M21" s="647">
        <f t="shared" si="3"/>
        <v>1</v>
      </c>
      <c r="N21" s="647">
        <f t="shared" si="3"/>
        <v>1</v>
      </c>
      <c r="O21" s="647">
        <f t="shared" si="3"/>
        <v>0</v>
      </c>
      <c r="P21" s="647">
        <f t="shared" si="3"/>
        <v>0</v>
      </c>
      <c r="Q21" s="647">
        <f t="shared" si="3"/>
        <v>3</v>
      </c>
      <c r="R21" s="647">
        <f t="shared" si="3"/>
        <v>2</v>
      </c>
      <c r="S21" s="647">
        <f t="shared" si="3"/>
        <v>3</v>
      </c>
      <c r="T21" s="647">
        <f t="shared" si="3"/>
        <v>0</v>
      </c>
      <c r="U21" s="647">
        <f t="shared" si="3"/>
        <v>0</v>
      </c>
      <c r="V21" s="647">
        <f t="shared" si="3"/>
        <v>7</v>
      </c>
      <c r="W21" s="647">
        <f t="shared" si="3"/>
        <v>0</v>
      </c>
      <c r="X21" s="647">
        <f t="shared" si="3"/>
        <v>0</v>
      </c>
      <c r="Y21" s="647">
        <f t="shared" si="3"/>
        <v>0</v>
      </c>
      <c r="Z21" s="647">
        <f t="shared" si="3"/>
        <v>0</v>
      </c>
      <c r="AA21" s="647">
        <f t="shared" si="3"/>
        <v>0</v>
      </c>
      <c r="AB21" s="647">
        <f t="shared" si="3"/>
        <v>0</v>
      </c>
      <c r="AC21" s="647">
        <f t="shared" si="3"/>
        <v>0</v>
      </c>
      <c r="AD21" s="647">
        <f t="shared" si="3"/>
        <v>0</v>
      </c>
      <c r="AE21" s="647">
        <f t="shared" si="3"/>
        <v>0</v>
      </c>
      <c r="AF21" s="647">
        <f t="shared" si="3"/>
        <v>0</v>
      </c>
      <c r="AG21" s="647">
        <f t="shared" si="3"/>
        <v>1</v>
      </c>
      <c r="AH21" s="647">
        <f t="shared" si="3"/>
        <v>1</v>
      </c>
      <c r="AI21" s="647">
        <f t="shared" si="3"/>
        <v>0</v>
      </c>
      <c r="AJ21" s="647">
        <f t="shared" si="3"/>
        <v>0</v>
      </c>
      <c r="AK21" s="647">
        <f t="shared" si="3"/>
        <v>4</v>
      </c>
      <c r="AL21" s="647">
        <f t="shared" si="3"/>
        <v>0</v>
      </c>
      <c r="AM21" s="647">
        <f t="shared" si="3"/>
        <v>0</v>
      </c>
      <c r="AN21" s="647">
        <f t="shared" si="3"/>
        <v>0</v>
      </c>
      <c r="AO21" s="647">
        <f t="shared" si="3"/>
        <v>0</v>
      </c>
      <c r="AP21" s="647">
        <f t="shared" si="3"/>
        <v>0</v>
      </c>
      <c r="AQ21" s="740"/>
    </row>
    <row r="22" spans="2:49" s="135" customFormat="1" ht="15" customHeight="1">
      <c r="B22" s="159" t="s">
        <v>211</v>
      </c>
      <c r="C22" s="165" t="s">
        <v>383</v>
      </c>
      <c r="D22" s="959" t="s">
        <v>180</v>
      </c>
      <c r="E22" s="939"/>
      <c r="F22" s="161">
        <f>H22+I22+J22+M22+N22+O22+R22+S22+T22+W22+X22+Y22+AB22+AD22+AG22+AH22+AL22+AM22+AN22</f>
        <v>3</v>
      </c>
      <c r="G22" s="172">
        <f>L22+Q22+V22+AA22+AF22+AK22+AP22</f>
        <v>4</v>
      </c>
      <c r="H22" s="161">
        <v>2</v>
      </c>
      <c r="I22" s="162">
        <v>1</v>
      </c>
      <c r="J22" s="162">
        <v>0</v>
      </c>
      <c r="K22" s="162" t="s">
        <v>37</v>
      </c>
      <c r="L22" s="163">
        <v>4</v>
      </c>
      <c r="M22" s="161"/>
      <c r="N22" s="162"/>
      <c r="O22" s="162"/>
      <c r="P22" s="162"/>
      <c r="Q22" s="163"/>
      <c r="R22" s="161"/>
      <c r="S22" s="162"/>
      <c r="T22" s="162"/>
      <c r="U22" s="162"/>
      <c r="V22" s="163"/>
      <c r="W22" s="161"/>
      <c r="X22" s="162"/>
      <c r="Y22" s="162"/>
      <c r="Z22" s="162"/>
      <c r="AA22" s="163"/>
      <c r="AB22" s="161"/>
      <c r="AC22" s="162"/>
      <c r="AD22" s="162"/>
      <c r="AE22" s="162"/>
      <c r="AF22" s="163"/>
      <c r="AG22" s="161"/>
      <c r="AH22" s="162"/>
      <c r="AI22" s="162"/>
      <c r="AJ22" s="162"/>
      <c r="AK22" s="163"/>
      <c r="AL22" s="164"/>
      <c r="AM22" s="162"/>
      <c r="AN22" s="162"/>
      <c r="AO22" s="162"/>
      <c r="AP22" s="163"/>
      <c r="AQ22" s="739"/>
    </row>
    <row r="23" spans="2:49" s="135" customFormat="1" ht="15.75">
      <c r="B23" s="159" t="s">
        <v>212</v>
      </c>
      <c r="C23" s="160" t="s">
        <v>382</v>
      </c>
      <c r="D23" s="939" t="s">
        <v>356</v>
      </c>
      <c r="E23" s="940"/>
      <c r="F23" s="161">
        <f t="shared" ref="F23:F27" si="4">H23+I23+J23+M23+N23+O23+R23+S23+T23+W23+X23+Y23+AB23+AD23+AG23+AH23+AL23+AM23+AN23</f>
        <v>3</v>
      </c>
      <c r="G23" s="172">
        <f t="shared" ref="G23:G27" si="5">L23+Q23+V23+AA23+AF23+AK23+AP23</f>
        <v>4</v>
      </c>
      <c r="H23" s="161"/>
      <c r="I23" s="162"/>
      <c r="J23" s="162"/>
      <c r="K23" s="162"/>
      <c r="L23" s="163"/>
      <c r="M23" s="161"/>
      <c r="N23" s="162"/>
      <c r="O23" s="162"/>
      <c r="P23" s="162"/>
      <c r="Q23" s="163"/>
      <c r="R23" s="161">
        <v>2</v>
      </c>
      <c r="S23" s="162">
        <v>1</v>
      </c>
      <c r="T23" s="162">
        <v>0</v>
      </c>
      <c r="U23" s="162" t="s">
        <v>37</v>
      </c>
      <c r="V23" s="163">
        <v>4</v>
      </c>
      <c r="W23" s="161"/>
      <c r="X23" s="162"/>
      <c r="Y23" s="162"/>
      <c r="Z23" s="162"/>
      <c r="AA23" s="163"/>
      <c r="AB23" s="161"/>
      <c r="AC23" s="162"/>
      <c r="AD23" s="162"/>
      <c r="AE23" s="162"/>
      <c r="AF23" s="163"/>
      <c r="AG23" s="161"/>
      <c r="AH23" s="162"/>
      <c r="AI23" s="162"/>
      <c r="AJ23" s="162"/>
      <c r="AK23" s="163"/>
      <c r="AL23" s="164"/>
      <c r="AM23" s="162"/>
      <c r="AN23" s="162"/>
      <c r="AO23" s="162"/>
      <c r="AP23" s="163"/>
      <c r="AQ23" s="739"/>
    </row>
    <row r="24" spans="2:49" s="135" customFormat="1" ht="15.75">
      <c r="B24" s="159" t="s">
        <v>365</v>
      </c>
      <c r="C24" s="174" t="s">
        <v>352</v>
      </c>
      <c r="D24" s="936" t="s">
        <v>136</v>
      </c>
      <c r="E24" s="937"/>
      <c r="F24" s="175">
        <f t="shared" ref="F24" si="6">SUM(H24,I24,J24,M24,N24,O24,R24,S24,T24,W24,X24,Y24,AB24,AC24,AD24,AG24,AH24,AI24,AL24,AM24,AN24)</f>
        <v>2</v>
      </c>
      <c r="G24" s="172">
        <f>SUM(L24,Q24,V24,AA24,AF24,AK24,AP24)</f>
        <v>4</v>
      </c>
      <c r="H24" s="175"/>
      <c r="I24" s="176"/>
      <c r="J24" s="176"/>
      <c r="K24" s="176"/>
      <c r="L24" s="177"/>
      <c r="M24" s="175"/>
      <c r="N24" s="176"/>
      <c r="O24" s="176"/>
      <c r="P24" s="176"/>
      <c r="Q24" s="177"/>
      <c r="R24" s="175"/>
      <c r="S24" s="176"/>
      <c r="T24" s="176"/>
      <c r="U24" s="176"/>
      <c r="V24" s="177"/>
      <c r="W24" s="175"/>
      <c r="X24" s="176"/>
      <c r="Y24" s="176"/>
      <c r="Z24" s="176"/>
      <c r="AA24" s="177"/>
      <c r="AB24" s="175"/>
      <c r="AC24" s="176"/>
      <c r="AD24" s="176"/>
      <c r="AE24" s="176"/>
      <c r="AF24" s="177"/>
      <c r="AG24" s="175">
        <v>1</v>
      </c>
      <c r="AH24" s="176">
        <v>1</v>
      </c>
      <c r="AI24" s="176">
        <v>0</v>
      </c>
      <c r="AJ24" s="176" t="s">
        <v>15</v>
      </c>
      <c r="AK24" s="177">
        <v>4</v>
      </c>
      <c r="AL24" s="178"/>
      <c r="AM24" s="176"/>
      <c r="AN24" s="176"/>
      <c r="AO24" s="176"/>
      <c r="AP24" s="177"/>
      <c r="AQ24" s="741"/>
    </row>
    <row r="25" spans="2:49" s="135" customFormat="1" ht="24" customHeight="1">
      <c r="B25" s="159" t="s">
        <v>213</v>
      </c>
      <c r="C25" s="781" t="s">
        <v>233</v>
      </c>
      <c r="D25" s="943" t="s">
        <v>239</v>
      </c>
      <c r="E25" s="951"/>
      <c r="F25" s="161">
        <f t="shared" si="4"/>
        <v>3</v>
      </c>
      <c r="G25" s="172">
        <f t="shared" si="5"/>
        <v>4</v>
      </c>
      <c r="H25" s="175">
        <v>1</v>
      </c>
      <c r="I25" s="176">
        <v>2</v>
      </c>
      <c r="J25" s="176">
        <v>0</v>
      </c>
      <c r="K25" s="176" t="s">
        <v>37</v>
      </c>
      <c r="L25" s="177">
        <v>4</v>
      </c>
      <c r="M25" s="175"/>
      <c r="N25" s="176"/>
      <c r="O25" s="176"/>
      <c r="P25" s="176"/>
      <c r="Q25" s="177"/>
      <c r="R25" s="175"/>
      <c r="S25" s="176"/>
      <c r="T25" s="176"/>
      <c r="U25" s="176"/>
      <c r="V25" s="177"/>
      <c r="W25" s="175"/>
      <c r="X25" s="176"/>
      <c r="Y25" s="176"/>
      <c r="Z25" s="176"/>
      <c r="AA25" s="177"/>
      <c r="AB25" s="175"/>
      <c r="AC25" s="176"/>
      <c r="AD25" s="176"/>
      <c r="AE25" s="176"/>
      <c r="AF25" s="177"/>
      <c r="AG25" s="175"/>
      <c r="AH25" s="176"/>
      <c r="AI25" s="176"/>
      <c r="AJ25" s="176"/>
      <c r="AK25" s="177"/>
      <c r="AL25" s="178"/>
      <c r="AM25" s="176"/>
      <c r="AN25" s="176"/>
      <c r="AO25" s="176"/>
      <c r="AP25" s="177"/>
      <c r="AQ25" s="741"/>
      <c r="AT25" s="1003"/>
      <c r="AU25" s="1004"/>
      <c r="AV25" s="1004"/>
    </row>
    <row r="26" spans="2:49" s="135" customFormat="1" ht="18.75" customHeight="1">
      <c r="B26" s="159" t="s">
        <v>214</v>
      </c>
      <c r="C26" s="781" t="s">
        <v>234</v>
      </c>
      <c r="D26" s="943" t="s">
        <v>240</v>
      </c>
      <c r="E26" s="944"/>
      <c r="F26" s="161">
        <f t="shared" si="4"/>
        <v>2</v>
      </c>
      <c r="G26" s="172">
        <f t="shared" si="5"/>
        <v>3</v>
      </c>
      <c r="H26" s="175"/>
      <c r="I26" s="176"/>
      <c r="J26" s="176"/>
      <c r="K26" s="176"/>
      <c r="L26" s="177"/>
      <c r="M26" s="175">
        <v>1</v>
      </c>
      <c r="N26" s="176">
        <v>1</v>
      </c>
      <c r="O26" s="176">
        <v>0</v>
      </c>
      <c r="P26" s="176" t="s">
        <v>37</v>
      </c>
      <c r="Q26" s="177">
        <v>3</v>
      </c>
      <c r="R26" s="175"/>
      <c r="S26" s="176"/>
      <c r="T26" s="176"/>
      <c r="U26" s="176"/>
      <c r="V26" s="177"/>
      <c r="W26" s="175"/>
      <c r="X26" s="176"/>
      <c r="Y26" s="176"/>
      <c r="Z26" s="176"/>
      <c r="AA26" s="177"/>
      <c r="AB26" s="175"/>
      <c r="AC26" s="176"/>
      <c r="AD26" s="176"/>
      <c r="AE26" s="176"/>
      <c r="AF26" s="177"/>
      <c r="AG26" s="175"/>
      <c r="AH26" s="176"/>
      <c r="AI26" s="176"/>
      <c r="AJ26" s="176"/>
      <c r="AK26" s="177"/>
      <c r="AL26" s="178"/>
      <c r="AM26" s="176"/>
      <c r="AN26" s="176"/>
      <c r="AO26" s="176"/>
      <c r="AP26" s="177"/>
      <c r="AQ26" s="741"/>
      <c r="AT26" s="1004"/>
      <c r="AU26" s="1004"/>
      <c r="AV26" s="1004"/>
    </row>
    <row r="27" spans="2:49" s="135" customFormat="1" ht="23.25" customHeight="1" thickBot="1">
      <c r="B27" s="159" t="s">
        <v>215</v>
      </c>
      <c r="C27" s="781" t="s">
        <v>235</v>
      </c>
      <c r="D27" s="943" t="s">
        <v>174</v>
      </c>
      <c r="E27" s="944"/>
      <c r="F27" s="161">
        <f t="shared" si="4"/>
        <v>2</v>
      </c>
      <c r="G27" s="172">
        <f t="shared" si="5"/>
        <v>3</v>
      </c>
      <c r="H27" s="175"/>
      <c r="I27" s="176"/>
      <c r="J27" s="176"/>
      <c r="K27" s="176"/>
      <c r="L27" s="177"/>
      <c r="M27" s="175"/>
      <c r="N27" s="176"/>
      <c r="O27" s="176"/>
      <c r="P27" s="176"/>
      <c r="Q27" s="177"/>
      <c r="R27" s="175">
        <v>0</v>
      </c>
      <c r="S27" s="176">
        <v>2</v>
      </c>
      <c r="T27" s="176">
        <v>0</v>
      </c>
      <c r="U27" s="176" t="s">
        <v>37</v>
      </c>
      <c r="V27" s="177">
        <v>3</v>
      </c>
      <c r="W27" s="175"/>
      <c r="X27" s="176"/>
      <c r="Y27" s="176"/>
      <c r="Z27" s="176"/>
      <c r="AA27" s="177"/>
      <c r="AB27" s="175"/>
      <c r="AC27" s="176"/>
      <c r="AD27" s="176"/>
      <c r="AE27" s="176"/>
      <c r="AF27" s="177"/>
      <c r="AG27" s="175"/>
      <c r="AH27" s="176"/>
      <c r="AI27" s="176"/>
      <c r="AJ27" s="176"/>
      <c r="AK27" s="177"/>
      <c r="AL27" s="178"/>
      <c r="AM27" s="176"/>
      <c r="AN27" s="176"/>
      <c r="AO27" s="176"/>
      <c r="AP27" s="177"/>
      <c r="AQ27" s="741"/>
      <c r="AT27" s="1004"/>
      <c r="AU27" s="1004"/>
      <c r="AV27" s="1004"/>
    </row>
    <row r="28" spans="2:49" s="135" customFormat="1" ht="18.75" customHeight="1" thickBot="1">
      <c r="B28" s="945" t="s">
        <v>100</v>
      </c>
      <c r="C28" s="946"/>
      <c r="D28" s="946"/>
      <c r="E28" s="646" t="s">
        <v>41</v>
      </c>
      <c r="F28" s="647">
        <f t="shared" ref="F28:AP28" si="7">SUM(F29:F35)</f>
        <v>30</v>
      </c>
      <c r="G28" s="647">
        <f t="shared" si="7"/>
        <v>30</v>
      </c>
      <c r="H28" s="647">
        <f t="shared" si="7"/>
        <v>0</v>
      </c>
      <c r="I28" s="647">
        <f t="shared" si="7"/>
        <v>0</v>
      </c>
      <c r="J28" s="647">
        <f t="shared" si="7"/>
        <v>0</v>
      </c>
      <c r="K28" s="647">
        <f t="shared" si="7"/>
        <v>0</v>
      </c>
      <c r="L28" s="647">
        <f t="shared" si="7"/>
        <v>0</v>
      </c>
      <c r="M28" s="647">
        <f t="shared" si="7"/>
        <v>0</v>
      </c>
      <c r="N28" s="647">
        <f t="shared" si="7"/>
        <v>0</v>
      </c>
      <c r="O28" s="647">
        <f t="shared" si="7"/>
        <v>0</v>
      </c>
      <c r="P28" s="647">
        <f t="shared" si="7"/>
        <v>0</v>
      </c>
      <c r="Q28" s="647">
        <f t="shared" si="7"/>
        <v>0</v>
      </c>
      <c r="R28" s="647">
        <f t="shared" si="7"/>
        <v>6</v>
      </c>
      <c r="S28" s="647">
        <f t="shared" si="7"/>
        <v>4</v>
      </c>
      <c r="T28" s="647">
        <f t="shared" si="7"/>
        <v>7</v>
      </c>
      <c r="U28" s="647">
        <f t="shared" si="7"/>
        <v>0</v>
      </c>
      <c r="V28" s="647">
        <f t="shared" si="7"/>
        <v>14</v>
      </c>
      <c r="W28" s="647">
        <f t="shared" si="7"/>
        <v>5</v>
      </c>
      <c r="X28" s="647">
        <f t="shared" si="7"/>
        <v>5</v>
      </c>
      <c r="Y28" s="647">
        <f t="shared" si="7"/>
        <v>0</v>
      </c>
      <c r="Z28" s="647">
        <f t="shared" si="7"/>
        <v>0</v>
      </c>
      <c r="AA28" s="647">
        <f t="shared" si="7"/>
        <v>12</v>
      </c>
      <c r="AB28" s="647">
        <f t="shared" si="7"/>
        <v>1</v>
      </c>
      <c r="AC28" s="647">
        <f t="shared" si="7"/>
        <v>0</v>
      </c>
      <c r="AD28" s="647">
        <f t="shared" si="7"/>
        <v>2</v>
      </c>
      <c r="AE28" s="647">
        <f t="shared" si="7"/>
        <v>0</v>
      </c>
      <c r="AF28" s="647">
        <f t="shared" si="7"/>
        <v>4</v>
      </c>
      <c r="AG28" s="647">
        <f t="shared" si="7"/>
        <v>0</v>
      </c>
      <c r="AH28" s="647">
        <f t="shared" si="7"/>
        <v>0</v>
      </c>
      <c r="AI28" s="647">
        <f t="shared" si="7"/>
        <v>0</v>
      </c>
      <c r="AJ28" s="647">
        <f t="shared" si="7"/>
        <v>0</v>
      </c>
      <c r="AK28" s="647">
        <f t="shared" si="7"/>
        <v>0</v>
      </c>
      <c r="AL28" s="647">
        <f t="shared" si="7"/>
        <v>0</v>
      </c>
      <c r="AM28" s="647">
        <f t="shared" si="7"/>
        <v>0</v>
      </c>
      <c r="AN28" s="647">
        <f t="shared" si="7"/>
        <v>0</v>
      </c>
      <c r="AO28" s="647">
        <f t="shared" si="7"/>
        <v>0</v>
      </c>
      <c r="AP28" s="647">
        <f t="shared" si="7"/>
        <v>0</v>
      </c>
      <c r="AQ28" s="736"/>
    </row>
    <row r="29" spans="2:49" s="135" customFormat="1" ht="34.5" customHeight="1">
      <c r="B29" s="153" t="s">
        <v>323</v>
      </c>
      <c r="C29" s="154" t="s">
        <v>322</v>
      </c>
      <c r="D29" s="949" t="s">
        <v>368</v>
      </c>
      <c r="E29" s="950"/>
      <c r="F29" s="155">
        <f t="shared" ref="F29:F49" si="8">SUM(H29,I29,J29,M29,N29,O29,R29,S29,T29,W29,X29,Y29,AB29,AC29,AD29,AG29,AH29,AI29,AL29,AM29,AN29)</f>
        <v>6</v>
      </c>
      <c r="G29" s="171">
        <f>SUM(L29,Q29,V29,AA29,AF29,AK29,AP29)</f>
        <v>5</v>
      </c>
      <c r="H29" s="155"/>
      <c r="I29" s="156"/>
      <c r="J29" s="156"/>
      <c r="K29" s="156"/>
      <c r="L29" s="157"/>
      <c r="M29" s="155"/>
      <c r="N29" s="156"/>
      <c r="O29" s="156"/>
      <c r="P29" s="156"/>
      <c r="Q29" s="157"/>
      <c r="R29" s="155">
        <v>2</v>
      </c>
      <c r="S29" s="156">
        <v>0</v>
      </c>
      <c r="T29" s="156">
        <v>4</v>
      </c>
      <c r="U29" s="156" t="s">
        <v>37</v>
      </c>
      <c r="V29" s="157">
        <v>5</v>
      </c>
      <c r="W29" s="155"/>
      <c r="X29" s="156"/>
      <c r="Y29" s="156"/>
      <c r="Z29" s="156"/>
      <c r="AA29" s="157"/>
      <c r="AB29" s="155"/>
      <c r="AC29" s="156"/>
      <c r="AD29" s="156"/>
      <c r="AE29" s="156"/>
      <c r="AF29" s="157"/>
      <c r="AG29" s="155"/>
      <c r="AH29" s="156"/>
      <c r="AI29" s="156"/>
      <c r="AJ29" s="156"/>
      <c r="AK29" s="157"/>
      <c r="AL29" s="158"/>
      <c r="AM29" s="156"/>
      <c r="AN29" s="156"/>
      <c r="AO29" s="156"/>
      <c r="AP29" s="157"/>
      <c r="AQ29" s="738"/>
      <c r="AT29" s="1005"/>
      <c r="AU29" s="1004"/>
      <c r="AV29" s="1004"/>
      <c r="AW29" s="1004"/>
    </row>
    <row r="30" spans="2:49" s="135" customFormat="1" ht="36.75" customHeight="1">
      <c r="B30" s="153" t="s">
        <v>366</v>
      </c>
      <c r="C30" s="165" t="s">
        <v>168</v>
      </c>
      <c r="D30" s="941" t="s">
        <v>369</v>
      </c>
      <c r="E30" s="942"/>
      <c r="F30" s="161">
        <f t="shared" si="8"/>
        <v>6</v>
      </c>
      <c r="G30" s="172">
        <f t="shared" ref="G30:G35" si="9">SUM(L30,Q30,V30,AA30,AF30,AK30,AP30)</f>
        <v>4</v>
      </c>
      <c r="H30" s="161"/>
      <c r="I30" s="162"/>
      <c r="J30" s="162"/>
      <c r="K30" s="162"/>
      <c r="L30" s="163"/>
      <c r="M30" s="161"/>
      <c r="N30" s="162"/>
      <c r="O30" s="162"/>
      <c r="P30" s="162"/>
      <c r="Q30" s="163"/>
      <c r="R30" s="161">
        <v>2</v>
      </c>
      <c r="S30" s="162">
        <v>4</v>
      </c>
      <c r="T30" s="162">
        <v>0</v>
      </c>
      <c r="U30" s="162" t="s">
        <v>37</v>
      </c>
      <c r="V30" s="841">
        <v>4</v>
      </c>
      <c r="W30" s="161"/>
      <c r="X30" s="162"/>
      <c r="Y30" s="162"/>
      <c r="Z30" s="162"/>
      <c r="AA30" s="163"/>
      <c r="AB30" s="161"/>
      <c r="AC30" s="162"/>
      <c r="AD30" s="162"/>
      <c r="AE30" s="162"/>
      <c r="AF30" s="163"/>
      <c r="AG30" s="161"/>
      <c r="AH30" s="162"/>
      <c r="AI30" s="162"/>
      <c r="AJ30" s="162"/>
      <c r="AK30" s="163"/>
      <c r="AL30" s="164"/>
      <c r="AM30" s="162"/>
      <c r="AN30" s="162"/>
      <c r="AO30" s="162"/>
      <c r="AP30" s="163"/>
      <c r="AQ30" s="739"/>
      <c r="AT30" s="1004"/>
      <c r="AU30" s="1004"/>
      <c r="AV30" s="1004"/>
      <c r="AW30" s="1004"/>
    </row>
    <row r="31" spans="2:49" s="135" customFormat="1" ht="36.75" customHeight="1">
      <c r="B31" s="153" t="s">
        <v>324</v>
      </c>
      <c r="C31" s="165" t="s">
        <v>189</v>
      </c>
      <c r="D31" s="941" t="s">
        <v>370</v>
      </c>
      <c r="E31" s="942"/>
      <c r="F31" s="161">
        <f t="shared" ref="F31" si="10">SUM(H31,I31,J31,M31,N31,O31,R31,S31,T31,W31,X31,Y31,AB31,AC31,AD31,AG31,AH31,AI31,AL31,AM31,AN31)</f>
        <v>4</v>
      </c>
      <c r="G31" s="172">
        <f t="shared" ref="G31" si="11">SUM(L31,Q31,V31,AA31,AF31,AK31,AP31)</f>
        <v>4</v>
      </c>
      <c r="H31" s="161"/>
      <c r="I31" s="162"/>
      <c r="J31" s="162"/>
      <c r="K31" s="162"/>
      <c r="L31" s="163"/>
      <c r="M31" s="161"/>
      <c r="N31" s="162"/>
      <c r="O31" s="162"/>
      <c r="P31" s="162"/>
      <c r="Q31" s="163"/>
      <c r="R31" s="161"/>
      <c r="S31" s="162"/>
      <c r="T31" s="162"/>
      <c r="U31" s="162"/>
      <c r="V31" s="163"/>
      <c r="W31" s="161">
        <v>2</v>
      </c>
      <c r="X31" s="162">
        <v>2</v>
      </c>
      <c r="Y31" s="162">
        <v>0</v>
      </c>
      <c r="Z31" s="162" t="s">
        <v>37</v>
      </c>
      <c r="AA31" s="163">
        <v>4</v>
      </c>
      <c r="AB31" s="161"/>
      <c r="AC31" s="162"/>
      <c r="AD31" s="162"/>
      <c r="AE31" s="162"/>
      <c r="AF31" s="163"/>
      <c r="AG31" s="161"/>
      <c r="AH31" s="162"/>
      <c r="AI31" s="162"/>
      <c r="AJ31" s="162"/>
      <c r="AK31" s="163"/>
      <c r="AL31" s="164"/>
      <c r="AM31" s="162"/>
      <c r="AN31" s="162"/>
      <c r="AO31" s="162"/>
      <c r="AP31" s="163"/>
      <c r="AQ31" s="739"/>
      <c r="AT31" s="1004"/>
      <c r="AU31" s="1004"/>
      <c r="AV31" s="1004"/>
      <c r="AW31" s="1004"/>
    </row>
    <row r="32" spans="2:49" s="135" customFormat="1" ht="30.75" customHeight="1">
      <c r="B32" s="153" t="s">
        <v>325</v>
      </c>
      <c r="C32" s="165" t="s">
        <v>190</v>
      </c>
      <c r="D32" s="999" t="s">
        <v>394</v>
      </c>
      <c r="E32" s="1000"/>
      <c r="F32" s="161">
        <f t="shared" si="8"/>
        <v>3</v>
      </c>
      <c r="G32" s="172">
        <f t="shared" si="9"/>
        <v>4</v>
      </c>
      <c r="H32" s="161"/>
      <c r="I32" s="162"/>
      <c r="J32" s="162"/>
      <c r="K32" s="162"/>
      <c r="L32" s="163"/>
      <c r="M32" s="161"/>
      <c r="N32" s="162"/>
      <c r="O32" s="162"/>
      <c r="P32" s="162"/>
      <c r="Q32" s="163"/>
      <c r="R32" s="161"/>
      <c r="S32" s="162"/>
      <c r="T32" s="162"/>
      <c r="U32" s="162"/>
      <c r="V32" s="163"/>
      <c r="W32" s="161">
        <v>1</v>
      </c>
      <c r="X32" s="162">
        <v>2</v>
      </c>
      <c r="Y32" s="162">
        <v>0</v>
      </c>
      <c r="Z32" s="162" t="s">
        <v>15</v>
      </c>
      <c r="AA32" s="163">
        <v>4</v>
      </c>
      <c r="AB32" s="161"/>
      <c r="AC32" s="162"/>
      <c r="AD32" s="162"/>
      <c r="AE32" s="162"/>
      <c r="AF32" s="163"/>
      <c r="AG32" s="161"/>
      <c r="AH32" s="162"/>
      <c r="AI32" s="162"/>
      <c r="AJ32" s="162"/>
      <c r="AK32" s="163"/>
      <c r="AL32" s="164"/>
      <c r="AM32" s="162"/>
      <c r="AN32" s="162"/>
      <c r="AO32" s="162"/>
      <c r="AP32" s="163"/>
      <c r="AQ32" s="739" t="s">
        <v>322</v>
      </c>
      <c r="AT32" s="1004"/>
      <c r="AU32" s="1004"/>
      <c r="AV32" s="1004"/>
      <c r="AW32" s="1004"/>
    </row>
    <row r="33" spans="2:49" s="135" customFormat="1" ht="30.75" customHeight="1">
      <c r="B33" s="153" t="s">
        <v>367</v>
      </c>
      <c r="C33" s="296" t="s">
        <v>357</v>
      </c>
      <c r="D33" s="999" t="s">
        <v>361</v>
      </c>
      <c r="E33" s="1002"/>
      <c r="F33" s="161">
        <f t="shared" si="8"/>
        <v>3</v>
      </c>
      <c r="G33" s="172">
        <f t="shared" si="9"/>
        <v>4</v>
      </c>
      <c r="H33" s="803"/>
      <c r="I33" s="395"/>
      <c r="J33" s="395"/>
      <c r="K33" s="395"/>
      <c r="L33" s="804"/>
      <c r="M33" s="803"/>
      <c r="N33" s="395"/>
      <c r="O33" s="395"/>
      <c r="P33" s="395"/>
      <c r="Q33" s="804"/>
      <c r="R33" s="803"/>
      <c r="S33" s="395"/>
      <c r="T33" s="395"/>
      <c r="U33" s="395"/>
      <c r="V33" s="804"/>
      <c r="W33" s="803"/>
      <c r="X33" s="395"/>
      <c r="Y33" s="395"/>
      <c r="Z33" s="395"/>
      <c r="AA33" s="804"/>
      <c r="AB33" s="803">
        <v>1</v>
      </c>
      <c r="AC33" s="395">
        <v>0</v>
      </c>
      <c r="AD33" s="395">
        <v>2</v>
      </c>
      <c r="AE33" s="395" t="s">
        <v>37</v>
      </c>
      <c r="AF33" s="804">
        <v>4</v>
      </c>
      <c r="AG33" s="803"/>
      <c r="AH33" s="395"/>
      <c r="AI33" s="395"/>
      <c r="AJ33" s="395"/>
      <c r="AK33" s="804"/>
      <c r="AL33" s="164"/>
      <c r="AM33" s="395"/>
      <c r="AN33" s="395"/>
      <c r="AO33" s="395"/>
      <c r="AP33" s="804"/>
      <c r="AQ33" s="739"/>
      <c r="AT33" s="1004"/>
      <c r="AU33" s="1004"/>
      <c r="AV33" s="1004"/>
      <c r="AW33" s="1004"/>
    </row>
    <row r="34" spans="2:49" s="135" customFormat="1" ht="21.75" customHeight="1">
      <c r="B34" s="153" t="s">
        <v>326</v>
      </c>
      <c r="C34" s="165" t="s">
        <v>191</v>
      </c>
      <c r="D34" s="941" t="s">
        <v>362</v>
      </c>
      <c r="E34" s="954"/>
      <c r="F34" s="161">
        <f t="shared" si="8"/>
        <v>3</v>
      </c>
      <c r="G34" s="172">
        <f t="shared" si="9"/>
        <v>4</v>
      </c>
      <c r="H34" s="161"/>
      <c r="I34" s="162"/>
      <c r="J34" s="162"/>
      <c r="K34" s="162"/>
      <c r="L34" s="163"/>
      <c r="M34" s="161"/>
      <c r="N34" s="162"/>
      <c r="O34" s="162"/>
      <c r="P34" s="162"/>
      <c r="Q34" s="163"/>
      <c r="R34" s="161"/>
      <c r="S34" s="162"/>
      <c r="T34" s="162"/>
      <c r="U34" s="162"/>
      <c r="V34" s="163"/>
      <c r="W34" s="161">
        <v>2</v>
      </c>
      <c r="X34" s="162">
        <v>1</v>
      </c>
      <c r="Y34" s="162">
        <v>0</v>
      </c>
      <c r="Z34" s="162" t="s">
        <v>15</v>
      </c>
      <c r="AA34" s="163">
        <v>4</v>
      </c>
      <c r="AB34" s="161"/>
      <c r="AC34" s="162"/>
      <c r="AD34" s="162"/>
      <c r="AE34" s="162"/>
      <c r="AF34" s="163"/>
      <c r="AG34" s="161"/>
      <c r="AH34" s="162"/>
      <c r="AI34" s="162"/>
      <c r="AJ34" s="162"/>
      <c r="AK34" s="163"/>
      <c r="AL34" s="164"/>
      <c r="AM34" s="162"/>
      <c r="AN34" s="162"/>
      <c r="AO34" s="162"/>
      <c r="AP34" s="163"/>
      <c r="AQ34" s="739"/>
      <c r="AT34" s="1004"/>
      <c r="AU34" s="1004"/>
      <c r="AV34" s="1004"/>
      <c r="AW34" s="1004"/>
    </row>
    <row r="35" spans="2:49" s="135" customFormat="1" ht="16.5" thickBot="1">
      <c r="B35" s="153" t="s">
        <v>358</v>
      </c>
      <c r="C35" s="160" t="s">
        <v>195</v>
      </c>
      <c r="D35" s="939" t="s">
        <v>242</v>
      </c>
      <c r="E35" s="940"/>
      <c r="F35" s="161">
        <f t="shared" ref="F35" si="12">SUM(H35,I35,J35,M35,N35,O35,R35,S35,T35,W35,X35,Y35,AB35,AC35,AD35,AG35,AH35,AI35,AL35,AM35,AN35)</f>
        <v>5</v>
      </c>
      <c r="G35" s="172">
        <f t="shared" si="9"/>
        <v>5</v>
      </c>
      <c r="H35" s="161"/>
      <c r="I35" s="162"/>
      <c r="J35" s="162"/>
      <c r="K35" s="162"/>
      <c r="L35" s="163"/>
      <c r="M35" s="161"/>
      <c r="N35" s="162"/>
      <c r="O35" s="162"/>
      <c r="P35" s="162"/>
      <c r="Q35" s="163"/>
      <c r="R35" s="161">
        <v>2</v>
      </c>
      <c r="S35" s="162">
        <v>0</v>
      </c>
      <c r="T35" s="162">
        <v>3</v>
      </c>
      <c r="U35" s="162" t="s">
        <v>15</v>
      </c>
      <c r="V35" s="163">
        <v>5</v>
      </c>
      <c r="W35" s="161"/>
      <c r="X35" s="162"/>
      <c r="Y35" s="162"/>
      <c r="Z35" s="162"/>
      <c r="AA35" s="163"/>
      <c r="AB35" s="161"/>
      <c r="AC35" s="162"/>
      <c r="AD35" s="162"/>
      <c r="AE35" s="162"/>
      <c r="AF35" s="163"/>
      <c r="AG35" s="161"/>
      <c r="AH35" s="162"/>
      <c r="AI35" s="162"/>
      <c r="AJ35" s="162"/>
      <c r="AK35" s="163"/>
      <c r="AL35" s="164"/>
      <c r="AM35" s="162"/>
      <c r="AN35" s="162"/>
      <c r="AO35" s="162"/>
      <c r="AP35" s="163"/>
      <c r="AQ35" s="739" t="s">
        <v>243</v>
      </c>
      <c r="AT35" s="1004"/>
      <c r="AU35" s="1004"/>
      <c r="AV35" s="1004"/>
      <c r="AW35" s="1004"/>
    </row>
    <row r="36" spans="2:49" s="135" customFormat="1" ht="18.75" customHeight="1" thickBot="1">
      <c r="B36" s="945" t="s">
        <v>101</v>
      </c>
      <c r="C36" s="946"/>
      <c r="D36" s="946"/>
      <c r="E36" s="646" t="s">
        <v>41</v>
      </c>
      <c r="F36" s="647">
        <f t="shared" ref="F36:AP36" si="13">SUM(F37:F41)</f>
        <v>15</v>
      </c>
      <c r="G36" s="647">
        <f t="shared" si="13"/>
        <v>20</v>
      </c>
      <c r="H36" s="647">
        <f t="shared" si="13"/>
        <v>1</v>
      </c>
      <c r="I36" s="647">
        <f t="shared" si="13"/>
        <v>0</v>
      </c>
      <c r="J36" s="647">
        <f t="shared" si="13"/>
        <v>2</v>
      </c>
      <c r="K36" s="647">
        <f t="shared" si="13"/>
        <v>0</v>
      </c>
      <c r="L36" s="647">
        <f t="shared" si="13"/>
        <v>4</v>
      </c>
      <c r="M36" s="647">
        <f t="shared" si="13"/>
        <v>1</v>
      </c>
      <c r="N36" s="647">
        <f t="shared" si="13"/>
        <v>2</v>
      </c>
      <c r="O36" s="647">
        <f t="shared" si="13"/>
        <v>0</v>
      </c>
      <c r="P36" s="647">
        <f t="shared" si="13"/>
        <v>0</v>
      </c>
      <c r="Q36" s="647">
        <f t="shared" si="13"/>
        <v>4</v>
      </c>
      <c r="R36" s="647">
        <f t="shared" si="13"/>
        <v>0</v>
      </c>
      <c r="S36" s="647">
        <f t="shared" si="13"/>
        <v>0</v>
      </c>
      <c r="T36" s="647">
        <f t="shared" si="13"/>
        <v>0</v>
      </c>
      <c r="U36" s="647">
        <f t="shared" si="13"/>
        <v>0</v>
      </c>
      <c r="V36" s="647">
        <f t="shared" si="13"/>
        <v>0</v>
      </c>
      <c r="W36" s="647">
        <f t="shared" si="13"/>
        <v>2</v>
      </c>
      <c r="X36" s="647">
        <f t="shared" si="13"/>
        <v>2</v>
      </c>
      <c r="Y36" s="647">
        <f t="shared" si="13"/>
        <v>2</v>
      </c>
      <c r="Z36" s="647">
        <f t="shared" si="13"/>
        <v>0</v>
      </c>
      <c r="AA36" s="647">
        <f t="shared" si="13"/>
        <v>8</v>
      </c>
      <c r="AB36" s="647">
        <f t="shared" si="13"/>
        <v>1</v>
      </c>
      <c r="AC36" s="647">
        <f t="shared" si="13"/>
        <v>0</v>
      </c>
      <c r="AD36" s="647">
        <f t="shared" si="13"/>
        <v>2</v>
      </c>
      <c r="AE36" s="647">
        <f t="shared" si="13"/>
        <v>0</v>
      </c>
      <c r="AF36" s="647">
        <f t="shared" si="13"/>
        <v>4</v>
      </c>
      <c r="AG36" s="647">
        <f t="shared" si="13"/>
        <v>0</v>
      </c>
      <c r="AH36" s="647">
        <f t="shared" si="13"/>
        <v>0</v>
      </c>
      <c r="AI36" s="647">
        <f t="shared" si="13"/>
        <v>0</v>
      </c>
      <c r="AJ36" s="647">
        <f t="shared" si="13"/>
        <v>0</v>
      </c>
      <c r="AK36" s="647">
        <f t="shared" si="13"/>
        <v>0</v>
      </c>
      <c r="AL36" s="647">
        <f t="shared" si="13"/>
        <v>0</v>
      </c>
      <c r="AM36" s="647">
        <f t="shared" si="13"/>
        <v>0</v>
      </c>
      <c r="AN36" s="647">
        <f t="shared" si="13"/>
        <v>0</v>
      </c>
      <c r="AO36" s="647">
        <f t="shared" si="13"/>
        <v>0</v>
      </c>
      <c r="AP36" s="647">
        <f t="shared" si="13"/>
        <v>0</v>
      </c>
      <c r="AQ36" s="736"/>
    </row>
    <row r="37" spans="2:49" s="135" customFormat="1" ht="20.25" customHeight="1" thickBot="1">
      <c r="B37" s="468" t="s">
        <v>327</v>
      </c>
      <c r="C37" s="290" t="s">
        <v>192</v>
      </c>
      <c r="D37" s="1001" t="s">
        <v>389</v>
      </c>
      <c r="E37" s="983"/>
      <c r="F37" s="461">
        <f t="shared" si="8"/>
        <v>3</v>
      </c>
      <c r="G37" s="462">
        <f>L37+Q37+V37+AA37+AF37+AK37+AP37</f>
        <v>4</v>
      </c>
      <c r="H37" s="164"/>
      <c r="I37" s="395"/>
      <c r="J37" s="395"/>
      <c r="K37" s="395"/>
      <c r="L37" s="463"/>
      <c r="M37" s="461">
        <v>1</v>
      </c>
      <c r="N37" s="464">
        <v>2</v>
      </c>
      <c r="O37" s="464">
        <v>0</v>
      </c>
      <c r="P37" s="464" t="s">
        <v>37</v>
      </c>
      <c r="Q37" s="462">
        <v>4</v>
      </c>
      <c r="R37" s="164"/>
      <c r="S37" s="395"/>
      <c r="T37" s="395"/>
      <c r="U37" s="395"/>
      <c r="V37" s="463"/>
      <c r="W37" s="465"/>
      <c r="X37" s="466"/>
      <c r="Y37" s="466"/>
      <c r="Z37" s="466"/>
      <c r="AA37" s="467"/>
      <c r="AB37" s="164"/>
      <c r="AC37" s="395"/>
      <c r="AD37" s="395"/>
      <c r="AE37" s="395"/>
      <c r="AF37" s="463"/>
      <c r="AG37" s="461"/>
      <c r="AH37" s="464"/>
      <c r="AI37" s="464"/>
      <c r="AJ37" s="464"/>
      <c r="AK37" s="462"/>
      <c r="AL37" s="164"/>
      <c r="AM37" s="395"/>
      <c r="AN37" s="395"/>
      <c r="AO37" s="395"/>
      <c r="AP37" s="463"/>
      <c r="AQ37" s="742"/>
    </row>
    <row r="38" spans="2:49" s="135" customFormat="1" ht="16.5" thickBot="1">
      <c r="B38" s="468" t="s">
        <v>328</v>
      </c>
      <c r="C38" s="160" t="s">
        <v>193</v>
      </c>
      <c r="D38" s="957" t="s">
        <v>353</v>
      </c>
      <c r="E38" s="958"/>
      <c r="F38" s="161">
        <f t="shared" si="8"/>
        <v>3</v>
      </c>
      <c r="G38" s="172">
        <f t="shared" ref="G38:G45" si="14">SUM(L38,Q38,V38,AA38,AF38,AK38,AP38)</f>
        <v>4</v>
      </c>
      <c r="H38" s="161">
        <v>1</v>
      </c>
      <c r="I38" s="162">
        <v>0</v>
      </c>
      <c r="J38" s="162">
        <v>2</v>
      </c>
      <c r="K38" s="162" t="s">
        <v>37</v>
      </c>
      <c r="L38" s="163">
        <v>4</v>
      </c>
      <c r="M38" s="161"/>
      <c r="N38" s="162"/>
      <c r="O38" s="162"/>
      <c r="P38" s="162"/>
      <c r="Q38" s="163"/>
      <c r="R38" s="161"/>
      <c r="S38" s="162"/>
      <c r="T38" s="162"/>
      <c r="U38" s="162"/>
      <c r="V38" s="163"/>
      <c r="W38" s="161"/>
      <c r="X38" s="162"/>
      <c r="Y38" s="162"/>
      <c r="Z38" s="162"/>
      <c r="AA38" s="163"/>
      <c r="AB38" s="161"/>
      <c r="AC38" s="162"/>
      <c r="AD38" s="162"/>
      <c r="AE38" s="162"/>
      <c r="AF38" s="163"/>
      <c r="AG38" s="161"/>
      <c r="AH38" s="162"/>
      <c r="AI38" s="162"/>
      <c r="AJ38" s="162"/>
      <c r="AK38" s="163"/>
      <c r="AL38" s="164"/>
      <c r="AM38" s="162"/>
      <c r="AN38" s="162"/>
      <c r="AO38" s="162"/>
      <c r="AP38" s="163"/>
      <c r="AQ38" s="739"/>
    </row>
    <row r="39" spans="2:49" s="135" customFormat="1" ht="15" customHeight="1" thickBot="1">
      <c r="B39" s="468" t="s">
        <v>329</v>
      </c>
      <c r="C39" s="165" t="s">
        <v>194</v>
      </c>
      <c r="D39" s="957" t="s">
        <v>133</v>
      </c>
      <c r="E39" s="958"/>
      <c r="F39" s="161">
        <f t="shared" si="8"/>
        <v>3</v>
      </c>
      <c r="G39" s="172">
        <f t="shared" si="14"/>
        <v>4</v>
      </c>
      <c r="H39" s="161"/>
      <c r="I39" s="162"/>
      <c r="J39" s="162"/>
      <c r="K39" s="162"/>
      <c r="L39" s="163"/>
      <c r="M39" s="161"/>
      <c r="N39" s="162"/>
      <c r="O39" s="162"/>
      <c r="P39" s="162"/>
      <c r="Q39" s="163"/>
      <c r="R39" s="161"/>
      <c r="S39" s="162"/>
      <c r="T39" s="162"/>
      <c r="U39" s="162"/>
      <c r="V39" s="163"/>
      <c r="W39" s="161">
        <v>1</v>
      </c>
      <c r="X39" s="162">
        <v>2</v>
      </c>
      <c r="Y39" s="162">
        <v>0</v>
      </c>
      <c r="Z39" s="162" t="s">
        <v>37</v>
      </c>
      <c r="AA39" s="418">
        <v>4</v>
      </c>
      <c r="AB39" s="161"/>
      <c r="AC39" s="162"/>
      <c r="AD39" s="162"/>
      <c r="AE39" s="162"/>
      <c r="AF39" s="163"/>
      <c r="AG39" s="161"/>
      <c r="AH39" s="162"/>
      <c r="AI39" s="162"/>
      <c r="AJ39" s="162"/>
      <c r="AK39" s="163"/>
      <c r="AL39" s="164"/>
      <c r="AM39" s="162"/>
      <c r="AN39" s="162"/>
      <c r="AO39" s="162"/>
      <c r="AP39" s="163"/>
      <c r="AQ39" s="739" t="s">
        <v>198</v>
      </c>
    </row>
    <row r="40" spans="2:49" s="135" customFormat="1" ht="15" customHeight="1" thickBot="1">
      <c r="B40" s="468" t="s">
        <v>330</v>
      </c>
      <c r="C40" s="165" t="s">
        <v>196</v>
      </c>
      <c r="D40" s="939" t="s">
        <v>94</v>
      </c>
      <c r="E40" s="940"/>
      <c r="F40" s="161">
        <f t="shared" si="8"/>
        <v>3</v>
      </c>
      <c r="G40" s="172">
        <f t="shared" si="14"/>
        <v>4</v>
      </c>
      <c r="H40" s="161"/>
      <c r="I40" s="162"/>
      <c r="J40" s="162"/>
      <c r="K40" s="162"/>
      <c r="L40" s="163"/>
      <c r="M40" s="161"/>
      <c r="N40" s="162"/>
      <c r="O40" s="162"/>
      <c r="P40" s="162"/>
      <c r="Q40" s="163"/>
      <c r="R40" s="161"/>
      <c r="S40" s="162"/>
      <c r="T40" s="162"/>
      <c r="U40" s="162"/>
      <c r="V40" s="179"/>
      <c r="W40" s="161"/>
      <c r="X40" s="162"/>
      <c r="Y40" s="162"/>
      <c r="Z40" s="162"/>
      <c r="AA40" s="163"/>
      <c r="AB40" s="161">
        <v>1</v>
      </c>
      <c r="AC40" s="162">
        <v>0</v>
      </c>
      <c r="AD40" s="162">
        <v>2</v>
      </c>
      <c r="AE40" s="162" t="s">
        <v>37</v>
      </c>
      <c r="AF40" s="163">
        <v>4</v>
      </c>
      <c r="AG40" s="161"/>
      <c r="AH40" s="162"/>
      <c r="AI40" s="162"/>
      <c r="AJ40" s="162"/>
      <c r="AK40" s="163"/>
      <c r="AL40" s="164"/>
      <c r="AM40" s="162"/>
      <c r="AN40" s="162"/>
      <c r="AO40" s="162"/>
      <c r="AP40" s="163"/>
      <c r="AQ40" s="739" t="s">
        <v>182</v>
      </c>
    </row>
    <row r="41" spans="2:49" s="135" customFormat="1" ht="16.5" thickBot="1">
      <c r="B41" s="468" t="s">
        <v>331</v>
      </c>
      <c r="C41" s="160" t="s">
        <v>197</v>
      </c>
      <c r="D41" s="959" t="s">
        <v>132</v>
      </c>
      <c r="E41" s="939"/>
      <c r="F41" s="161">
        <f t="shared" si="8"/>
        <v>3</v>
      </c>
      <c r="G41" s="172">
        <v>4</v>
      </c>
      <c r="H41" s="161"/>
      <c r="I41" s="162"/>
      <c r="J41" s="162"/>
      <c r="K41" s="162"/>
      <c r="L41" s="163"/>
      <c r="M41" s="161"/>
      <c r="N41" s="162"/>
      <c r="O41" s="162"/>
      <c r="P41" s="162"/>
      <c r="Q41" s="163"/>
      <c r="R41" s="161"/>
      <c r="S41" s="162"/>
      <c r="T41" s="162"/>
      <c r="U41" s="162"/>
      <c r="V41" s="179"/>
      <c r="W41" s="161">
        <v>1</v>
      </c>
      <c r="X41" s="162">
        <v>0</v>
      </c>
      <c r="Y41" s="162">
        <v>2</v>
      </c>
      <c r="Z41" s="162" t="s">
        <v>37</v>
      </c>
      <c r="AA41" s="163">
        <v>4</v>
      </c>
      <c r="AB41" s="161"/>
      <c r="AC41" s="162"/>
      <c r="AD41" s="162"/>
      <c r="AE41" s="162"/>
      <c r="AF41" s="163"/>
      <c r="AG41" s="161"/>
      <c r="AH41" s="162"/>
      <c r="AI41" s="162"/>
      <c r="AJ41" s="162"/>
      <c r="AK41" s="163"/>
      <c r="AL41" s="164"/>
      <c r="AM41" s="162"/>
      <c r="AN41" s="162"/>
      <c r="AO41" s="162"/>
      <c r="AP41" s="163"/>
      <c r="AQ41" s="739"/>
    </row>
    <row r="42" spans="2:49" s="135" customFormat="1" ht="15" customHeight="1" thickBot="1">
      <c r="B42" s="645" t="s">
        <v>102</v>
      </c>
      <c r="C42" s="779"/>
      <c r="D42" s="779"/>
      <c r="E42" s="646" t="s">
        <v>41</v>
      </c>
      <c r="F42" s="647">
        <f>SUM(F43:F45)</f>
        <v>14</v>
      </c>
      <c r="G42" s="647">
        <f t="shared" ref="G42:AP42" si="15">SUM(G43:G45)</f>
        <v>13</v>
      </c>
      <c r="H42" s="647">
        <f t="shared" si="15"/>
        <v>0</v>
      </c>
      <c r="I42" s="647">
        <f t="shared" si="15"/>
        <v>0</v>
      </c>
      <c r="J42" s="647">
        <f t="shared" si="15"/>
        <v>0</v>
      </c>
      <c r="K42" s="647">
        <f t="shared" si="15"/>
        <v>0</v>
      </c>
      <c r="L42" s="647">
        <f t="shared" si="15"/>
        <v>0</v>
      </c>
      <c r="M42" s="647">
        <f t="shared" si="15"/>
        <v>0</v>
      </c>
      <c r="N42" s="647">
        <f t="shared" si="15"/>
        <v>0</v>
      </c>
      <c r="O42" s="647">
        <f t="shared" si="15"/>
        <v>0</v>
      </c>
      <c r="P42" s="647">
        <f t="shared" si="15"/>
        <v>0</v>
      </c>
      <c r="Q42" s="647">
        <f t="shared" si="15"/>
        <v>0</v>
      </c>
      <c r="R42" s="647">
        <f t="shared" si="15"/>
        <v>1</v>
      </c>
      <c r="S42" s="647">
        <f t="shared" si="15"/>
        <v>0</v>
      </c>
      <c r="T42" s="647">
        <f t="shared" si="15"/>
        <v>3</v>
      </c>
      <c r="U42" s="647">
        <f t="shared" si="15"/>
        <v>0</v>
      </c>
      <c r="V42" s="647">
        <f t="shared" si="15"/>
        <v>4</v>
      </c>
      <c r="W42" s="647">
        <f t="shared" si="15"/>
        <v>0</v>
      </c>
      <c r="X42" s="647">
        <f t="shared" si="15"/>
        <v>0</v>
      </c>
      <c r="Y42" s="647">
        <f t="shared" si="15"/>
        <v>0</v>
      </c>
      <c r="Z42" s="647">
        <f t="shared" si="15"/>
        <v>0</v>
      </c>
      <c r="AA42" s="647">
        <f t="shared" si="15"/>
        <v>0</v>
      </c>
      <c r="AB42" s="647">
        <f t="shared" si="15"/>
        <v>2</v>
      </c>
      <c r="AC42" s="647">
        <f t="shared" si="15"/>
        <v>4</v>
      </c>
      <c r="AD42" s="647">
        <f t="shared" si="15"/>
        <v>0</v>
      </c>
      <c r="AE42" s="647">
        <f t="shared" si="15"/>
        <v>0</v>
      </c>
      <c r="AF42" s="647">
        <f t="shared" si="15"/>
        <v>5</v>
      </c>
      <c r="AG42" s="647">
        <f t="shared" si="15"/>
        <v>2</v>
      </c>
      <c r="AH42" s="647">
        <f t="shared" si="15"/>
        <v>0</v>
      </c>
      <c r="AI42" s="647">
        <f t="shared" si="15"/>
        <v>2</v>
      </c>
      <c r="AJ42" s="647">
        <f t="shared" si="15"/>
        <v>0</v>
      </c>
      <c r="AK42" s="647">
        <f t="shared" si="15"/>
        <v>4</v>
      </c>
      <c r="AL42" s="647">
        <f t="shared" si="15"/>
        <v>0</v>
      </c>
      <c r="AM42" s="647">
        <f t="shared" si="15"/>
        <v>0</v>
      </c>
      <c r="AN42" s="647">
        <f t="shared" si="15"/>
        <v>0</v>
      </c>
      <c r="AO42" s="647">
        <f t="shared" si="15"/>
        <v>0</v>
      </c>
      <c r="AP42" s="647">
        <f t="shared" si="15"/>
        <v>0</v>
      </c>
      <c r="AQ42" s="743"/>
    </row>
    <row r="43" spans="2:49" s="135" customFormat="1" ht="15.75" customHeight="1">
      <c r="B43" s="153" t="s">
        <v>332</v>
      </c>
      <c r="C43" s="154" t="s">
        <v>241</v>
      </c>
      <c r="D43" s="960" t="s">
        <v>208</v>
      </c>
      <c r="E43" s="961"/>
      <c r="F43" s="155">
        <f t="shared" si="8"/>
        <v>4</v>
      </c>
      <c r="G43" s="171">
        <f t="shared" si="14"/>
        <v>4</v>
      </c>
      <c r="H43" s="155"/>
      <c r="I43" s="156"/>
      <c r="J43" s="156"/>
      <c r="K43" s="156"/>
      <c r="L43" s="157"/>
      <c r="M43" s="155"/>
      <c r="N43" s="156"/>
      <c r="O43" s="156"/>
      <c r="P43" s="156"/>
      <c r="Q43" s="424"/>
      <c r="R43" s="155">
        <v>1</v>
      </c>
      <c r="S43" s="156">
        <v>0</v>
      </c>
      <c r="T43" s="156">
        <v>3</v>
      </c>
      <c r="U43" s="156" t="s">
        <v>37</v>
      </c>
      <c r="V43" s="157">
        <v>4</v>
      </c>
      <c r="W43" s="155"/>
      <c r="X43" s="156"/>
      <c r="Y43" s="156"/>
      <c r="Z43" s="156"/>
      <c r="AA43" s="157"/>
      <c r="AB43" s="155"/>
      <c r="AC43" s="156"/>
      <c r="AD43" s="156"/>
      <c r="AE43" s="156"/>
      <c r="AF43" s="157"/>
      <c r="AG43" s="155"/>
      <c r="AH43" s="156"/>
      <c r="AI43" s="156"/>
      <c r="AJ43" s="156"/>
      <c r="AK43" s="157"/>
      <c r="AL43" s="158"/>
      <c r="AM43" s="156"/>
      <c r="AN43" s="156"/>
      <c r="AO43" s="156"/>
      <c r="AP43" s="157"/>
      <c r="AQ43" s="738"/>
    </row>
    <row r="44" spans="2:49" s="135" customFormat="1" ht="15.75">
      <c r="B44" s="153" t="s">
        <v>333</v>
      </c>
      <c r="C44" s="160" t="s">
        <v>360</v>
      </c>
      <c r="D44" s="957" t="s">
        <v>359</v>
      </c>
      <c r="E44" s="958"/>
      <c r="F44" s="155">
        <f t="shared" si="8"/>
        <v>6</v>
      </c>
      <c r="G44" s="171">
        <f t="shared" si="14"/>
        <v>5</v>
      </c>
      <c r="H44" s="161"/>
      <c r="I44" s="162"/>
      <c r="J44" s="162"/>
      <c r="K44" s="162"/>
      <c r="L44" s="163"/>
      <c r="M44" s="161"/>
      <c r="N44" s="162"/>
      <c r="O44" s="162"/>
      <c r="P44" s="162"/>
      <c r="Q44" s="163"/>
      <c r="R44" s="161"/>
      <c r="S44" s="162"/>
      <c r="T44" s="162"/>
      <c r="U44" s="162"/>
      <c r="V44" s="163"/>
      <c r="W44" s="416"/>
      <c r="X44" s="417"/>
      <c r="Y44" s="417"/>
      <c r="Z44" s="417"/>
      <c r="AA44" s="418"/>
      <c r="AB44" s="161">
        <v>2</v>
      </c>
      <c r="AC44" s="162">
        <v>4</v>
      </c>
      <c r="AD44" s="162">
        <v>0</v>
      </c>
      <c r="AE44" s="162" t="s">
        <v>37</v>
      </c>
      <c r="AF44" s="163">
        <v>5</v>
      </c>
      <c r="AG44" s="161"/>
      <c r="AH44" s="162"/>
      <c r="AI44" s="162"/>
      <c r="AJ44" s="162"/>
      <c r="AK44" s="163"/>
      <c r="AL44" s="164"/>
      <c r="AM44" s="162"/>
      <c r="AN44" s="162"/>
      <c r="AO44" s="162"/>
      <c r="AP44" s="163"/>
      <c r="AQ44" s="739"/>
    </row>
    <row r="45" spans="2:49" s="135" customFormat="1" ht="15" customHeight="1" thickBot="1">
      <c r="B45" s="153" t="s">
        <v>334</v>
      </c>
      <c r="C45" s="174" t="s">
        <v>200</v>
      </c>
      <c r="D45" s="962" t="s">
        <v>91</v>
      </c>
      <c r="E45" s="963"/>
      <c r="F45" s="175">
        <f t="shared" si="8"/>
        <v>4</v>
      </c>
      <c r="G45" s="171">
        <f t="shared" si="14"/>
        <v>4</v>
      </c>
      <c r="H45" s="175"/>
      <c r="I45" s="176"/>
      <c r="J45" s="176"/>
      <c r="K45" s="176"/>
      <c r="L45" s="177"/>
      <c r="M45" s="175"/>
      <c r="N45" s="176"/>
      <c r="O45" s="176"/>
      <c r="P45" s="176"/>
      <c r="Q45" s="177"/>
      <c r="R45" s="175"/>
      <c r="S45" s="176"/>
      <c r="T45" s="176"/>
      <c r="U45" s="176"/>
      <c r="V45" s="177"/>
      <c r="W45" s="175"/>
      <c r="X45" s="176"/>
      <c r="Y45" s="176"/>
      <c r="Z45" s="176"/>
      <c r="AA45" s="177"/>
      <c r="AB45" s="419"/>
      <c r="AC45" s="420"/>
      <c r="AD45" s="420"/>
      <c r="AE45" s="420"/>
      <c r="AF45" s="421"/>
      <c r="AG45" s="175">
        <v>2</v>
      </c>
      <c r="AH45" s="176">
        <v>0</v>
      </c>
      <c r="AI45" s="176">
        <v>2</v>
      </c>
      <c r="AJ45" s="176" t="s">
        <v>37</v>
      </c>
      <c r="AK45" s="177">
        <v>4</v>
      </c>
      <c r="AL45" s="178"/>
      <c r="AM45" s="176"/>
      <c r="AN45" s="176"/>
      <c r="AO45" s="176"/>
      <c r="AP45" s="177"/>
      <c r="AQ45" s="741"/>
    </row>
    <row r="46" spans="2:49" s="135" customFormat="1" ht="15" customHeight="1" thickBot="1">
      <c r="B46" s="945" t="s">
        <v>103</v>
      </c>
      <c r="C46" s="946"/>
      <c r="D46" s="946"/>
      <c r="E46" s="646" t="s">
        <v>41</v>
      </c>
      <c r="F46" s="647">
        <f t="shared" ref="F46:AP46" si="16">SUM(F47:F49)</f>
        <v>8</v>
      </c>
      <c r="G46" s="647">
        <f t="shared" si="16"/>
        <v>11</v>
      </c>
      <c r="H46" s="647">
        <f t="shared" si="16"/>
        <v>0</v>
      </c>
      <c r="I46" s="647">
        <f t="shared" si="16"/>
        <v>0</v>
      </c>
      <c r="J46" s="647">
        <f t="shared" si="16"/>
        <v>0</v>
      </c>
      <c r="K46" s="647">
        <f t="shared" si="16"/>
        <v>0</v>
      </c>
      <c r="L46" s="647">
        <f t="shared" si="16"/>
        <v>0</v>
      </c>
      <c r="M46" s="647">
        <f t="shared" si="16"/>
        <v>0</v>
      </c>
      <c r="N46" s="647">
        <f t="shared" si="16"/>
        <v>0</v>
      </c>
      <c r="O46" s="647">
        <f t="shared" si="16"/>
        <v>0</v>
      </c>
      <c r="P46" s="647">
        <f t="shared" si="16"/>
        <v>0</v>
      </c>
      <c r="Q46" s="647">
        <f t="shared" si="16"/>
        <v>0</v>
      </c>
      <c r="R46" s="647">
        <f t="shared" si="16"/>
        <v>0</v>
      </c>
      <c r="S46" s="647">
        <f t="shared" si="16"/>
        <v>0</v>
      </c>
      <c r="T46" s="647">
        <f t="shared" si="16"/>
        <v>0</v>
      </c>
      <c r="U46" s="647">
        <f t="shared" si="16"/>
        <v>0</v>
      </c>
      <c r="V46" s="647">
        <f t="shared" si="16"/>
        <v>0</v>
      </c>
      <c r="W46" s="647">
        <f t="shared" si="16"/>
        <v>0</v>
      </c>
      <c r="X46" s="647">
        <f t="shared" si="16"/>
        <v>0</v>
      </c>
      <c r="Y46" s="647">
        <f t="shared" si="16"/>
        <v>0</v>
      </c>
      <c r="Z46" s="647">
        <f t="shared" si="16"/>
        <v>0</v>
      </c>
      <c r="AA46" s="647">
        <f t="shared" si="16"/>
        <v>0</v>
      </c>
      <c r="AB46" s="647">
        <f t="shared" si="16"/>
        <v>1</v>
      </c>
      <c r="AC46" s="647">
        <f t="shared" si="16"/>
        <v>2</v>
      </c>
      <c r="AD46" s="647">
        <f t="shared" si="16"/>
        <v>0</v>
      </c>
      <c r="AE46" s="647">
        <f t="shared" si="16"/>
        <v>0</v>
      </c>
      <c r="AF46" s="647">
        <f t="shared" si="16"/>
        <v>4</v>
      </c>
      <c r="AG46" s="647">
        <f t="shared" si="16"/>
        <v>1</v>
      </c>
      <c r="AH46" s="647">
        <f t="shared" si="16"/>
        <v>2</v>
      </c>
      <c r="AI46" s="647">
        <f t="shared" si="16"/>
        <v>0</v>
      </c>
      <c r="AJ46" s="647">
        <f t="shared" si="16"/>
        <v>0</v>
      </c>
      <c r="AK46" s="647">
        <f t="shared" si="16"/>
        <v>4</v>
      </c>
      <c r="AL46" s="647">
        <f t="shared" si="16"/>
        <v>2</v>
      </c>
      <c r="AM46" s="647">
        <f t="shared" si="16"/>
        <v>0</v>
      </c>
      <c r="AN46" s="647">
        <f t="shared" si="16"/>
        <v>0</v>
      </c>
      <c r="AO46" s="647">
        <f t="shared" si="16"/>
        <v>0</v>
      </c>
      <c r="AP46" s="647">
        <f t="shared" si="16"/>
        <v>3</v>
      </c>
      <c r="AQ46" s="743"/>
    </row>
    <row r="47" spans="2:49" s="135" customFormat="1" ht="15" customHeight="1">
      <c r="B47" s="159" t="s">
        <v>335</v>
      </c>
      <c r="C47" s="165" t="s">
        <v>318</v>
      </c>
      <c r="D47" s="947" t="s">
        <v>317</v>
      </c>
      <c r="E47" s="948"/>
      <c r="F47" s="161">
        <f t="shared" si="8"/>
        <v>2</v>
      </c>
      <c r="G47" s="172">
        <f>SUM(L47,Q47,V47,AA47,AF47,AK47,AP47)</f>
        <v>3</v>
      </c>
      <c r="H47" s="161"/>
      <c r="I47" s="162"/>
      <c r="J47" s="162"/>
      <c r="K47" s="162"/>
      <c r="L47" s="163"/>
      <c r="M47" s="161"/>
      <c r="N47" s="162"/>
      <c r="O47" s="162"/>
      <c r="P47" s="162"/>
      <c r="Q47" s="163"/>
      <c r="R47" s="161"/>
      <c r="S47" s="162"/>
      <c r="T47" s="162"/>
      <c r="U47" s="162"/>
      <c r="V47" s="163"/>
      <c r="W47" s="161"/>
      <c r="X47" s="162"/>
      <c r="Y47" s="162"/>
      <c r="Z47" s="162"/>
      <c r="AA47" s="163"/>
      <c r="AB47" s="161"/>
      <c r="AC47" s="162"/>
      <c r="AD47" s="162"/>
      <c r="AE47" s="162"/>
      <c r="AF47" s="163"/>
      <c r="AG47" s="161"/>
      <c r="AH47" s="162"/>
      <c r="AI47" s="162"/>
      <c r="AJ47" s="162"/>
      <c r="AK47" s="163"/>
      <c r="AL47" s="164">
        <v>2</v>
      </c>
      <c r="AM47" s="162">
        <v>0</v>
      </c>
      <c r="AN47" s="162">
        <v>0</v>
      </c>
      <c r="AO47" s="162" t="s">
        <v>15</v>
      </c>
      <c r="AP47" s="163">
        <v>3</v>
      </c>
      <c r="AQ47" s="739"/>
      <c r="AT47" s="997"/>
      <c r="AU47" s="998"/>
    </row>
    <row r="48" spans="2:49" s="135" customFormat="1" ht="15" customHeight="1">
      <c r="B48" s="159" t="s">
        <v>336</v>
      </c>
      <c r="C48" s="174" t="s">
        <v>319</v>
      </c>
      <c r="D48" s="962" t="s">
        <v>199</v>
      </c>
      <c r="E48" s="963"/>
      <c r="F48" s="175">
        <f t="shared" ref="F48" si="17">SUM(H48,I48,J48,M48,N48,O48,R48,S48,T48,W48,X48,Y48,AB48,AC48,AD48,AG48,AH48,AI48,AL48,AM48,AN48)</f>
        <v>3</v>
      </c>
      <c r="G48" s="172">
        <v>4</v>
      </c>
      <c r="H48" s="175"/>
      <c r="I48" s="176"/>
      <c r="J48" s="176"/>
      <c r="K48" s="176"/>
      <c r="L48" s="177"/>
      <c r="M48" s="173"/>
      <c r="N48" s="176"/>
      <c r="O48" s="176"/>
      <c r="P48" s="176"/>
      <c r="Q48" s="177"/>
      <c r="R48" s="175"/>
      <c r="S48" s="176"/>
      <c r="T48" s="176"/>
      <c r="U48" s="176"/>
      <c r="V48" s="177"/>
      <c r="W48" s="175"/>
      <c r="X48" s="176"/>
      <c r="Y48" s="176"/>
      <c r="Z48" s="176"/>
      <c r="AA48" s="177"/>
      <c r="AB48" s="175">
        <v>1</v>
      </c>
      <c r="AC48" s="176">
        <v>2</v>
      </c>
      <c r="AD48" s="176">
        <v>0</v>
      </c>
      <c r="AE48" s="176" t="s">
        <v>15</v>
      </c>
      <c r="AF48" s="177">
        <v>4</v>
      </c>
      <c r="AG48" s="175"/>
      <c r="AH48" s="176"/>
      <c r="AI48" s="176"/>
      <c r="AJ48" s="176"/>
      <c r="AK48" s="177"/>
      <c r="AL48" s="178"/>
      <c r="AM48" s="176"/>
      <c r="AN48" s="176"/>
      <c r="AO48" s="176"/>
      <c r="AP48" s="177"/>
      <c r="AQ48" s="741"/>
      <c r="AT48" s="998"/>
      <c r="AU48" s="998"/>
    </row>
    <row r="49" spans="2:47" s="135" customFormat="1" ht="16.5" thickBot="1">
      <c r="B49" s="159" t="s">
        <v>337</v>
      </c>
      <c r="C49" s="802" t="s">
        <v>226</v>
      </c>
      <c r="D49" s="952" t="s">
        <v>95</v>
      </c>
      <c r="E49" s="953"/>
      <c r="F49" s="167">
        <f t="shared" si="8"/>
        <v>3</v>
      </c>
      <c r="G49" s="172">
        <f t="shared" ref="G49" si="18">SUM(L49,Q49,V49,AA49,AF49,AK49,AP49)</f>
        <v>4</v>
      </c>
      <c r="H49" s="167"/>
      <c r="I49" s="168"/>
      <c r="J49" s="168"/>
      <c r="K49" s="168"/>
      <c r="L49" s="169"/>
      <c r="M49" s="167"/>
      <c r="N49" s="168"/>
      <c r="O49" s="168"/>
      <c r="P49" s="168"/>
      <c r="Q49" s="169"/>
      <c r="R49" s="167"/>
      <c r="S49" s="168"/>
      <c r="T49" s="168"/>
      <c r="U49" s="168"/>
      <c r="V49" s="169"/>
      <c r="W49" s="167"/>
      <c r="X49" s="168"/>
      <c r="Y49" s="168"/>
      <c r="Z49" s="168"/>
      <c r="AA49" s="169"/>
      <c r="AB49" s="167"/>
      <c r="AC49" s="168"/>
      <c r="AD49" s="168"/>
      <c r="AE49" s="168"/>
      <c r="AF49" s="169"/>
      <c r="AG49" s="167">
        <v>1</v>
      </c>
      <c r="AH49" s="168">
        <v>2</v>
      </c>
      <c r="AI49" s="168">
        <v>0</v>
      </c>
      <c r="AJ49" s="168" t="s">
        <v>15</v>
      </c>
      <c r="AK49" s="169">
        <v>4</v>
      </c>
      <c r="AL49" s="170"/>
      <c r="AM49" s="168"/>
      <c r="AN49" s="168"/>
      <c r="AO49" s="168"/>
      <c r="AP49" s="169"/>
      <c r="AQ49" s="744"/>
      <c r="AT49" s="998"/>
      <c r="AU49" s="998"/>
    </row>
    <row r="50" spans="2:47" s="135" customFormat="1" ht="15" customHeight="1" thickBot="1">
      <c r="B50" s="992" t="s">
        <v>107</v>
      </c>
      <c r="C50" s="993"/>
      <c r="D50" s="993"/>
      <c r="E50" s="994"/>
      <c r="F50" s="648">
        <f t="shared" ref="F50:AP50" si="19">F10+F21+F28+F36+F42+F46</f>
        <v>120</v>
      </c>
      <c r="G50" s="649">
        <f t="shared" si="19"/>
        <v>141</v>
      </c>
      <c r="H50" s="650">
        <f t="shared" si="19"/>
        <v>11</v>
      </c>
      <c r="I50" s="651">
        <f t="shared" si="19"/>
        <v>10</v>
      </c>
      <c r="J50" s="651">
        <f t="shared" si="19"/>
        <v>4</v>
      </c>
      <c r="K50" s="651">
        <f t="shared" si="19"/>
        <v>0</v>
      </c>
      <c r="L50" s="652">
        <f t="shared" si="19"/>
        <v>31</v>
      </c>
      <c r="M50" s="653">
        <f t="shared" si="19"/>
        <v>12</v>
      </c>
      <c r="N50" s="654">
        <f t="shared" si="19"/>
        <v>8</v>
      </c>
      <c r="O50" s="654">
        <f t="shared" si="19"/>
        <v>4</v>
      </c>
      <c r="P50" s="651">
        <f t="shared" si="19"/>
        <v>0</v>
      </c>
      <c r="Q50" s="652">
        <f t="shared" si="19"/>
        <v>29</v>
      </c>
      <c r="R50" s="653">
        <f t="shared" si="19"/>
        <v>10</v>
      </c>
      <c r="S50" s="654">
        <f t="shared" si="19"/>
        <v>9</v>
      </c>
      <c r="T50" s="654">
        <f t="shared" si="19"/>
        <v>10</v>
      </c>
      <c r="U50" s="651">
        <f t="shared" si="19"/>
        <v>0</v>
      </c>
      <c r="V50" s="652">
        <f t="shared" si="19"/>
        <v>29</v>
      </c>
      <c r="W50" s="653">
        <f t="shared" si="19"/>
        <v>7</v>
      </c>
      <c r="X50" s="654">
        <f t="shared" si="19"/>
        <v>7</v>
      </c>
      <c r="Y50" s="654">
        <f t="shared" si="19"/>
        <v>2</v>
      </c>
      <c r="Z50" s="651">
        <f t="shared" si="19"/>
        <v>0</v>
      </c>
      <c r="AA50" s="652">
        <f t="shared" si="19"/>
        <v>20</v>
      </c>
      <c r="AB50" s="653">
        <f t="shared" si="19"/>
        <v>5</v>
      </c>
      <c r="AC50" s="654">
        <f t="shared" si="19"/>
        <v>6</v>
      </c>
      <c r="AD50" s="654">
        <f t="shared" si="19"/>
        <v>4</v>
      </c>
      <c r="AE50" s="651">
        <f t="shared" si="19"/>
        <v>0</v>
      </c>
      <c r="AF50" s="652">
        <f t="shared" si="19"/>
        <v>17</v>
      </c>
      <c r="AG50" s="653">
        <f t="shared" si="19"/>
        <v>4</v>
      </c>
      <c r="AH50" s="654">
        <f t="shared" si="19"/>
        <v>3</v>
      </c>
      <c r="AI50" s="654">
        <f t="shared" si="19"/>
        <v>2</v>
      </c>
      <c r="AJ50" s="651">
        <f t="shared" si="19"/>
        <v>0</v>
      </c>
      <c r="AK50" s="652">
        <f t="shared" si="19"/>
        <v>12</v>
      </c>
      <c r="AL50" s="653">
        <f t="shared" si="19"/>
        <v>2</v>
      </c>
      <c r="AM50" s="654">
        <f t="shared" si="19"/>
        <v>0</v>
      </c>
      <c r="AN50" s="654">
        <f t="shared" si="19"/>
        <v>0</v>
      </c>
      <c r="AO50" s="651">
        <f t="shared" si="19"/>
        <v>0</v>
      </c>
      <c r="AP50" s="655">
        <f t="shared" si="19"/>
        <v>3</v>
      </c>
      <c r="AQ50" s="745"/>
      <c r="AR50" s="180"/>
    </row>
    <row r="51" spans="2:47" s="135" customFormat="1" ht="15" customHeight="1">
      <c r="B51" s="181"/>
      <c r="C51" s="182"/>
      <c r="D51" s="183"/>
      <c r="E51" s="184"/>
      <c r="F51" s="635"/>
      <c r="G51" s="636" t="s">
        <v>16</v>
      </c>
      <c r="H51" s="185"/>
      <c r="I51" s="185"/>
      <c r="J51" s="125"/>
      <c r="K51" s="400">
        <f>COUNTIF(K11:K49,"v")</f>
        <v>2</v>
      </c>
      <c r="L51" s="401"/>
      <c r="M51" s="406"/>
      <c r="N51" s="406"/>
      <c r="O51" s="403"/>
      <c r="P51" s="407">
        <f>COUNTIF(P11:P49,"v")</f>
        <v>3</v>
      </c>
      <c r="Q51" s="401"/>
      <c r="R51" s="406"/>
      <c r="S51" s="406"/>
      <c r="T51" s="403"/>
      <c r="U51" s="407">
        <f>COUNTIF(U11:U49,"v")</f>
        <v>1</v>
      </c>
      <c r="V51" s="401"/>
      <c r="W51" s="406"/>
      <c r="X51" s="406"/>
      <c r="Y51" s="403"/>
      <c r="Z51" s="407">
        <f>COUNTIF(Z11:Z49,"v")</f>
        <v>2</v>
      </c>
      <c r="AA51" s="401"/>
      <c r="AB51" s="406"/>
      <c r="AC51" s="406"/>
      <c r="AD51" s="403"/>
      <c r="AE51" s="407">
        <f>COUNTIF(AE11:AE49,"v")</f>
        <v>1</v>
      </c>
      <c r="AF51" s="401"/>
      <c r="AG51" s="406"/>
      <c r="AH51" s="406"/>
      <c r="AI51" s="403"/>
      <c r="AJ51" s="407">
        <f>COUNTIF(AJ11:AJ49,"v")</f>
        <v>2</v>
      </c>
      <c r="AK51" s="401"/>
      <c r="AL51" s="406"/>
      <c r="AM51" s="406"/>
      <c r="AN51" s="403"/>
      <c r="AO51" s="402">
        <f>COUNTIF(AO11:AO49,"v")</f>
        <v>1</v>
      </c>
      <c r="AP51" s="186"/>
      <c r="AQ51" s="186"/>
      <c r="AR51" s="180"/>
    </row>
    <row r="52" spans="2:47" s="135" customFormat="1" ht="15" customHeight="1">
      <c r="B52" s="181"/>
      <c r="C52" s="182"/>
      <c r="D52" s="183"/>
      <c r="E52" s="184"/>
      <c r="F52" s="637"/>
      <c r="G52" s="638" t="s">
        <v>38</v>
      </c>
      <c r="H52" s="185"/>
      <c r="I52" s="185"/>
      <c r="J52" s="125"/>
      <c r="K52" s="401">
        <f>COUNTIF(K11:K49,"é")</f>
        <v>5</v>
      </c>
      <c r="L52" s="400"/>
      <c r="M52" s="407"/>
      <c r="N52" s="407"/>
      <c r="O52" s="402"/>
      <c r="P52" s="406">
        <f>COUNTIF(P11:P49,"é")</f>
        <v>4</v>
      </c>
      <c r="Q52" s="400"/>
      <c r="R52" s="407"/>
      <c r="S52" s="407"/>
      <c r="T52" s="402"/>
      <c r="U52" s="406">
        <f>COUNTIF(U11:U49,"é")</f>
        <v>6</v>
      </c>
      <c r="V52" s="400"/>
      <c r="W52" s="407"/>
      <c r="X52" s="407"/>
      <c r="Y52" s="402"/>
      <c r="Z52" s="406">
        <f>COUNTIF(Z11:Z49,"é")</f>
        <v>3</v>
      </c>
      <c r="AA52" s="400"/>
      <c r="AB52" s="407"/>
      <c r="AC52" s="407"/>
      <c r="AD52" s="402"/>
      <c r="AE52" s="406">
        <f>COUNTIF(AE11:AE49,"é")</f>
        <v>3</v>
      </c>
      <c r="AF52" s="400"/>
      <c r="AG52" s="407"/>
      <c r="AH52" s="407"/>
      <c r="AI52" s="402"/>
      <c r="AJ52" s="406">
        <f>COUNTIF(AJ11:AJ49,"é")</f>
        <v>1</v>
      </c>
      <c r="AK52" s="400"/>
      <c r="AL52" s="407"/>
      <c r="AM52" s="407"/>
      <c r="AN52" s="402"/>
      <c r="AO52" s="403">
        <f>COUNTIF(AO11:AO49,"é")</f>
        <v>0</v>
      </c>
      <c r="AP52" s="185"/>
      <c r="AQ52" s="185"/>
      <c r="AR52" s="180"/>
    </row>
    <row r="53" spans="2:47" s="135" customFormat="1" ht="15" customHeight="1">
      <c r="B53" s="181"/>
      <c r="C53" s="182"/>
      <c r="E53" s="184"/>
      <c r="F53" s="187"/>
      <c r="G53" s="188" t="s">
        <v>105</v>
      </c>
      <c r="H53" s="166"/>
      <c r="I53" s="189">
        <f>I50+J50</f>
        <v>14</v>
      </c>
      <c r="J53" s="166"/>
      <c r="K53" s="187"/>
      <c r="L53" s="404"/>
      <c r="M53" s="396"/>
      <c r="N53" s="405">
        <f>N50+O50</f>
        <v>12</v>
      </c>
      <c r="O53" s="396"/>
      <c r="P53" s="187"/>
      <c r="Q53" s="404"/>
      <c r="R53" s="396"/>
      <c r="S53" s="405">
        <f>S50+T50</f>
        <v>19</v>
      </c>
      <c r="T53" s="396"/>
      <c r="U53" s="187"/>
      <c r="V53" s="404"/>
      <c r="W53" s="396"/>
      <c r="X53" s="405">
        <f>X50+Y50</f>
        <v>9</v>
      </c>
      <c r="Y53" s="396"/>
      <c r="Z53" s="187"/>
      <c r="AA53" s="404"/>
      <c r="AB53" s="396"/>
      <c r="AC53" s="405">
        <f>AC50+AD50</f>
        <v>10</v>
      </c>
      <c r="AD53" s="396"/>
      <c r="AE53" s="187"/>
      <c r="AF53" s="404"/>
      <c r="AG53" s="396"/>
      <c r="AH53" s="405">
        <f>AH50+AI50</f>
        <v>5</v>
      </c>
      <c r="AI53" s="396"/>
      <c r="AJ53" s="187"/>
      <c r="AK53" s="404"/>
      <c r="AL53" s="396"/>
      <c r="AM53" s="405">
        <f>AM50+AN50</f>
        <v>0</v>
      </c>
      <c r="AN53" s="396"/>
      <c r="AO53" s="187"/>
      <c r="AP53" s="190"/>
      <c r="AQ53" s="191"/>
      <c r="AR53" s="180"/>
    </row>
    <row r="54" spans="2:47" s="135" customFormat="1" ht="15" customHeight="1">
      <c r="B54" s="181"/>
      <c r="C54" s="182"/>
      <c r="E54" s="184"/>
      <c r="F54" s="187"/>
      <c r="G54" s="188" t="s">
        <v>106</v>
      </c>
      <c r="H54" s="166"/>
      <c r="I54" s="189">
        <f>H50+I50+J50</f>
        <v>25</v>
      </c>
      <c r="J54" s="166"/>
      <c r="K54" s="187"/>
      <c r="L54" s="190"/>
      <c r="M54" s="187"/>
      <c r="N54" s="189">
        <f>M50+N50+O50</f>
        <v>24</v>
      </c>
      <c r="O54" s="187"/>
      <c r="P54" s="187"/>
      <c r="Q54" s="190"/>
      <c r="R54" s="187"/>
      <c r="S54" s="189">
        <f>R50+S50+T50</f>
        <v>29</v>
      </c>
      <c r="T54" s="187"/>
      <c r="U54" s="187"/>
      <c r="V54" s="190"/>
      <c r="W54" s="187"/>
      <c r="X54" s="189">
        <f>W50+X50+Y50</f>
        <v>16</v>
      </c>
      <c r="Y54" s="187"/>
      <c r="Z54" s="187"/>
      <c r="AA54" s="190"/>
      <c r="AB54" s="187"/>
      <c r="AC54" s="189">
        <f>AB50+AC50+AD50</f>
        <v>15</v>
      </c>
      <c r="AD54" s="187"/>
      <c r="AE54" s="187"/>
      <c r="AF54" s="190"/>
      <c r="AG54" s="187"/>
      <c r="AH54" s="189">
        <f>AG50+AH50+AI50</f>
        <v>9</v>
      </c>
      <c r="AI54" s="187"/>
      <c r="AJ54" s="187"/>
      <c r="AK54" s="190"/>
      <c r="AL54" s="187"/>
      <c r="AM54" s="189">
        <f>AL50+AM50+AN50</f>
        <v>2</v>
      </c>
      <c r="AN54" s="187"/>
      <c r="AO54" s="187"/>
      <c r="AP54" s="190"/>
      <c r="AQ54" s="191"/>
      <c r="AR54" s="180"/>
    </row>
    <row r="55" spans="2:47" s="135" customFormat="1" ht="15" customHeight="1">
      <c r="B55" s="181"/>
      <c r="C55" s="182"/>
      <c r="E55" s="184"/>
      <c r="F55" s="192"/>
      <c r="G55" s="191"/>
      <c r="H55" s="938"/>
      <c r="I55" s="938"/>
      <c r="J55" s="938"/>
      <c r="K55" s="192"/>
      <c r="L55" s="191"/>
      <c r="M55" s="938"/>
      <c r="N55" s="938"/>
      <c r="O55" s="938"/>
      <c r="P55" s="192"/>
      <c r="Q55" s="191"/>
      <c r="R55" s="938"/>
      <c r="S55" s="938"/>
      <c r="T55" s="938"/>
      <c r="U55" s="192"/>
      <c r="V55" s="191"/>
      <c r="W55" s="938"/>
      <c r="X55" s="938"/>
      <c r="Y55" s="938"/>
      <c r="Z55" s="192"/>
      <c r="AA55" s="191"/>
      <c r="AB55" s="192"/>
      <c r="AC55" s="192"/>
      <c r="AD55" s="192"/>
      <c r="AE55" s="192"/>
      <c r="AF55" s="191"/>
      <c r="AG55" s="192"/>
      <c r="AH55" s="192"/>
      <c r="AI55" s="192"/>
      <c r="AJ55" s="192"/>
      <c r="AK55" s="191"/>
      <c r="AL55" s="192"/>
      <c r="AM55" s="192"/>
      <c r="AN55" s="192"/>
      <c r="AO55" s="192"/>
      <c r="AP55" s="191"/>
      <c r="AQ55" s="191"/>
      <c r="AR55" s="180"/>
    </row>
    <row r="56" spans="2:47" s="135" customFormat="1" ht="15" customHeight="1" thickBot="1">
      <c r="B56" s="126"/>
      <c r="C56" s="193"/>
      <c r="D56" s="194"/>
      <c r="E56" s="194"/>
      <c r="AP56" s="191"/>
      <c r="AQ56" s="191"/>
      <c r="AR56" s="180"/>
    </row>
    <row r="57" spans="2:47" s="125" customFormat="1" ht="15" customHeight="1" thickTop="1" thickBot="1">
      <c r="B57" s="989" t="s">
        <v>119</v>
      </c>
      <c r="C57" s="990"/>
      <c r="D57" s="991"/>
      <c r="E57" s="639" t="s">
        <v>48</v>
      </c>
      <c r="F57" s="640" t="s">
        <v>24</v>
      </c>
      <c r="G57" s="195"/>
      <c r="H57" s="196"/>
      <c r="I57" s="996" t="s">
        <v>49</v>
      </c>
      <c r="J57" s="996"/>
      <c r="K57" s="996"/>
      <c r="L57" s="996"/>
      <c r="M57" s="996"/>
      <c r="N57" s="196"/>
      <c r="O57" s="196"/>
      <c r="P57" s="197"/>
      <c r="Q57" s="135"/>
      <c r="R57" s="135"/>
      <c r="S57" s="135"/>
      <c r="T57" s="135"/>
      <c r="U57" s="135"/>
      <c r="V57" s="135"/>
      <c r="W57" s="135"/>
      <c r="X57" s="135"/>
      <c r="Y57" s="135"/>
    </row>
    <row r="58" spans="2:47" s="125" customFormat="1" ht="15" customHeight="1">
      <c r="B58" s="198"/>
      <c r="C58" s="199" t="s">
        <v>21</v>
      </c>
      <c r="D58" s="200" t="s">
        <v>2</v>
      </c>
      <c r="E58" s="201"/>
      <c r="F58" s="202"/>
      <c r="G58" s="986" t="s">
        <v>25</v>
      </c>
      <c r="H58" s="987"/>
      <c r="I58" s="987"/>
      <c r="J58" s="987"/>
      <c r="K58" s="988"/>
      <c r="L58" s="995" t="s">
        <v>27</v>
      </c>
      <c r="M58" s="987"/>
      <c r="N58" s="987"/>
      <c r="O58" s="987"/>
      <c r="P58" s="988"/>
      <c r="R58" s="135"/>
      <c r="S58" s="135"/>
      <c r="T58" s="135"/>
      <c r="U58" s="135"/>
      <c r="V58" s="135"/>
      <c r="W58" s="135"/>
      <c r="X58" s="135"/>
      <c r="Y58" s="135"/>
    </row>
    <row r="59" spans="2:47" s="125" customFormat="1" ht="15" customHeight="1">
      <c r="B59" s="656"/>
      <c r="C59" s="657"/>
      <c r="D59" s="658"/>
      <c r="E59" s="659"/>
      <c r="F59" s="660"/>
      <c r="G59" s="661" t="s">
        <v>10</v>
      </c>
      <c r="H59" s="662" t="s">
        <v>12</v>
      </c>
      <c r="I59" s="662" t="s">
        <v>11</v>
      </c>
      <c r="J59" s="662" t="s">
        <v>13</v>
      </c>
      <c r="K59" s="663" t="s">
        <v>14</v>
      </c>
      <c r="L59" s="661" t="s">
        <v>10</v>
      </c>
      <c r="M59" s="662" t="s">
        <v>12</v>
      </c>
      <c r="N59" s="662" t="s">
        <v>11</v>
      </c>
      <c r="O59" s="662" t="s">
        <v>13</v>
      </c>
      <c r="P59" s="663" t="s">
        <v>14</v>
      </c>
      <c r="R59" s="135"/>
      <c r="S59" s="135"/>
      <c r="T59" s="135"/>
      <c r="U59" s="135"/>
      <c r="V59" s="135"/>
      <c r="W59" s="135"/>
      <c r="X59" s="135"/>
      <c r="Y59" s="135"/>
    </row>
    <row r="60" spans="2:47" s="125" customFormat="1" ht="15" customHeight="1">
      <c r="B60" s="198"/>
      <c r="C60" s="203"/>
      <c r="D60" s="204" t="s">
        <v>44</v>
      </c>
      <c r="E60" s="205"/>
      <c r="F60" s="206"/>
      <c r="G60" s="210"/>
      <c r="H60" s="203"/>
      <c r="I60" s="203"/>
      <c r="J60" s="203"/>
      <c r="K60" s="209">
        <v>20</v>
      </c>
      <c r="L60" s="207"/>
      <c r="M60" s="208"/>
      <c r="N60" s="208"/>
      <c r="O60" s="208"/>
      <c r="P60" s="209">
        <v>20</v>
      </c>
      <c r="R60" s="135"/>
      <c r="S60" s="135"/>
      <c r="T60" s="135"/>
      <c r="U60" s="135"/>
      <c r="V60" s="135"/>
      <c r="W60" s="135"/>
      <c r="X60" s="135"/>
      <c r="Y60" s="135"/>
      <c r="AN60" s="211"/>
      <c r="AO60" s="211"/>
      <c r="AP60" s="186"/>
      <c r="AQ60" s="186"/>
    </row>
    <row r="61" spans="2:47" s="125" customFormat="1" ht="15" customHeight="1">
      <c r="B61" s="198"/>
      <c r="C61" s="203"/>
      <c r="D61" s="204" t="s">
        <v>50</v>
      </c>
      <c r="E61" s="205"/>
      <c r="F61" s="206"/>
      <c r="G61" s="210"/>
      <c r="H61" s="203"/>
      <c r="I61" s="203"/>
      <c r="J61" s="203"/>
      <c r="K61" s="209">
        <v>3</v>
      </c>
      <c r="L61" s="207"/>
      <c r="M61" s="208"/>
      <c r="N61" s="208"/>
      <c r="O61" s="208"/>
      <c r="P61" s="209">
        <v>3</v>
      </c>
      <c r="AN61" s="211"/>
      <c r="AO61" s="211"/>
      <c r="AP61" s="186"/>
      <c r="AQ61" s="212" t="s">
        <v>123</v>
      </c>
    </row>
    <row r="62" spans="2:47" s="125" customFormat="1" ht="15">
      <c r="B62" s="198"/>
      <c r="C62" s="203"/>
      <c r="D62" s="204" t="s">
        <v>51</v>
      </c>
      <c r="E62" s="205"/>
      <c r="F62" s="206"/>
      <c r="G62" s="210"/>
      <c r="H62" s="203"/>
      <c r="I62" s="203"/>
      <c r="J62" s="203"/>
      <c r="K62" s="209">
        <v>3</v>
      </c>
      <c r="L62" s="207"/>
      <c r="M62" s="208"/>
      <c r="N62" s="208"/>
      <c r="O62" s="208"/>
      <c r="P62" s="209">
        <v>3</v>
      </c>
      <c r="AN62" s="211"/>
      <c r="AO62" s="211"/>
      <c r="AP62" s="186"/>
      <c r="AQ62" s="212" t="s">
        <v>42</v>
      </c>
    </row>
    <row r="63" spans="2:47" s="125" customFormat="1" ht="15">
      <c r="B63" s="198"/>
      <c r="C63" s="203"/>
      <c r="D63" s="204" t="s">
        <v>52</v>
      </c>
      <c r="E63" s="205"/>
      <c r="F63" s="206"/>
      <c r="G63" s="210"/>
      <c r="H63" s="203"/>
      <c r="I63" s="203"/>
      <c r="J63" s="203"/>
      <c r="K63" s="209">
        <v>2</v>
      </c>
      <c r="L63" s="207"/>
      <c r="M63" s="208"/>
      <c r="N63" s="208"/>
      <c r="O63" s="208"/>
      <c r="P63" s="209">
        <v>2</v>
      </c>
    </row>
    <row r="64" spans="2:47" s="125" customFormat="1" ht="15.75" thickBot="1">
      <c r="B64" s="213"/>
      <c r="C64" s="214"/>
      <c r="D64" s="215" t="s">
        <v>53</v>
      </c>
      <c r="E64" s="216"/>
      <c r="F64" s="217"/>
      <c r="G64" s="218"/>
      <c r="H64" s="214"/>
      <c r="I64" s="214"/>
      <c r="J64" s="214"/>
      <c r="K64" s="219">
        <v>2</v>
      </c>
      <c r="L64" s="220"/>
      <c r="M64" s="221"/>
      <c r="N64" s="221"/>
      <c r="O64" s="221"/>
      <c r="P64" s="219">
        <v>2</v>
      </c>
    </row>
    <row r="65" spans="2:16" s="125" customFormat="1" ht="16.5" thickBot="1">
      <c r="B65" s="222"/>
      <c r="C65" s="223"/>
      <c r="D65" s="664" t="s">
        <v>46</v>
      </c>
      <c r="E65" s="665"/>
      <c r="F65" s="666"/>
      <c r="G65" s="667"/>
      <c r="H65" s="668"/>
      <c r="I65" s="668"/>
      <c r="J65" s="668"/>
      <c r="K65" s="669">
        <v>30</v>
      </c>
      <c r="L65" s="670"/>
      <c r="M65" s="671"/>
      <c r="N65" s="671"/>
      <c r="O65" s="671"/>
      <c r="P65" s="669">
        <v>30</v>
      </c>
    </row>
    <row r="66" spans="2:16" s="125" customFormat="1" ht="16.5" thickTop="1">
      <c r="B66" s="181"/>
      <c r="C66" s="224"/>
      <c r="D66" s="225"/>
      <c r="E66" s="225"/>
      <c r="F66" s="135"/>
      <c r="G66" s="135"/>
      <c r="H66" s="135"/>
      <c r="I66" s="135"/>
      <c r="J66" s="135"/>
      <c r="K66" s="135"/>
      <c r="L66" s="135"/>
      <c r="M66" s="135"/>
      <c r="N66" s="135"/>
      <c r="O66" s="135"/>
      <c r="P66" s="135"/>
    </row>
    <row r="67" spans="2:16" s="125" customFormat="1" ht="15.75">
      <c r="B67" s="985" t="s">
        <v>120</v>
      </c>
      <c r="C67" s="985"/>
      <c r="D67" s="985"/>
      <c r="E67" s="985"/>
      <c r="F67" s="985"/>
      <c r="G67" s="985"/>
      <c r="H67" s="985"/>
      <c r="I67" s="985"/>
      <c r="J67" s="985"/>
      <c r="K67" s="985"/>
      <c r="L67" s="135"/>
      <c r="M67" s="135"/>
      <c r="N67" s="135"/>
      <c r="O67" s="135"/>
      <c r="P67" s="135"/>
    </row>
    <row r="68" spans="2:16" s="95" customFormat="1">
      <c r="B68" s="122"/>
      <c r="C68" s="123"/>
      <c r="D68" s="124"/>
      <c r="E68" s="124"/>
    </row>
    <row r="69" spans="2:16" s="95" customFormat="1">
      <c r="B69" s="122"/>
      <c r="C69" s="123"/>
      <c r="D69" s="124"/>
      <c r="E69" s="124"/>
    </row>
    <row r="70" spans="2:16" s="95" customFormat="1">
      <c r="B70" s="122"/>
      <c r="C70" s="123"/>
      <c r="D70" s="124"/>
      <c r="E70" s="124"/>
    </row>
    <row r="71" spans="2:16" s="95" customFormat="1">
      <c r="B71" s="122"/>
      <c r="C71" s="123"/>
      <c r="D71" s="124"/>
      <c r="E71" s="124"/>
    </row>
    <row r="72" spans="2:16" s="95" customFormat="1">
      <c r="B72" s="122"/>
      <c r="C72" s="123"/>
      <c r="D72" s="124"/>
      <c r="E72" s="124"/>
    </row>
    <row r="73" spans="2:16" s="95" customFormat="1">
      <c r="B73" s="122"/>
      <c r="C73" s="123"/>
      <c r="D73" s="124"/>
      <c r="E73" s="124"/>
    </row>
    <row r="74" spans="2:16" s="95" customFormat="1">
      <c r="B74" s="122"/>
      <c r="C74" s="123"/>
      <c r="D74" s="124"/>
      <c r="E74" s="124"/>
    </row>
    <row r="75" spans="2:16" s="95" customFormat="1">
      <c r="B75" s="122"/>
      <c r="C75" s="123"/>
      <c r="D75" s="124"/>
      <c r="E75" s="124"/>
    </row>
    <row r="76" spans="2:16" s="95" customFormat="1">
      <c r="B76" s="122"/>
      <c r="C76" s="123"/>
      <c r="D76" s="124"/>
      <c r="E76" s="124"/>
    </row>
    <row r="77" spans="2:16" s="95" customFormat="1">
      <c r="B77" s="122"/>
      <c r="C77" s="123"/>
      <c r="D77" s="124"/>
      <c r="E77" s="124"/>
    </row>
    <row r="78" spans="2:16" s="95" customFormat="1">
      <c r="B78" s="122"/>
      <c r="C78" s="123"/>
      <c r="D78" s="124"/>
      <c r="E78" s="124"/>
    </row>
    <row r="79" spans="2:16" s="95" customFormat="1">
      <c r="B79" s="122"/>
      <c r="C79" s="123"/>
      <c r="D79" s="124"/>
      <c r="E79" s="124"/>
    </row>
    <row r="80" spans="2:16" s="95" customFormat="1">
      <c r="B80" s="122"/>
      <c r="C80" s="123"/>
      <c r="D80" s="124"/>
      <c r="E80" s="124"/>
    </row>
    <row r="81" spans="2:5" s="95" customFormat="1">
      <c r="B81" s="122"/>
      <c r="C81" s="123"/>
      <c r="D81" s="124"/>
      <c r="E81" s="124"/>
    </row>
    <row r="82" spans="2:5" s="95" customFormat="1">
      <c r="B82" s="122"/>
      <c r="C82" s="123"/>
      <c r="D82" s="124"/>
      <c r="E82" s="124"/>
    </row>
    <row r="83" spans="2:5" s="95" customFormat="1">
      <c r="B83" s="122"/>
      <c r="C83" s="123"/>
      <c r="D83" s="124"/>
      <c r="E83" s="124"/>
    </row>
    <row r="84" spans="2:5" s="95" customFormat="1">
      <c r="B84" s="122"/>
      <c r="C84" s="123"/>
      <c r="D84" s="124"/>
      <c r="E84" s="124"/>
    </row>
    <row r="85" spans="2:5" s="95" customFormat="1">
      <c r="B85" s="122"/>
      <c r="C85" s="123"/>
      <c r="D85" s="124"/>
      <c r="E85" s="124"/>
    </row>
    <row r="86" spans="2:5" s="95" customFormat="1">
      <c r="B86" s="122"/>
      <c r="C86" s="123"/>
      <c r="D86" s="124"/>
      <c r="E86" s="124"/>
    </row>
    <row r="87" spans="2:5" s="95" customFormat="1">
      <c r="B87" s="122"/>
      <c r="C87" s="123"/>
      <c r="D87" s="124"/>
      <c r="E87" s="124"/>
    </row>
    <row r="88" spans="2:5" s="95" customFormat="1">
      <c r="B88" s="122"/>
      <c r="C88" s="123"/>
      <c r="D88" s="124"/>
      <c r="E88" s="124"/>
    </row>
    <row r="89" spans="2:5" s="95" customFormat="1">
      <c r="B89" s="122"/>
      <c r="C89" s="123"/>
      <c r="D89" s="124"/>
      <c r="E89" s="124"/>
    </row>
    <row r="90" spans="2:5" s="95" customFormat="1">
      <c r="B90" s="122"/>
      <c r="C90" s="123"/>
      <c r="D90" s="124"/>
      <c r="E90" s="124"/>
    </row>
    <row r="91" spans="2:5" s="95" customFormat="1">
      <c r="B91" s="122"/>
      <c r="C91" s="123"/>
      <c r="D91" s="124"/>
      <c r="E91" s="124"/>
    </row>
    <row r="92" spans="2:5" s="95" customFormat="1">
      <c r="B92" s="122"/>
      <c r="C92" s="123"/>
      <c r="D92" s="124"/>
      <c r="E92" s="124"/>
    </row>
    <row r="93" spans="2:5" s="95" customFormat="1">
      <c r="B93" s="122"/>
      <c r="C93" s="123"/>
      <c r="D93" s="124"/>
      <c r="E93" s="124"/>
    </row>
    <row r="94" spans="2:5" s="95" customFormat="1">
      <c r="B94" s="122"/>
      <c r="C94" s="123"/>
      <c r="D94" s="124"/>
      <c r="E94" s="124"/>
    </row>
    <row r="95" spans="2:5" s="95" customFormat="1">
      <c r="B95" s="122"/>
      <c r="C95" s="123"/>
      <c r="D95" s="124"/>
      <c r="E95" s="124"/>
    </row>
    <row r="96" spans="2:5" s="95" customFormat="1">
      <c r="B96" s="122"/>
      <c r="C96" s="123"/>
      <c r="D96" s="124"/>
      <c r="E96" s="124"/>
    </row>
    <row r="97" spans="2:5" s="95" customFormat="1">
      <c r="B97" s="122"/>
      <c r="C97" s="123"/>
      <c r="D97" s="124"/>
      <c r="E97" s="124"/>
    </row>
    <row r="98" spans="2:5" s="95" customFormat="1">
      <c r="B98" s="122"/>
      <c r="C98" s="123"/>
      <c r="D98" s="124"/>
      <c r="E98" s="124"/>
    </row>
    <row r="99" spans="2:5" s="95" customFormat="1">
      <c r="B99" s="122"/>
      <c r="C99" s="123"/>
      <c r="D99" s="124"/>
      <c r="E99" s="124"/>
    </row>
    <row r="100" spans="2:5" s="95" customFormat="1">
      <c r="B100" s="122"/>
      <c r="C100" s="123"/>
      <c r="D100" s="124"/>
      <c r="E100" s="124"/>
    </row>
    <row r="101" spans="2:5" s="95" customFormat="1">
      <c r="B101" s="122"/>
      <c r="C101" s="123"/>
      <c r="D101" s="124"/>
      <c r="E101" s="124"/>
    </row>
    <row r="102" spans="2:5" s="95" customFormat="1">
      <c r="B102" s="122"/>
      <c r="C102" s="123"/>
      <c r="D102" s="124"/>
      <c r="E102" s="124"/>
    </row>
    <row r="103" spans="2:5" s="95" customFormat="1">
      <c r="B103" s="122"/>
      <c r="C103" s="123"/>
      <c r="D103" s="124"/>
      <c r="E103" s="124"/>
    </row>
    <row r="104" spans="2:5" s="95" customFormat="1">
      <c r="B104" s="122"/>
      <c r="C104" s="123"/>
      <c r="D104" s="124"/>
      <c r="E104" s="124"/>
    </row>
    <row r="105" spans="2:5" s="95" customFormat="1">
      <c r="B105" s="122"/>
      <c r="C105" s="123"/>
      <c r="D105" s="124"/>
      <c r="E105" s="124"/>
    </row>
    <row r="106" spans="2:5" s="95" customFormat="1">
      <c r="B106" s="122"/>
      <c r="C106" s="123"/>
      <c r="D106" s="124"/>
      <c r="E106" s="124"/>
    </row>
    <row r="107" spans="2:5" s="95" customFormat="1">
      <c r="B107" s="122"/>
      <c r="C107" s="123"/>
      <c r="D107" s="124"/>
      <c r="E107" s="124"/>
    </row>
    <row r="108" spans="2:5" s="95" customFormat="1">
      <c r="B108" s="122"/>
      <c r="C108" s="123"/>
      <c r="D108" s="124"/>
      <c r="E108" s="124"/>
    </row>
    <row r="109" spans="2:5" s="95" customFormat="1">
      <c r="B109" s="122"/>
      <c r="C109" s="123"/>
      <c r="D109" s="124"/>
      <c r="E109" s="124"/>
    </row>
    <row r="110" spans="2:5" s="95" customFormat="1">
      <c r="B110" s="122"/>
      <c r="C110" s="123"/>
      <c r="D110" s="124"/>
      <c r="E110" s="124"/>
    </row>
    <row r="111" spans="2:5" s="95" customFormat="1">
      <c r="B111" s="122"/>
      <c r="C111" s="123"/>
      <c r="D111" s="124"/>
      <c r="E111" s="124"/>
    </row>
    <row r="112" spans="2:5" s="95" customFormat="1">
      <c r="B112" s="122"/>
      <c r="C112" s="123"/>
      <c r="D112" s="124"/>
      <c r="E112" s="124"/>
    </row>
    <row r="113" spans="2:5" s="95" customFormat="1">
      <c r="B113" s="122"/>
      <c r="C113" s="123"/>
      <c r="D113" s="124"/>
      <c r="E113" s="124"/>
    </row>
    <row r="114" spans="2:5" s="95" customFormat="1">
      <c r="B114" s="122"/>
      <c r="C114" s="123"/>
      <c r="D114" s="124"/>
      <c r="E114" s="124"/>
    </row>
    <row r="115" spans="2:5" s="95" customFormat="1">
      <c r="B115" s="122"/>
      <c r="C115" s="123"/>
      <c r="D115" s="124"/>
      <c r="E115" s="124"/>
    </row>
    <row r="116" spans="2:5" s="95" customFormat="1">
      <c r="B116" s="122"/>
      <c r="C116" s="123"/>
      <c r="D116" s="124"/>
      <c r="E116" s="124"/>
    </row>
    <row r="117" spans="2:5" s="95" customFormat="1">
      <c r="B117" s="122"/>
      <c r="C117" s="123"/>
      <c r="D117" s="124"/>
      <c r="E117" s="124"/>
    </row>
    <row r="118" spans="2:5" s="95" customFormat="1">
      <c r="B118" s="122"/>
      <c r="C118" s="123"/>
      <c r="D118" s="124"/>
      <c r="E118" s="124"/>
    </row>
    <row r="119" spans="2:5" s="95" customFormat="1">
      <c r="B119" s="122"/>
      <c r="C119" s="123"/>
      <c r="D119" s="124"/>
      <c r="E119" s="124"/>
    </row>
    <row r="120" spans="2:5" s="95" customFormat="1">
      <c r="B120" s="122"/>
      <c r="C120" s="123"/>
      <c r="D120" s="124"/>
      <c r="E120" s="124"/>
    </row>
    <row r="121" spans="2:5" s="95" customFormat="1">
      <c r="B121" s="122"/>
      <c r="C121" s="123"/>
      <c r="D121" s="124"/>
      <c r="E121" s="124"/>
    </row>
    <row r="122" spans="2:5" s="95" customFormat="1">
      <c r="B122" s="122"/>
      <c r="C122" s="123"/>
      <c r="D122" s="124"/>
      <c r="E122" s="124"/>
    </row>
    <row r="123" spans="2:5" s="95" customFormat="1">
      <c r="B123" s="122"/>
      <c r="C123" s="123"/>
      <c r="D123" s="124"/>
      <c r="E123" s="124"/>
    </row>
    <row r="124" spans="2:5" s="95" customFormat="1">
      <c r="B124" s="122"/>
      <c r="C124" s="123"/>
      <c r="D124" s="124"/>
      <c r="E124" s="124"/>
    </row>
    <row r="125" spans="2:5" s="95" customFormat="1">
      <c r="B125" s="122"/>
      <c r="C125" s="123"/>
      <c r="D125" s="124"/>
      <c r="E125" s="124"/>
    </row>
    <row r="126" spans="2:5" s="95" customFormat="1">
      <c r="B126" s="122"/>
      <c r="C126" s="123"/>
      <c r="D126" s="124"/>
      <c r="E126" s="124"/>
    </row>
    <row r="127" spans="2:5" s="95" customFormat="1">
      <c r="B127" s="122"/>
      <c r="C127" s="123"/>
      <c r="D127" s="124"/>
      <c r="E127" s="124"/>
    </row>
    <row r="128" spans="2:5" s="95" customFormat="1">
      <c r="B128" s="122"/>
      <c r="C128" s="123"/>
      <c r="D128" s="124"/>
      <c r="E128" s="124"/>
    </row>
    <row r="129" spans="2:5" s="95" customFormat="1">
      <c r="B129" s="122"/>
      <c r="C129" s="123"/>
      <c r="D129" s="124"/>
      <c r="E129" s="124"/>
    </row>
    <row r="130" spans="2:5" s="95" customFormat="1">
      <c r="B130" s="122"/>
      <c r="C130" s="123"/>
      <c r="D130" s="124"/>
      <c r="E130" s="124"/>
    </row>
    <row r="131" spans="2:5" s="95" customFormat="1">
      <c r="B131" s="122"/>
      <c r="C131" s="123"/>
      <c r="D131" s="124"/>
      <c r="E131" s="124"/>
    </row>
    <row r="132" spans="2:5" s="95" customFormat="1">
      <c r="B132" s="122"/>
      <c r="C132" s="123"/>
      <c r="D132" s="124"/>
      <c r="E132" s="124"/>
    </row>
    <row r="133" spans="2:5" s="95" customFormat="1">
      <c r="B133" s="122"/>
      <c r="C133" s="123"/>
      <c r="D133" s="124"/>
      <c r="E133" s="124"/>
    </row>
    <row r="134" spans="2:5" s="95" customFormat="1">
      <c r="B134" s="122"/>
      <c r="C134" s="123"/>
      <c r="D134" s="124"/>
      <c r="E134" s="124"/>
    </row>
    <row r="135" spans="2:5" s="95" customFormat="1">
      <c r="B135" s="122"/>
      <c r="C135" s="123"/>
      <c r="D135" s="124"/>
      <c r="E135" s="124"/>
    </row>
    <row r="136" spans="2:5" s="95" customFormat="1">
      <c r="B136" s="122"/>
      <c r="C136" s="123"/>
      <c r="D136" s="124"/>
      <c r="E136" s="124"/>
    </row>
    <row r="137" spans="2:5" s="95" customFormat="1">
      <c r="B137" s="122"/>
      <c r="C137" s="123"/>
      <c r="D137" s="124"/>
      <c r="E137" s="124"/>
    </row>
    <row r="138" spans="2:5" s="95" customFormat="1">
      <c r="B138" s="122"/>
      <c r="C138" s="123"/>
      <c r="D138" s="124"/>
      <c r="E138" s="124"/>
    </row>
    <row r="139" spans="2:5" s="95" customFormat="1">
      <c r="B139" s="122"/>
      <c r="C139" s="123"/>
      <c r="D139" s="124"/>
      <c r="E139" s="124"/>
    </row>
    <row r="140" spans="2:5" s="95" customFormat="1">
      <c r="B140" s="122"/>
      <c r="C140" s="123"/>
      <c r="D140" s="124"/>
      <c r="E140" s="124"/>
    </row>
    <row r="141" spans="2:5" s="95" customFormat="1">
      <c r="B141" s="122"/>
      <c r="C141" s="123"/>
      <c r="D141" s="124"/>
      <c r="E141" s="124"/>
    </row>
    <row r="142" spans="2:5" s="95" customFormat="1">
      <c r="B142" s="122"/>
      <c r="C142" s="123"/>
      <c r="D142" s="124"/>
      <c r="E142" s="124"/>
    </row>
    <row r="143" spans="2:5" s="95" customFormat="1">
      <c r="B143" s="122"/>
      <c r="C143" s="123"/>
      <c r="D143" s="124"/>
      <c r="E143" s="124"/>
    </row>
    <row r="144" spans="2:5" s="95" customFormat="1">
      <c r="B144" s="122"/>
      <c r="C144" s="123"/>
      <c r="D144" s="124"/>
      <c r="E144" s="124"/>
    </row>
    <row r="145" spans="2:5" s="95" customFormat="1">
      <c r="B145" s="122"/>
      <c r="C145" s="123"/>
      <c r="D145" s="124"/>
      <c r="E145" s="124"/>
    </row>
    <row r="146" spans="2:5" s="95" customFormat="1">
      <c r="B146" s="122"/>
      <c r="C146" s="123"/>
      <c r="D146" s="124"/>
      <c r="E146" s="124"/>
    </row>
    <row r="147" spans="2:5" s="95" customFormat="1">
      <c r="B147" s="122"/>
      <c r="C147" s="123"/>
      <c r="D147" s="124"/>
      <c r="E147" s="124"/>
    </row>
    <row r="148" spans="2:5" s="95" customFormat="1">
      <c r="B148" s="122"/>
      <c r="C148" s="123"/>
      <c r="D148" s="124"/>
      <c r="E148" s="124"/>
    </row>
    <row r="149" spans="2:5" s="95" customFormat="1">
      <c r="B149" s="122"/>
      <c r="C149" s="123"/>
      <c r="D149" s="124"/>
      <c r="E149" s="124"/>
    </row>
    <row r="150" spans="2:5" s="95" customFormat="1">
      <c r="B150" s="122"/>
      <c r="C150" s="123"/>
      <c r="D150" s="124"/>
      <c r="E150" s="124"/>
    </row>
    <row r="151" spans="2:5" s="95" customFormat="1">
      <c r="B151" s="122"/>
      <c r="C151" s="123"/>
      <c r="D151" s="124"/>
      <c r="E151" s="124"/>
    </row>
    <row r="152" spans="2:5" s="95" customFormat="1">
      <c r="B152" s="122"/>
      <c r="C152" s="123"/>
      <c r="D152" s="124"/>
      <c r="E152" s="124"/>
    </row>
    <row r="153" spans="2:5" s="95" customFormat="1">
      <c r="B153" s="122"/>
      <c r="C153" s="123"/>
      <c r="D153" s="124"/>
      <c r="E153" s="124"/>
    </row>
    <row r="154" spans="2:5" s="95" customFormat="1">
      <c r="B154" s="122"/>
      <c r="C154" s="123"/>
      <c r="D154" s="124"/>
      <c r="E154" s="124"/>
    </row>
    <row r="155" spans="2:5" s="95" customFormat="1">
      <c r="B155" s="122"/>
      <c r="C155" s="123"/>
      <c r="D155" s="124"/>
      <c r="E155" s="124"/>
    </row>
    <row r="156" spans="2:5" s="95" customFormat="1">
      <c r="B156" s="122"/>
      <c r="C156" s="123"/>
      <c r="D156" s="124"/>
      <c r="E156" s="124"/>
    </row>
    <row r="157" spans="2:5" s="95" customFormat="1">
      <c r="B157" s="122"/>
      <c r="C157" s="123"/>
      <c r="D157" s="124"/>
      <c r="E157" s="124"/>
    </row>
    <row r="158" spans="2:5" s="95" customFormat="1">
      <c r="B158" s="122"/>
      <c r="C158" s="123"/>
      <c r="D158" s="124"/>
      <c r="E158" s="124"/>
    </row>
    <row r="159" spans="2:5" s="95" customFormat="1">
      <c r="B159" s="122"/>
      <c r="C159" s="123"/>
      <c r="D159" s="124"/>
      <c r="E159" s="124"/>
    </row>
    <row r="160" spans="2:5" s="95" customFormat="1">
      <c r="B160" s="122"/>
      <c r="C160" s="123"/>
      <c r="D160" s="124"/>
      <c r="E160" s="124"/>
    </row>
    <row r="161" spans="2:5" s="95" customFormat="1">
      <c r="B161" s="122"/>
      <c r="C161" s="123"/>
      <c r="D161" s="124"/>
      <c r="E161" s="124"/>
    </row>
    <row r="162" spans="2:5" s="95" customFormat="1">
      <c r="B162" s="122"/>
      <c r="C162" s="123"/>
      <c r="D162" s="124"/>
      <c r="E162" s="124"/>
    </row>
    <row r="163" spans="2:5" s="95" customFormat="1">
      <c r="B163" s="122"/>
      <c r="C163" s="123"/>
      <c r="D163" s="124"/>
      <c r="E163" s="124"/>
    </row>
  </sheetData>
  <mergeCells count="64">
    <mergeCell ref="AT47:AU49"/>
    <mergeCell ref="D41:E41"/>
    <mergeCell ref="D38:E38"/>
    <mergeCell ref="D32:E32"/>
    <mergeCell ref="D27:E27"/>
    <mergeCell ref="D48:E48"/>
    <mergeCell ref="D37:E37"/>
    <mergeCell ref="D33:E33"/>
    <mergeCell ref="AT25:AV27"/>
    <mergeCell ref="D39:E39"/>
    <mergeCell ref="AT29:AW35"/>
    <mergeCell ref="B67:K67"/>
    <mergeCell ref="R55:T55"/>
    <mergeCell ref="G58:K58"/>
    <mergeCell ref="B57:D57"/>
    <mergeCell ref="B50:E50"/>
    <mergeCell ref="L58:P58"/>
    <mergeCell ref="I57:M57"/>
    <mergeCell ref="D12:E12"/>
    <mergeCell ref="D13:E13"/>
    <mergeCell ref="D14:E14"/>
    <mergeCell ref="D15:E15"/>
    <mergeCell ref="D16:E16"/>
    <mergeCell ref="AG2:AQ2"/>
    <mergeCell ref="AG3:AQ3"/>
    <mergeCell ref="AG4:AQ4"/>
    <mergeCell ref="B6:AQ6"/>
    <mergeCell ref="AQ7:AQ8"/>
    <mergeCell ref="B7:B8"/>
    <mergeCell ref="C7:C8"/>
    <mergeCell ref="D7:D8"/>
    <mergeCell ref="G7:G8"/>
    <mergeCell ref="H7:AK7"/>
    <mergeCell ref="G5:X5"/>
    <mergeCell ref="L2:R2"/>
    <mergeCell ref="B10:D10"/>
    <mergeCell ref="B21:D21"/>
    <mergeCell ref="B36:D36"/>
    <mergeCell ref="H55:J55"/>
    <mergeCell ref="M55:O55"/>
    <mergeCell ref="D19:E19"/>
    <mergeCell ref="D20:E20"/>
    <mergeCell ref="D22:E22"/>
    <mergeCell ref="D23:E23"/>
    <mergeCell ref="D43:E43"/>
    <mergeCell ref="D44:E44"/>
    <mergeCell ref="D45:E45"/>
    <mergeCell ref="D11:E11"/>
    <mergeCell ref="D17:E17"/>
    <mergeCell ref="D35:E35"/>
    <mergeCell ref="D18:E18"/>
    <mergeCell ref="D24:E24"/>
    <mergeCell ref="W55:Y55"/>
    <mergeCell ref="D40:E40"/>
    <mergeCell ref="D30:E30"/>
    <mergeCell ref="D26:E26"/>
    <mergeCell ref="B46:D46"/>
    <mergeCell ref="D47:E47"/>
    <mergeCell ref="D31:E31"/>
    <mergeCell ref="D29:E29"/>
    <mergeCell ref="B28:D28"/>
    <mergeCell ref="D25:E25"/>
    <mergeCell ref="D49:E49"/>
    <mergeCell ref="D34:E34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8" scale="50" fitToWidth="0" orientation="landscape" r:id="rId1"/>
  <headerFooter>
    <oddFooter>&amp;L&amp;D&amp;C&amp;F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T83"/>
  <sheetViews>
    <sheetView showGridLines="0" zoomScale="50" zoomScaleNormal="50" zoomScaleSheetLayoutView="90" workbookViewId="0">
      <selection activeCell="B17" sqref="B17"/>
    </sheetView>
  </sheetViews>
  <sheetFormatPr defaultColWidth="9.140625" defaultRowHeight="12.75"/>
  <cols>
    <col min="1" max="1" width="5.140625" style="1" customWidth="1"/>
    <col min="2" max="2" width="17.7109375" style="4" customWidth="1"/>
    <col min="3" max="3" width="99.140625" style="5" customWidth="1"/>
    <col min="4" max="4" width="10" style="3" customWidth="1"/>
    <col min="5" max="5" width="8.140625" style="3" bestFit="1" customWidth="1"/>
    <col min="6" max="6" width="5" style="3" customWidth="1"/>
    <col min="7" max="7" width="4.7109375" style="3" bestFit="1" customWidth="1"/>
    <col min="8" max="8" width="3.140625" style="3" bestFit="1" customWidth="1"/>
    <col min="9" max="9" width="2.5703125" style="3" bestFit="1" customWidth="1"/>
    <col min="10" max="10" width="7.28515625" style="3" customWidth="1"/>
    <col min="11" max="11" width="6.28515625" style="3" customWidth="1"/>
    <col min="12" max="12" width="5.28515625" style="3" customWidth="1"/>
    <col min="13" max="13" width="3.140625" style="3" bestFit="1" customWidth="1"/>
    <col min="14" max="14" width="3.85546875" style="3" customWidth="1"/>
    <col min="15" max="15" width="4.28515625" style="3" customWidth="1"/>
    <col min="16" max="16" width="5.28515625" style="3" customWidth="1"/>
    <col min="17" max="17" width="4.7109375" style="3" bestFit="1" customWidth="1"/>
    <col min="18" max="18" width="4.85546875" style="3" customWidth="1"/>
    <col min="19" max="19" width="4.7109375" style="3" customWidth="1"/>
    <col min="20" max="20" width="4.7109375" style="3" bestFit="1" customWidth="1"/>
    <col min="21" max="21" width="7.42578125" style="3" customWidth="1"/>
    <col min="22" max="22" width="4.7109375" style="3" bestFit="1" customWidth="1"/>
    <col min="23" max="23" width="4.5703125" style="3" customWidth="1"/>
    <col min="24" max="24" width="3.140625" style="3" customWidth="1"/>
    <col min="25" max="25" width="5.7109375" style="3" customWidth="1"/>
    <col min="26" max="26" width="4.42578125" style="3" bestFit="1" customWidth="1"/>
    <col min="27" max="27" width="4.7109375" style="3" customWidth="1"/>
    <col min="28" max="29" width="3.5703125" style="3" customWidth="1"/>
    <col min="30" max="30" width="4.7109375" style="3" customWidth="1"/>
    <col min="31" max="31" width="5.28515625" style="3" customWidth="1"/>
    <col min="32" max="32" width="5.140625" style="3" customWidth="1"/>
    <col min="33" max="34" width="3.5703125" style="3" customWidth="1"/>
    <col min="35" max="35" width="7.85546875" style="3" customWidth="1"/>
    <col min="36" max="36" width="3.5703125" style="3" customWidth="1"/>
    <col min="37" max="37" width="4.42578125" style="3" customWidth="1"/>
    <col min="38" max="38" width="6.42578125" style="3" customWidth="1"/>
    <col min="39" max="39" width="4" style="3" customWidth="1"/>
    <col min="40" max="40" width="4.28515625" style="3" customWidth="1"/>
    <col min="41" max="41" width="25.5703125" style="3" customWidth="1"/>
    <col min="42" max="42" width="5.7109375" style="7" customWidth="1"/>
    <col min="43" max="45" width="9.140625" style="3" hidden="1" customWidth="1"/>
    <col min="46" max="46" width="3.140625" style="3" hidden="1" customWidth="1"/>
    <col min="47" max="54" width="9.140625" style="3" hidden="1" customWidth="1"/>
    <col min="55" max="16384" width="9.140625" style="3"/>
  </cols>
  <sheetData>
    <row r="1" spans="1:47" s="129" customFormat="1" ht="18">
      <c r="A1" s="130" t="s">
        <v>43</v>
      </c>
      <c r="B1" s="131"/>
      <c r="C1" s="132"/>
      <c r="E1" s="982" t="s">
        <v>229</v>
      </c>
      <c r="F1" s="982"/>
      <c r="G1" s="982"/>
      <c r="H1" s="982"/>
      <c r="I1" s="982"/>
      <c r="J1" s="982"/>
      <c r="K1" s="982"/>
      <c r="L1" s="982"/>
      <c r="M1" s="982"/>
      <c r="N1" s="982"/>
      <c r="O1" s="982"/>
      <c r="P1" s="982"/>
      <c r="Q1" s="982"/>
      <c r="R1" s="982"/>
      <c r="S1" s="982"/>
      <c r="T1" s="982"/>
      <c r="U1" s="982"/>
      <c r="V1" s="982"/>
      <c r="W1" s="982"/>
      <c r="X1" s="982"/>
      <c r="Y1" s="982"/>
      <c r="Z1" s="982"/>
      <c r="AA1" s="982"/>
      <c r="AB1" s="982"/>
      <c r="AC1" s="982"/>
      <c r="AI1" s="966" t="s">
        <v>377</v>
      </c>
      <c r="AJ1" s="966"/>
      <c r="AK1" s="966"/>
      <c r="AL1" s="966"/>
      <c r="AM1" s="966"/>
      <c r="AN1" s="966"/>
      <c r="AO1" s="966"/>
      <c r="AP1" s="966"/>
      <c r="AQ1" s="966"/>
      <c r="AR1" s="966"/>
      <c r="AS1" s="966"/>
    </row>
    <row r="2" spans="1:47" s="129" customFormat="1" ht="18">
      <c r="A2" s="130" t="s">
        <v>36</v>
      </c>
      <c r="B2" s="131"/>
      <c r="C2" s="132"/>
      <c r="E2" s="982" t="s">
        <v>33</v>
      </c>
      <c r="F2" s="982"/>
      <c r="G2" s="982"/>
      <c r="H2" s="982"/>
      <c r="I2" s="982"/>
      <c r="J2" s="982"/>
      <c r="K2" s="982"/>
      <c r="L2" s="982"/>
      <c r="M2" s="982"/>
      <c r="N2" s="982"/>
      <c r="O2" s="982"/>
      <c r="P2" s="982"/>
      <c r="Q2" s="982"/>
      <c r="R2" s="982"/>
      <c r="S2" s="982"/>
      <c r="T2" s="982"/>
      <c r="U2" s="982"/>
      <c r="V2" s="982"/>
      <c r="W2" s="982"/>
      <c r="X2" s="982"/>
      <c r="Y2" s="982"/>
      <c r="Z2" s="982"/>
      <c r="AA2" s="982"/>
      <c r="AB2" s="982"/>
      <c r="AC2" s="982"/>
      <c r="AD2" s="982"/>
      <c r="AE2" s="134"/>
      <c r="AF2" s="134"/>
      <c r="AI2" s="966" t="s">
        <v>378</v>
      </c>
      <c r="AJ2" s="966"/>
      <c r="AK2" s="966"/>
      <c r="AL2" s="966"/>
      <c r="AM2" s="966"/>
      <c r="AN2" s="966"/>
      <c r="AO2" s="966"/>
      <c r="AP2" s="966"/>
      <c r="AQ2" s="966"/>
      <c r="AR2" s="966"/>
      <c r="AS2" s="966"/>
    </row>
    <row r="3" spans="1:47" s="129" customFormat="1" ht="18">
      <c r="A3" s="130"/>
      <c r="B3" s="131"/>
      <c r="C3" s="132"/>
      <c r="E3" s="982" t="s">
        <v>90</v>
      </c>
      <c r="F3" s="982"/>
      <c r="G3" s="982"/>
      <c r="H3" s="982"/>
      <c r="I3" s="982"/>
      <c r="J3" s="982"/>
      <c r="K3" s="982"/>
      <c r="L3" s="982"/>
      <c r="M3" s="982"/>
      <c r="N3" s="982"/>
      <c r="O3" s="982"/>
      <c r="P3" s="982"/>
      <c r="Q3" s="982"/>
      <c r="R3" s="982"/>
      <c r="S3" s="982"/>
      <c r="T3" s="982"/>
      <c r="U3" s="982"/>
      <c r="V3" s="982"/>
      <c r="W3" s="982"/>
      <c r="X3" s="982"/>
      <c r="Y3" s="982"/>
      <c r="Z3" s="982"/>
      <c r="AA3" s="982"/>
      <c r="AB3" s="982"/>
      <c r="AC3" s="982"/>
      <c r="AD3" s="982"/>
      <c r="AE3" s="982"/>
      <c r="AF3" s="134"/>
      <c r="AI3" s="966" t="s">
        <v>172</v>
      </c>
      <c r="AJ3" s="966"/>
      <c r="AK3" s="966"/>
      <c r="AL3" s="966"/>
      <c r="AM3" s="966"/>
      <c r="AN3" s="966"/>
      <c r="AO3" s="966"/>
      <c r="AP3" s="966"/>
      <c r="AQ3" s="966"/>
      <c r="AR3" s="966"/>
      <c r="AS3" s="966"/>
    </row>
    <row r="4" spans="1:47" s="129" customFormat="1" ht="18">
      <c r="A4" s="130"/>
      <c r="B4" s="131"/>
      <c r="C4" s="132"/>
      <c r="E4" s="982" t="s">
        <v>228</v>
      </c>
      <c r="F4" s="982"/>
      <c r="G4" s="982"/>
      <c r="H4" s="982"/>
      <c r="I4" s="982"/>
      <c r="J4" s="982"/>
      <c r="K4" s="982"/>
      <c r="L4" s="982"/>
      <c r="M4" s="982"/>
      <c r="N4" s="982"/>
      <c r="O4" s="982"/>
      <c r="P4" s="982"/>
      <c r="Q4" s="982"/>
      <c r="R4" s="982"/>
      <c r="S4" s="982"/>
      <c r="T4" s="982"/>
      <c r="U4" s="982"/>
      <c r="V4" s="982"/>
      <c r="W4" s="982"/>
      <c r="X4" s="982"/>
      <c r="Y4" s="982"/>
      <c r="Z4" s="982"/>
      <c r="AA4" s="982"/>
      <c r="AB4" s="982"/>
      <c r="AC4" s="982"/>
      <c r="AD4" s="982"/>
      <c r="AE4" s="982"/>
      <c r="AF4" s="134"/>
      <c r="AN4" s="134"/>
      <c r="AO4" s="134"/>
      <c r="AP4" s="134"/>
      <c r="AQ4" s="134"/>
    </row>
    <row r="5" spans="1:47" s="129" customFormat="1" ht="18.75">
      <c r="A5" s="130"/>
      <c r="B5" s="131"/>
      <c r="C5" s="132"/>
      <c r="D5" s="981" t="s">
        <v>380</v>
      </c>
      <c r="E5" s="982"/>
      <c r="F5" s="982"/>
      <c r="G5" s="982"/>
      <c r="H5" s="982"/>
      <c r="I5" s="982"/>
      <c r="J5" s="982"/>
      <c r="K5" s="982"/>
      <c r="L5" s="982"/>
      <c r="M5" s="982"/>
      <c r="N5" s="982"/>
      <c r="O5" s="982"/>
      <c r="P5" s="982"/>
      <c r="Q5" s="982"/>
      <c r="R5" s="982"/>
      <c r="S5" s="982"/>
      <c r="T5" s="982"/>
      <c r="U5" s="982"/>
      <c r="V5" s="982"/>
      <c r="W5" s="982"/>
      <c r="X5" s="982"/>
      <c r="Y5" s="982"/>
      <c r="Z5" s="982"/>
      <c r="AA5" s="982"/>
      <c r="AB5" s="982"/>
      <c r="AC5" s="982"/>
      <c r="AD5" s="982"/>
      <c r="AE5" s="982"/>
      <c r="AF5" s="982"/>
      <c r="AG5" s="966"/>
      <c r="AH5" s="966"/>
      <c r="AI5" s="966"/>
      <c r="AJ5" s="966"/>
      <c r="AK5" s="966"/>
      <c r="AL5" s="966"/>
      <c r="AM5" s="966"/>
      <c r="AN5" s="966"/>
      <c r="AO5" s="966"/>
      <c r="AP5" s="966"/>
      <c r="AQ5" s="125"/>
      <c r="AR5" s="125"/>
      <c r="AS5" s="125"/>
      <c r="AT5" s="125"/>
      <c r="AU5" s="125"/>
    </row>
    <row r="6" spans="1:47" s="125" customFormat="1" ht="21.75" customHeight="1">
      <c r="A6" s="126"/>
      <c r="B6" s="127"/>
      <c r="C6" s="126"/>
      <c r="F6" s="133"/>
      <c r="G6" s="133"/>
      <c r="H6" s="133"/>
      <c r="I6" s="133"/>
      <c r="J6" s="133"/>
      <c r="K6" s="133"/>
      <c r="L6" s="133"/>
      <c r="N6" s="133"/>
      <c r="O6" s="133"/>
      <c r="P6" s="133"/>
      <c r="Q6" s="133"/>
      <c r="S6" s="133"/>
      <c r="T6" s="133"/>
      <c r="U6" s="133"/>
      <c r="V6" s="133"/>
      <c r="W6" s="133"/>
      <c r="X6" s="133"/>
      <c r="Y6" s="133"/>
      <c r="Z6" s="133"/>
      <c r="AA6" s="133"/>
      <c r="AG6" s="966"/>
      <c r="AH6" s="966"/>
      <c r="AI6" s="966"/>
      <c r="AJ6" s="966"/>
      <c r="AK6" s="966"/>
      <c r="AL6" s="966"/>
      <c r="AM6" s="966"/>
      <c r="AN6" s="966"/>
      <c r="AO6" s="966"/>
      <c r="AP6" s="966"/>
    </row>
    <row r="7" spans="1:47" s="125" customFormat="1" ht="25.5" customHeight="1" thickBot="1">
      <c r="A7" s="967" t="s">
        <v>385</v>
      </c>
      <c r="B7" s="968"/>
      <c r="C7" s="968"/>
      <c r="D7" s="968"/>
      <c r="E7" s="968"/>
      <c r="F7" s="968"/>
      <c r="G7" s="968"/>
      <c r="H7" s="968"/>
      <c r="I7" s="968"/>
      <c r="J7" s="968"/>
      <c r="K7" s="968"/>
      <c r="L7" s="968"/>
      <c r="M7" s="968"/>
      <c r="N7" s="968"/>
      <c r="O7" s="968"/>
      <c r="P7" s="968"/>
      <c r="Q7" s="968"/>
      <c r="R7" s="968"/>
      <c r="S7" s="968"/>
      <c r="T7" s="968"/>
      <c r="U7" s="968"/>
      <c r="V7" s="968"/>
      <c r="W7" s="968"/>
      <c r="X7" s="968"/>
      <c r="Y7" s="968"/>
      <c r="Z7" s="968"/>
      <c r="AA7" s="968"/>
      <c r="AB7" s="968"/>
      <c r="AC7" s="968"/>
      <c r="AD7" s="968"/>
      <c r="AE7" s="968"/>
      <c r="AF7" s="968"/>
      <c r="AG7" s="968"/>
      <c r="AH7" s="968"/>
      <c r="AI7" s="968"/>
      <c r="AJ7" s="968"/>
      <c r="AK7" s="968"/>
      <c r="AL7" s="968"/>
      <c r="AM7" s="968"/>
      <c r="AN7" s="968"/>
      <c r="AO7" s="968"/>
      <c r="AP7" s="968"/>
    </row>
    <row r="8" spans="1:47" s="39" customFormat="1" ht="20.25" customHeight="1">
      <c r="A8" s="1008"/>
      <c r="B8" s="1010" t="s">
        <v>21</v>
      </c>
      <c r="C8" s="1012" t="s">
        <v>2</v>
      </c>
      <c r="D8" s="10" t="s">
        <v>0</v>
      </c>
      <c r="E8" s="1014" t="s">
        <v>32</v>
      </c>
      <c r="F8" s="1016" t="s">
        <v>1</v>
      </c>
      <c r="G8" s="1017"/>
      <c r="H8" s="1017"/>
      <c r="I8" s="1017"/>
      <c r="J8" s="1017"/>
      <c r="K8" s="1017"/>
      <c r="L8" s="1017"/>
      <c r="M8" s="1017"/>
      <c r="N8" s="1017"/>
      <c r="O8" s="1017"/>
      <c r="P8" s="1017"/>
      <c r="Q8" s="1017"/>
      <c r="R8" s="1017"/>
      <c r="S8" s="1017"/>
      <c r="T8" s="1017"/>
      <c r="U8" s="1017"/>
      <c r="V8" s="1017"/>
      <c r="W8" s="1017"/>
      <c r="X8" s="1017"/>
      <c r="Y8" s="1017"/>
      <c r="Z8" s="1017"/>
      <c r="AA8" s="1017"/>
      <c r="AB8" s="1017"/>
      <c r="AC8" s="1017"/>
      <c r="AD8" s="1017"/>
      <c r="AE8" s="1017"/>
      <c r="AF8" s="1017"/>
      <c r="AG8" s="1017"/>
      <c r="AH8" s="1017"/>
      <c r="AI8" s="1017"/>
      <c r="AJ8" s="11"/>
      <c r="AK8" s="11"/>
      <c r="AL8" s="11"/>
      <c r="AM8" s="12"/>
      <c r="AN8" s="13"/>
      <c r="AO8" s="1018" t="s">
        <v>104</v>
      </c>
    </row>
    <row r="9" spans="1:47" s="39" customFormat="1" ht="20.25" customHeight="1" thickBot="1">
      <c r="A9" s="1009"/>
      <c r="B9" s="1011"/>
      <c r="C9" s="1013"/>
      <c r="D9" s="114" t="s">
        <v>3</v>
      </c>
      <c r="E9" s="1015"/>
      <c r="F9" s="29"/>
      <c r="G9" s="30"/>
      <c r="H9" s="30" t="s">
        <v>4</v>
      </c>
      <c r="I9" s="30"/>
      <c r="J9" s="31"/>
      <c r="K9" s="30"/>
      <c r="L9" s="30"/>
      <c r="M9" s="30" t="s">
        <v>5</v>
      </c>
      <c r="N9" s="30"/>
      <c r="O9" s="31"/>
      <c r="P9" s="30"/>
      <c r="Q9" s="30"/>
      <c r="R9" s="110" t="s">
        <v>6</v>
      </c>
      <c r="S9" s="30"/>
      <c r="T9" s="31"/>
      <c r="U9" s="30"/>
      <c r="V9" s="30"/>
      <c r="W9" s="110" t="s">
        <v>7</v>
      </c>
      <c r="X9" s="30"/>
      <c r="Y9" s="31"/>
      <c r="Z9" s="1039" t="s">
        <v>224</v>
      </c>
      <c r="AA9" s="1040"/>
      <c r="AB9" s="1040"/>
      <c r="AC9" s="1040"/>
      <c r="AD9" s="1041"/>
      <c r="AE9" s="29"/>
      <c r="AF9" s="30"/>
      <c r="AG9" s="30" t="s">
        <v>9</v>
      </c>
      <c r="AH9" s="30"/>
      <c r="AI9" s="67"/>
      <c r="AJ9" s="29"/>
      <c r="AK9" s="30"/>
      <c r="AL9" s="30" t="s">
        <v>20</v>
      </c>
      <c r="AM9" s="30"/>
      <c r="AN9" s="31"/>
      <c r="AO9" s="1019"/>
    </row>
    <row r="10" spans="1:47" ht="18.75" customHeight="1" thickBot="1">
      <c r="A10" s="75"/>
      <c r="B10" s="76"/>
      <c r="C10" s="11"/>
      <c r="D10" s="100"/>
      <c r="E10" s="109"/>
      <c r="F10" s="115" t="s">
        <v>10</v>
      </c>
      <c r="G10" s="116" t="s">
        <v>12</v>
      </c>
      <c r="H10" s="116" t="s">
        <v>11</v>
      </c>
      <c r="I10" s="116" t="s">
        <v>13</v>
      </c>
      <c r="J10" s="117" t="s">
        <v>14</v>
      </c>
      <c r="K10" s="118" t="s">
        <v>10</v>
      </c>
      <c r="L10" s="116" t="s">
        <v>12</v>
      </c>
      <c r="M10" s="116" t="s">
        <v>11</v>
      </c>
      <c r="N10" s="116" t="s">
        <v>13</v>
      </c>
      <c r="O10" s="119" t="s">
        <v>14</v>
      </c>
      <c r="P10" s="115" t="s">
        <v>10</v>
      </c>
      <c r="Q10" s="116" t="s">
        <v>12</v>
      </c>
      <c r="R10" s="116" t="s">
        <v>11</v>
      </c>
      <c r="S10" s="116" t="s">
        <v>13</v>
      </c>
      <c r="T10" s="119" t="s">
        <v>14</v>
      </c>
      <c r="U10" s="115" t="s">
        <v>10</v>
      </c>
      <c r="V10" s="116" t="s">
        <v>12</v>
      </c>
      <c r="W10" s="116" t="s">
        <v>11</v>
      </c>
      <c r="X10" s="116" t="s">
        <v>13</v>
      </c>
      <c r="Y10" s="117" t="s">
        <v>14</v>
      </c>
      <c r="Z10" s="111" t="s">
        <v>10</v>
      </c>
      <c r="AA10" s="112" t="s">
        <v>12</v>
      </c>
      <c r="AB10" s="112" t="s">
        <v>11</v>
      </c>
      <c r="AC10" s="112" t="s">
        <v>13</v>
      </c>
      <c r="AD10" s="113" t="s">
        <v>14</v>
      </c>
      <c r="AE10" s="111" t="s">
        <v>10</v>
      </c>
      <c r="AF10" s="112" t="s">
        <v>12</v>
      </c>
      <c r="AG10" s="112" t="s">
        <v>11</v>
      </c>
      <c r="AH10" s="112" t="s">
        <v>13</v>
      </c>
      <c r="AI10" s="113" t="s">
        <v>14</v>
      </c>
      <c r="AJ10" s="111" t="s">
        <v>10</v>
      </c>
      <c r="AK10" s="112" t="s">
        <v>12</v>
      </c>
      <c r="AL10" s="112" t="s">
        <v>11</v>
      </c>
      <c r="AM10" s="112" t="s">
        <v>13</v>
      </c>
      <c r="AN10" s="113" t="s">
        <v>14</v>
      </c>
      <c r="AO10" s="97"/>
      <c r="AP10" s="3"/>
    </row>
    <row r="11" spans="1:47" ht="15.75" customHeight="1" thickBot="1">
      <c r="A11" s="1020" t="s">
        <v>201</v>
      </c>
      <c r="B11" s="1021"/>
      <c r="C11" s="1021"/>
      <c r="D11" s="672">
        <f t="shared" ref="D11:AN11" si="0">SUM(D12:D19)</f>
        <v>27</v>
      </c>
      <c r="E11" s="673">
        <f t="shared" si="0"/>
        <v>40</v>
      </c>
      <c r="F11" s="674">
        <f t="shared" si="0"/>
        <v>0</v>
      </c>
      <c r="G11" s="675">
        <f t="shared" si="0"/>
        <v>0</v>
      </c>
      <c r="H11" s="675">
        <f t="shared" si="0"/>
        <v>0</v>
      </c>
      <c r="I11" s="675">
        <f t="shared" si="0"/>
        <v>0</v>
      </c>
      <c r="J11" s="676">
        <f t="shared" si="0"/>
        <v>0</v>
      </c>
      <c r="K11" s="674">
        <f t="shared" si="0"/>
        <v>0</v>
      </c>
      <c r="L11" s="675">
        <f t="shared" si="0"/>
        <v>0</v>
      </c>
      <c r="M11" s="675">
        <f t="shared" si="0"/>
        <v>0</v>
      </c>
      <c r="N11" s="675">
        <f t="shared" si="0"/>
        <v>0</v>
      </c>
      <c r="O11" s="676">
        <f t="shared" si="0"/>
        <v>0</v>
      </c>
      <c r="P11" s="677">
        <f t="shared" si="0"/>
        <v>0</v>
      </c>
      <c r="Q11" s="675">
        <f t="shared" si="0"/>
        <v>0</v>
      </c>
      <c r="R11" s="675">
        <f t="shared" si="0"/>
        <v>0</v>
      </c>
      <c r="S11" s="675">
        <f t="shared" si="0"/>
        <v>0</v>
      </c>
      <c r="T11" s="676">
        <f t="shared" si="0"/>
        <v>0</v>
      </c>
      <c r="U11" s="677">
        <f t="shared" si="0"/>
        <v>2</v>
      </c>
      <c r="V11" s="675">
        <f t="shared" si="0"/>
        <v>0</v>
      </c>
      <c r="W11" s="675">
        <f t="shared" si="0"/>
        <v>0</v>
      </c>
      <c r="X11" s="675">
        <f t="shared" si="0"/>
        <v>0</v>
      </c>
      <c r="Y11" s="676">
        <f t="shared" si="0"/>
        <v>4</v>
      </c>
      <c r="Z11" s="672">
        <f t="shared" si="0"/>
        <v>3</v>
      </c>
      <c r="AA11" s="678">
        <f t="shared" si="0"/>
        <v>4</v>
      </c>
      <c r="AB11" s="678">
        <f t="shared" si="0"/>
        <v>0</v>
      </c>
      <c r="AC11" s="678">
        <f t="shared" si="0"/>
        <v>0</v>
      </c>
      <c r="AD11" s="673">
        <f t="shared" si="0"/>
        <v>9</v>
      </c>
      <c r="AE11" s="672">
        <f t="shared" si="0"/>
        <v>4</v>
      </c>
      <c r="AF11" s="678">
        <f t="shared" si="0"/>
        <v>4</v>
      </c>
      <c r="AG11" s="678">
        <f t="shared" si="0"/>
        <v>3</v>
      </c>
      <c r="AH11" s="678">
        <f t="shared" si="0"/>
        <v>0</v>
      </c>
      <c r="AI11" s="673">
        <f t="shared" si="0"/>
        <v>16</v>
      </c>
      <c r="AJ11" s="679">
        <f t="shared" si="0"/>
        <v>4</v>
      </c>
      <c r="AK11" s="678">
        <f t="shared" si="0"/>
        <v>3</v>
      </c>
      <c r="AL11" s="678">
        <f t="shared" si="0"/>
        <v>0</v>
      </c>
      <c r="AM11" s="678">
        <f t="shared" si="0"/>
        <v>0</v>
      </c>
      <c r="AN11" s="680">
        <f t="shared" si="0"/>
        <v>11</v>
      </c>
      <c r="AO11" s="681"/>
      <c r="AP11" s="3"/>
    </row>
    <row r="12" spans="1:47" s="125" customFormat="1" ht="39.75" customHeight="1">
      <c r="A12" s="153" t="s">
        <v>338</v>
      </c>
      <c r="B12" s="154" t="s">
        <v>207</v>
      </c>
      <c r="C12" s="234" t="s">
        <v>320</v>
      </c>
      <c r="D12" s="235">
        <f>Z12+AA12+AB12+AE12+AF12+AG12+AJ12+AK12+AL12</f>
        <v>4</v>
      </c>
      <c r="E12" s="236">
        <f>J12+O12+T12+Y12+AD12+AI12+AN12</f>
        <v>5</v>
      </c>
      <c r="F12" s="233"/>
      <c r="G12" s="237"/>
      <c r="H12" s="237"/>
      <c r="I12" s="237"/>
      <c r="J12" s="236"/>
      <c r="K12" s="233"/>
      <c r="L12" s="237"/>
      <c r="M12" s="237"/>
      <c r="N12" s="237"/>
      <c r="O12" s="236"/>
      <c r="P12" s="233"/>
      <c r="Q12" s="237"/>
      <c r="R12" s="237"/>
      <c r="S12" s="237"/>
      <c r="T12" s="236"/>
      <c r="U12" s="233"/>
      <c r="V12" s="237"/>
      <c r="W12" s="237"/>
      <c r="X12" s="237"/>
      <c r="Y12" s="236"/>
      <c r="Z12" s="233">
        <v>2</v>
      </c>
      <c r="AA12" s="237">
        <v>2</v>
      </c>
      <c r="AB12" s="237">
        <v>0</v>
      </c>
      <c r="AC12" s="237" t="s">
        <v>15</v>
      </c>
      <c r="AD12" s="236">
        <v>5</v>
      </c>
      <c r="AE12" s="235"/>
      <c r="AF12" s="237"/>
      <c r="AG12" s="237"/>
      <c r="AH12" s="237"/>
      <c r="AI12" s="248"/>
      <c r="AJ12" s="233"/>
      <c r="AK12" s="237"/>
      <c r="AL12" s="237"/>
      <c r="AM12" s="237"/>
      <c r="AN12" s="266"/>
      <c r="AO12" s="500" t="s">
        <v>246</v>
      </c>
    </row>
    <row r="13" spans="1:47" s="125" customFormat="1" ht="36" customHeight="1">
      <c r="A13" s="153" t="s">
        <v>339</v>
      </c>
      <c r="B13" s="165" t="s">
        <v>206</v>
      </c>
      <c r="C13" s="238" t="s">
        <v>321</v>
      </c>
      <c r="D13" s="239">
        <f>Z13+AA13+AB13+AE13+AF13+AG13+AJ13+AK13+AL13</f>
        <v>4</v>
      </c>
      <c r="E13" s="236">
        <f t="shared" ref="E13:E19" si="1">J13+O13+T13+Y13+AD13+AI13+AN13</f>
        <v>5</v>
      </c>
      <c r="F13" s="241"/>
      <c r="G13" s="242"/>
      <c r="H13" s="242"/>
      <c r="I13" s="242"/>
      <c r="J13" s="240"/>
      <c r="K13" s="241"/>
      <c r="L13" s="242"/>
      <c r="M13" s="242"/>
      <c r="N13" s="242"/>
      <c r="O13" s="240"/>
      <c r="P13" s="241"/>
      <c r="Q13" s="242"/>
      <c r="R13" s="242"/>
      <c r="S13" s="242"/>
      <c r="T13" s="240"/>
      <c r="U13" s="241"/>
      <c r="V13" s="242"/>
      <c r="W13" s="242"/>
      <c r="X13" s="242"/>
      <c r="Y13" s="240"/>
      <c r="Z13" s="241"/>
      <c r="AA13" s="242"/>
      <c r="AB13" s="242"/>
      <c r="AC13" s="242"/>
      <c r="AD13" s="240"/>
      <c r="AE13" s="239">
        <v>2</v>
      </c>
      <c r="AF13" s="242">
        <v>2</v>
      </c>
      <c r="AG13" s="242">
        <v>0</v>
      </c>
      <c r="AH13" s="242" t="s">
        <v>15</v>
      </c>
      <c r="AI13" s="249">
        <v>5</v>
      </c>
      <c r="AJ13" s="241"/>
      <c r="AK13" s="242"/>
      <c r="AL13" s="242"/>
      <c r="AM13" s="242"/>
      <c r="AN13" s="267"/>
      <c r="AO13" s="501" t="s">
        <v>246</v>
      </c>
    </row>
    <row r="14" spans="1:47" s="125" customFormat="1" ht="21.75" customHeight="1">
      <c r="A14" s="153" t="s">
        <v>340</v>
      </c>
      <c r="B14" s="160" t="s">
        <v>205</v>
      </c>
      <c r="C14" s="489" t="s">
        <v>127</v>
      </c>
      <c r="D14" s="239">
        <f>Z14+AA14+AB14+AE14+AF14+AG14+AJ14+AK14+AL14</f>
        <v>4</v>
      </c>
      <c r="E14" s="236">
        <f t="shared" si="1"/>
        <v>6</v>
      </c>
      <c r="F14" s="241"/>
      <c r="G14" s="242"/>
      <c r="H14" s="242"/>
      <c r="I14" s="242"/>
      <c r="J14" s="240"/>
      <c r="K14" s="241"/>
      <c r="L14" s="242"/>
      <c r="M14" s="242"/>
      <c r="N14" s="242"/>
      <c r="O14" s="240"/>
      <c r="P14" s="241"/>
      <c r="Q14" s="242"/>
      <c r="R14" s="242"/>
      <c r="S14" s="242"/>
      <c r="T14" s="240"/>
      <c r="U14" s="241"/>
      <c r="V14" s="242"/>
      <c r="W14" s="242"/>
      <c r="X14" s="242"/>
      <c r="Y14" s="240"/>
      <c r="Z14" s="241"/>
      <c r="AA14" s="242"/>
      <c r="AB14" s="242"/>
      <c r="AC14" s="242"/>
      <c r="AD14" s="240"/>
      <c r="AE14" s="239"/>
      <c r="AF14" s="242"/>
      <c r="AG14" s="242"/>
      <c r="AH14" s="242"/>
      <c r="AI14" s="249"/>
      <c r="AJ14" s="241">
        <v>2</v>
      </c>
      <c r="AK14" s="242">
        <v>2</v>
      </c>
      <c r="AL14" s="242">
        <v>0</v>
      </c>
      <c r="AM14" s="242" t="s">
        <v>37</v>
      </c>
      <c r="AN14" s="267">
        <v>6</v>
      </c>
      <c r="AO14" s="268"/>
    </row>
    <row r="15" spans="1:47" s="125" customFormat="1" ht="36" customHeight="1">
      <c r="A15" s="153" t="s">
        <v>341</v>
      </c>
      <c r="B15" s="165" t="s">
        <v>204</v>
      </c>
      <c r="C15" s="273" t="s">
        <v>139</v>
      </c>
      <c r="D15" s="239">
        <f>Z15+AA15+AB15+AE15+AF15+AG15+AJ15+AK15+AL15</f>
        <v>4</v>
      </c>
      <c r="E15" s="236">
        <f t="shared" si="1"/>
        <v>6</v>
      </c>
      <c r="F15" s="241"/>
      <c r="G15" s="242"/>
      <c r="H15" s="242"/>
      <c r="I15" s="242"/>
      <c r="J15" s="240"/>
      <c r="K15" s="241"/>
      <c r="L15" s="242"/>
      <c r="M15" s="242"/>
      <c r="N15" s="242"/>
      <c r="O15" s="240"/>
      <c r="P15" s="241"/>
      <c r="Q15" s="242"/>
      <c r="R15" s="242"/>
      <c r="S15" s="242"/>
      <c r="T15" s="240"/>
      <c r="U15" s="241"/>
      <c r="V15" s="242"/>
      <c r="W15" s="242"/>
      <c r="X15" s="242"/>
      <c r="Y15" s="240"/>
      <c r="Z15" s="241"/>
      <c r="AA15" s="242"/>
      <c r="AB15" s="242"/>
      <c r="AC15" s="242"/>
      <c r="AD15" s="240"/>
      <c r="AE15" s="239">
        <v>2</v>
      </c>
      <c r="AF15" s="242">
        <v>2</v>
      </c>
      <c r="AG15" s="242">
        <v>0</v>
      </c>
      <c r="AH15" s="242" t="s">
        <v>37</v>
      </c>
      <c r="AI15" s="249">
        <v>6</v>
      </c>
      <c r="AJ15" s="241"/>
      <c r="AK15" s="242"/>
      <c r="AL15" s="242"/>
      <c r="AM15" s="242"/>
      <c r="AN15" s="250"/>
      <c r="AO15" s="269"/>
    </row>
    <row r="16" spans="1:47" s="125" customFormat="1" ht="40.5" customHeight="1">
      <c r="A16" s="153" t="s">
        <v>342</v>
      </c>
      <c r="B16" s="165" t="s">
        <v>203</v>
      </c>
      <c r="C16" s="273" t="s">
        <v>140</v>
      </c>
      <c r="D16" s="239">
        <f>Z16+AA16+AB16+AE16+AF16+AG16+AJ16+AK16+AL16</f>
        <v>3</v>
      </c>
      <c r="E16" s="236">
        <f t="shared" si="1"/>
        <v>5</v>
      </c>
      <c r="F16" s="241"/>
      <c r="G16" s="242"/>
      <c r="H16" s="242"/>
      <c r="I16" s="242"/>
      <c r="J16" s="240"/>
      <c r="K16" s="241"/>
      <c r="L16" s="242"/>
      <c r="M16" s="242"/>
      <c r="N16" s="242"/>
      <c r="O16" s="240"/>
      <c r="P16" s="241"/>
      <c r="Q16" s="242"/>
      <c r="R16" s="242"/>
      <c r="S16" s="242"/>
      <c r="T16" s="240"/>
      <c r="U16" s="241"/>
      <c r="V16" s="242"/>
      <c r="W16" s="242"/>
      <c r="X16" s="242"/>
      <c r="Y16" s="240"/>
      <c r="Z16" s="241"/>
      <c r="AA16" s="242"/>
      <c r="AB16" s="242"/>
      <c r="AC16" s="242"/>
      <c r="AD16" s="240"/>
      <c r="AE16" s="239"/>
      <c r="AF16" s="242"/>
      <c r="AG16" s="242"/>
      <c r="AH16" s="242"/>
      <c r="AI16" s="240"/>
      <c r="AJ16" s="241">
        <v>2</v>
      </c>
      <c r="AK16" s="242">
        <v>1</v>
      </c>
      <c r="AL16" s="242">
        <v>0</v>
      </c>
      <c r="AM16" s="242" t="s">
        <v>15</v>
      </c>
      <c r="AN16" s="250">
        <v>5</v>
      </c>
      <c r="AO16" s="269"/>
    </row>
    <row r="17" spans="1:150" s="135" customFormat="1" ht="24.75" customHeight="1">
      <c r="A17" s="153" t="s">
        <v>343</v>
      </c>
      <c r="B17" s="174" t="s">
        <v>225</v>
      </c>
      <c r="C17" s="244" t="s">
        <v>178</v>
      </c>
      <c r="D17" s="239">
        <f>F17+G17+H17+K17+L17+P17+Q17+R17+U17+V17+Z17+AA17+AB17+AC17+AE17+AF17+AG17+AJ17+AK17+AL17+W17</f>
        <v>2</v>
      </c>
      <c r="E17" s="236">
        <f t="shared" si="1"/>
        <v>4</v>
      </c>
      <c r="F17" s="246"/>
      <c r="G17" s="247"/>
      <c r="H17" s="247"/>
      <c r="I17" s="247" t="s">
        <v>23</v>
      </c>
      <c r="J17" s="243"/>
      <c r="K17" s="246"/>
      <c r="L17" s="247"/>
      <c r="M17" s="247"/>
      <c r="N17" s="247"/>
      <c r="O17" s="243"/>
      <c r="P17" s="246"/>
      <c r="Q17" s="247"/>
      <c r="R17" s="247"/>
      <c r="S17" s="247"/>
      <c r="T17" s="243"/>
      <c r="U17" s="246">
        <v>2</v>
      </c>
      <c r="V17" s="247">
        <v>0</v>
      </c>
      <c r="W17" s="247">
        <v>0</v>
      </c>
      <c r="X17" s="247" t="s">
        <v>15</v>
      </c>
      <c r="Y17" s="243">
        <v>4</v>
      </c>
      <c r="Z17" s="246"/>
      <c r="AA17" s="247"/>
      <c r="AB17" s="247"/>
      <c r="AC17" s="247"/>
      <c r="AD17" s="243"/>
      <c r="AE17" s="411"/>
      <c r="AF17" s="413"/>
      <c r="AG17" s="413"/>
      <c r="AH17" s="413"/>
      <c r="AI17" s="414"/>
      <c r="AJ17" s="412"/>
      <c r="AK17" s="413"/>
      <c r="AL17" s="413"/>
      <c r="AM17" s="413"/>
      <c r="AN17" s="415"/>
      <c r="AO17" s="422"/>
    </row>
    <row r="18" spans="1:150" s="135" customFormat="1" ht="57.75" customHeight="1">
      <c r="A18" s="153" t="s">
        <v>344</v>
      </c>
      <c r="B18" s="174" t="s">
        <v>222</v>
      </c>
      <c r="C18" s="244" t="s">
        <v>177</v>
      </c>
      <c r="D18" s="239">
        <f>F18+G18+H18+K18+L18+P18+Q18+R18+U18+V18+Z18+AA18+AB18+AC18+AE18+AF18+AG18+AJ18+AK18+AL18+W18</f>
        <v>3</v>
      </c>
      <c r="E18" s="236">
        <f t="shared" si="1"/>
        <v>5</v>
      </c>
      <c r="F18" s="246"/>
      <c r="G18" s="247"/>
      <c r="H18" s="247"/>
      <c r="I18" s="247"/>
      <c r="J18" s="243"/>
      <c r="K18" s="246"/>
      <c r="L18" s="247"/>
      <c r="M18" s="247"/>
      <c r="N18" s="247"/>
      <c r="O18" s="243"/>
      <c r="P18" s="246"/>
      <c r="Q18" s="247"/>
      <c r="R18" s="247"/>
      <c r="S18" s="247"/>
      <c r="T18" s="243"/>
      <c r="U18" s="246"/>
      <c r="V18" s="247"/>
      <c r="W18" s="247"/>
      <c r="X18" s="247"/>
      <c r="Y18" s="243"/>
      <c r="Z18" s="246"/>
      <c r="AA18" s="247"/>
      <c r="AB18" s="247"/>
      <c r="AC18" s="247"/>
      <c r="AD18" s="243"/>
      <c r="AE18" s="245">
        <v>0</v>
      </c>
      <c r="AF18" s="247">
        <v>0</v>
      </c>
      <c r="AG18" s="247">
        <v>3</v>
      </c>
      <c r="AH18" s="247" t="s">
        <v>37</v>
      </c>
      <c r="AI18" s="243">
        <v>5</v>
      </c>
      <c r="AJ18" s="412"/>
      <c r="AK18" s="413"/>
      <c r="AL18" s="413"/>
      <c r="AM18" s="413"/>
      <c r="AN18" s="415"/>
      <c r="AO18" s="497" t="s">
        <v>376</v>
      </c>
    </row>
    <row r="19" spans="1:150" s="125" customFormat="1" ht="18" customHeight="1" thickBot="1">
      <c r="A19" s="153" t="s">
        <v>345</v>
      </c>
      <c r="B19" s="786" t="s">
        <v>223</v>
      </c>
      <c r="C19" s="787" t="s">
        <v>175</v>
      </c>
      <c r="D19" s="175">
        <f>F19+G19+H19+K19+L19+P19+Q19+R19+U19+V19+W19+Z19+AA19+AB19+AE19+AF19+AG19+AJ19+AK19+AL19</f>
        <v>3</v>
      </c>
      <c r="E19" s="236">
        <f t="shared" si="1"/>
        <v>4</v>
      </c>
      <c r="F19" s="246"/>
      <c r="G19" s="247"/>
      <c r="H19" s="247"/>
      <c r="I19" s="247"/>
      <c r="J19" s="243"/>
      <c r="K19" s="246"/>
      <c r="L19" s="247"/>
      <c r="M19" s="247"/>
      <c r="N19" s="247"/>
      <c r="O19" s="243"/>
      <c r="P19" s="246"/>
      <c r="Q19" s="247"/>
      <c r="R19" s="247"/>
      <c r="S19" s="247"/>
      <c r="T19" s="243"/>
      <c r="U19" s="246"/>
      <c r="V19" s="247"/>
      <c r="W19" s="247"/>
      <c r="X19" s="247"/>
      <c r="Y19" s="243"/>
      <c r="Z19" s="175">
        <v>1</v>
      </c>
      <c r="AA19" s="176">
        <v>2</v>
      </c>
      <c r="AB19" s="176">
        <v>0</v>
      </c>
      <c r="AC19" s="176" t="s">
        <v>37</v>
      </c>
      <c r="AD19" s="177">
        <v>4</v>
      </c>
      <c r="AE19" s="245"/>
      <c r="AF19" s="247"/>
      <c r="AG19" s="247"/>
      <c r="AH19" s="247"/>
      <c r="AI19" s="243"/>
      <c r="AJ19" s="246"/>
      <c r="AK19" s="247"/>
      <c r="AL19" s="247"/>
      <c r="AM19" s="247"/>
      <c r="AN19" s="270"/>
      <c r="AO19" s="274"/>
    </row>
    <row r="20" spans="1:150" s="35" customFormat="1" ht="15" customHeight="1" thickBot="1">
      <c r="A20" s="1022" t="s">
        <v>173</v>
      </c>
      <c r="B20" s="1023"/>
      <c r="C20" s="1024"/>
      <c r="D20" s="672">
        <f>SUM(F20:H20,K20:M20,P20:R20,U20:W20,Z20:AB20,AE20:AG20)</f>
        <v>6</v>
      </c>
      <c r="E20" s="673">
        <f>SUM(J20,O20,T20,Y20,AD20,AI20)</f>
        <v>10</v>
      </c>
      <c r="F20" s="678">
        <f>F21+F22+F23</f>
        <v>0</v>
      </c>
      <c r="G20" s="678">
        <f t="shared" ref="G20:I20" si="2">G21+G22+G23</f>
        <v>0</v>
      </c>
      <c r="H20" s="678">
        <f t="shared" si="2"/>
        <v>0</v>
      </c>
      <c r="I20" s="678">
        <f t="shared" si="2"/>
        <v>0</v>
      </c>
      <c r="J20" s="678">
        <f>J21+J22+J23</f>
        <v>0</v>
      </c>
      <c r="K20" s="678">
        <f t="shared" ref="K20:AB20" si="3">K21+K22+K23</f>
        <v>0</v>
      </c>
      <c r="L20" s="678">
        <f t="shared" si="3"/>
        <v>0</v>
      </c>
      <c r="M20" s="678">
        <f t="shared" si="3"/>
        <v>0</v>
      </c>
      <c r="N20" s="678">
        <f t="shared" si="3"/>
        <v>0</v>
      </c>
      <c r="O20" s="678">
        <f t="shared" si="3"/>
        <v>0</v>
      </c>
      <c r="P20" s="678">
        <f t="shared" si="3"/>
        <v>0</v>
      </c>
      <c r="Q20" s="678">
        <f t="shared" si="3"/>
        <v>0</v>
      </c>
      <c r="R20" s="678">
        <f t="shared" si="3"/>
        <v>0</v>
      </c>
      <c r="S20" s="678">
        <f t="shared" si="3"/>
        <v>0</v>
      </c>
      <c r="T20" s="678">
        <f t="shared" si="3"/>
        <v>0</v>
      </c>
      <c r="U20" s="678">
        <f t="shared" si="3"/>
        <v>0</v>
      </c>
      <c r="V20" s="678">
        <f t="shared" si="3"/>
        <v>2</v>
      </c>
      <c r="W20" s="678">
        <f t="shared" si="3"/>
        <v>0</v>
      </c>
      <c r="X20" s="678"/>
      <c r="Y20" s="678">
        <f t="shared" si="3"/>
        <v>4</v>
      </c>
      <c r="Z20" s="678">
        <f t="shared" si="3"/>
        <v>0</v>
      </c>
      <c r="AA20" s="678">
        <f t="shared" si="3"/>
        <v>2</v>
      </c>
      <c r="AB20" s="678">
        <f t="shared" si="3"/>
        <v>0</v>
      </c>
      <c r="AC20" s="679">
        <f t="shared" ref="AC20:AJ20" si="4">SUM(AC21:AC23)</f>
        <v>0</v>
      </c>
      <c r="AD20" s="679">
        <f t="shared" si="4"/>
        <v>3</v>
      </c>
      <c r="AE20" s="679">
        <f t="shared" si="4"/>
        <v>0</v>
      </c>
      <c r="AF20" s="679">
        <f t="shared" si="4"/>
        <v>2</v>
      </c>
      <c r="AG20" s="679">
        <f t="shared" si="4"/>
        <v>0</v>
      </c>
      <c r="AH20" s="679">
        <f t="shared" si="4"/>
        <v>0</v>
      </c>
      <c r="AI20" s="679">
        <f t="shared" si="4"/>
        <v>3</v>
      </c>
      <c r="AJ20" s="679">
        <f t="shared" si="4"/>
        <v>0</v>
      </c>
      <c r="AK20" s="679">
        <f>SUM(AK21:AK24)</f>
        <v>0</v>
      </c>
      <c r="AL20" s="679">
        <f>SUM(AL21:AL23)</f>
        <v>0</v>
      </c>
      <c r="AM20" s="679">
        <f>SUM(AM21:AM23)</f>
        <v>0</v>
      </c>
      <c r="AN20" s="679">
        <f>SUM(AN21:AN24)</f>
        <v>15</v>
      </c>
      <c r="AO20" s="682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</row>
    <row r="21" spans="1:150" s="35" customFormat="1" ht="15" customHeight="1">
      <c r="A21" s="284" t="s">
        <v>346</v>
      </c>
      <c r="B21" s="788"/>
      <c r="C21" s="789" t="s">
        <v>116</v>
      </c>
      <c r="D21" s="227">
        <f>F21+G21+H21+K21+L21+M21+P21+Q21+R21+U21+V21+W21+Z21+AA21+AE21+AF21+AG21+AJ21+AK21+AL21</f>
        <v>2</v>
      </c>
      <c r="E21" s="287">
        <f>J21+O21+T21+Y21+AD21+AI21+AN21</f>
        <v>4</v>
      </c>
      <c r="F21" s="104"/>
      <c r="G21" s="105"/>
      <c r="H21" s="105"/>
      <c r="I21" s="105"/>
      <c r="J21" s="103"/>
      <c r="K21" s="104"/>
      <c r="L21" s="105"/>
      <c r="M21" s="105"/>
      <c r="N21" s="105"/>
      <c r="O21" s="103"/>
      <c r="P21" s="104"/>
      <c r="Q21" s="105"/>
      <c r="R21" s="105"/>
      <c r="S21" s="105"/>
      <c r="T21" s="103"/>
      <c r="U21" s="104">
        <v>0</v>
      </c>
      <c r="V21" s="105">
        <v>2</v>
      </c>
      <c r="W21" s="105">
        <v>0</v>
      </c>
      <c r="X21" s="105" t="s">
        <v>37</v>
      </c>
      <c r="Y21" s="103">
        <v>4</v>
      </c>
      <c r="Z21" s="104"/>
      <c r="AA21" s="105"/>
      <c r="AB21" s="105"/>
      <c r="AC21" s="105"/>
      <c r="AD21" s="106"/>
      <c r="AE21" s="102"/>
      <c r="AF21" s="105"/>
      <c r="AG21" s="105"/>
      <c r="AH21" s="105"/>
      <c r="AI21" s="106"/>
      <c r="AJ21" s="104"/>
      <c r="AK21" s="105"/>
      <c r="AL21" s="105"/>
      <c r="AM21" s="105"/>
      <c r="AN21" s="107"/>
      <c r="AO21" s="69"/>
      <c r="AP21" s="1042"/>
      <c r="AQ21" s="1004"/>
      <c r="AR21" s="1004"/>
      <c r="AS21" s="1004"/>
      <c r="AT21" s="1043"/>
      <c r="AU21" s="1043"/>
      <c r="AV21" s="1043"/>
      <c r="AW21" s="1043"/>
      <c r="AX21" s="1043"/>
      <c r="AY21" s="1043"/>
      <c r="AZ21" s="1043"/>
      <c r="BA21" s="1043"/>
      <c r="BB21" s="104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</row>
    <row r="22" spans="1:150" ht="15.75">
      <c r="A22" s="284" t="s">
        <v>35</v>
      </c>
      <c r="B22" s="790"/>
      <c r="C22" s="791" t="s">
        <v>117</v>
      </c>
      <c r="D22" s="227">
        <f t="shared" ref="D22:D23" si="5">F22+G22+H22+K22+L22+M22+P22+Q22+R22+U22+V22+W22+Z22+AA22+AE22+AF22+AG22+AJ22+AK22+AL22</f>
        <v>2</v>
      </c>
      <c r="E22" s="287">
        <f t="shared" ref="E22:E23" si="6">J22+O22+T22+Y22+AD22+AI22+AN22</f>
        <v>3</v>
      </c>
      <c r="F22" s="229"/>
      <c r="G22" s="93"/>
      <c r="H22" s="93"/>
      <c r="I22" s="93"/>
      <c r="J22" s="423"/>
      <c r="K22" s="229"/>
      <c r="L22" s="93"/>
      <c r="M22" s="93"/>
      <c r="N22" s="93"/>
      <c r="O22" s="423"/>
      <c r="P22" s="229"/>
      <c r="Q22" s="93"/>
      <c r="R22" s="93"/>
      <c r="S22" s="93"/>
      <c r="T22" s="423"/>
      <c r="U22" s="229"/>
      <c r="V22" s="93"/>
      <c r="W22" s="93"/>
      <c r="X22" s="93"/>
      <c r="Y22" s="423"/>
      <c r="Z22" s="229">
        <v>0</v>
      </c>
      <c r="AA22" s="93">
        <v>2</v>
      </c>
      <c r="AB22" s="93">
        <v>0</v>
      </c>
      <c r="AC22" s="93" t="s">
        <v>37</v>
      </c>
      <c r="AD22" s="232">
        <v>3</v>
      </c>
      <c r="AE22" s="99"/>
      <c r="AF22" s="90"/>
      <c r="AG22" s="90"/>
      <c r="AH22" s="90"/>
      <c r="AI22" s="92"/>
      <c r="AJ22" s="96"/>
      <c r="AK22" s="90"/>
      <c r="AL22" s="90"/>
      <c r="AM22" s="90"/>
      <c r="AN22" s="94"/>
      <c r="AO22" s="69"/>
      <c r="AP22" s="1044"/>
      <c r="AQ22" s="1004"/>
      <c r="AR22" s="1004"/>
      <c r="AS22" s="1004"/>
      <c r="AT22" s="1043"/>
      <c r="AU22" s="1043"/>
      <c r="AV22" s="1043"/>
      <c r="AW22" s="1043"/>
      <c r="AX22" s="1043"/>
      <c r="AY22" s="1043"/>
      <c r="AZ22" s="1043"/>
      <c r="BA22" s="1043"/>
      <c r="BB22" s="1043"/>
    </row>
    <row r="23" spans="1:150" ht="16.5" thickBot="1">
      <c r="A23" s="284" t="s">
        <v>128</v>
      </c>
      <c r="B23" s="790"/>
      <c r="C23" s="791" t="s">
        <v>118</v>
      </c>
      <c r="D23" s="227">
        <f t="shared" si="5"/>
        <v>2</v>
      </c>
      <c r="E23" s="287">
        <f t="shared" si="6"/>
        <v>3</v>
      </c>
      <c r="F23" s="96"/>
      <c r="G23" s="90"/>
      <c r="H23" s="90"/>
      <c r="I23" s="90"/>
      <c r="J23" s="91"/>
      <c r="K23" s="96"/>
      <c r="L23" s="90"/>
      <c r="M23" s="90"/>
      <c r="N23" s="90"/>
      <c r="O23" s="91"/>
      <c r="P23" s="96"/>
      <c r="Q23" s="90"/>
      <c r="R23" s="90"/>
      <c r="S23" s="90"/>
      <c r="T23" s="91"/>
      <c r="U23" s="96"/>
      <c r="V23" s="90"/>
      <c r="W23" s="90"/>
      <c r="X23" s="90"/>
      <c r="Y23" s="91"/>
      <c r="Z23" s="96"/>
      <c r="AA23" s="90"/>
      <c r="AB23" s="90"/>
      <c r="AC23" s="90"/>
      <c r="AD23" s="92"/>
      <c r="AE23" s="99">
        <v>0</v>
      </c>
      <c r="AF23" s="90">
        <v>2</v>
      </c>
      <c r="AG23" s="90">
        <v>0</v>
      </c>
      <c r="AH23" s="90" t="s">
        <v>37</v>
      </c>
      <c r="AI23" s="92">
        <v>3</v>
      </c>
      <c r="AJ23" s="96"/>
      <c r="AK23" s="90"/>
      <c r="AL23" s="90"/>
      <c r="AM23" s="90"/>
      <c r="AN23" s="94"/>
      <c r="AO23" s="69"/>
      <c r="AP23" s="1044"/>
      <c r="AQ23" s="1004"/>
      <c r="AR23" s="1004"/>
      <c r="AS23" s="1004"/>
      <c r="AT23" s="1043"/>
      <c r="AU23" s="1043"/>
      <c r="AV23" s="1043"/>
      <c r="AW23" s="1043"/>
      <c r="AX23" s="1043"/>
      <c r="AY23" s="1043"/>
      <c r="AZ23" s="1043"/>
      <c r="BA23" s="1043"/>
      <c r="BB23" s="1043"/>
    </row>
    <row r="24" spans="1:150" s="276" customFormat="1" ht="32.25" thickBot="1">
      <c r="A24" s="284" t="s">
        <v>28</v>
      </c>
      <c r="B24" s="480" t="s">
        <v>202</v>
      </c>
      <c r="C24" s="481" t="s">
        <v>179</v>
      </c>
      <c r="D24" s="479">
        <f>AJ24+AK24+AL24</f>
        <v>0</v>
      </c>
      <c r="E24" s="482">
        <v>15</v>
      </c>
      <c r="F24" s="483"/>
      <c r="G24" s="484"/>
      <c r="H24" s="484"/>
      <c r="I24" s="484"/>
      <c r="J24" s="482"/>
      <c r="K24" s="483"/>
      <c r="L24" s="484"/>
      <c r="M24" s="484"/>
      <c r="N24" s="484"/>
      <c r="O24" s="482"/>
      <c r="P24" s="483"/>
      <c r="Q24" s="484"/>
      <c r="R24" s="484"/>
      <c r="S24" s="484"/>
      <c r="T24" s="482"/>
      <c r="U24" s="483"/>
      <c r="V24" s="484"/>
      <c r="W24" s="484"/>
      <c r="X24" s="484"/>
      <c r="Y24" s="482"/>
      <c r="Z24" s="483"/>
      <c r="AA24" s="484"/>
      <c r="AB24" s="484"/>
      <c r="AC24" s="484"/>
      <c r="AD24" s="482"/>
      <c r="AE24" s="479"/>
      <c r="AF24" s="484"/>
      <c r="AG24" s="484"/>
      <c r="AH24" s="484"/>
      <c r="AI24" s="482"/>
      <c r="AJ24" s="483">
        <v>0</v>
      </c>
      <c r="AK24" s="484">
        <v>0</v>
      </c>
      <c r="AL24" s="484">
        <v>0</v>
      </c>
      <c r="AM24" s="484" t="s">
        <v>37</v>
      </c>
      <c r="AN24" s="485">
        <v>15</v>
      </c>
      <c r="AO24" s="486"/>
      <c r="AP24" s="1044"/>
      <c r="AQ24" s="1004"/>
      <c r="AR24" s="1004"/>
      <c r="AS24" s="1004"/>
      <c r="AT24" s="1043"/>
      <c r="AU24" s="1043"/>
      <c r="AV24" s="1043"/>
      <c r="AW24" s="1043"/>
      <c r="AX24" s="1043"/>
      <c r="AY24" s="1043"/>
      <c r="AZ24" s="1043"/>
      <c r="BA24" s="1043"/>
      <c r="BB24" s="1043"/>
    </row>
    <row r="25" spans="1:150" ht="16.5" thickBot="1">
      <c r="A25" s="683"/>
      <c r="B25" s="684"/>
      <c r="C25" s="685" t="s">
        <v>17</v>
      </c>
      <c r="D25" s="686">
        <f>'KÖM BSc F  ALAP N'!F50+D11+D20+D24+D31</f>
        <v>158</v>
      </c>
      <c r="E25" s="686">
        <f>'KÖM BSc F  ALAP N'!G50+E11+E20+E24+E31</f>
        <v>210</v>
      </c>
      <c r="F25" s="687">
        <f>'KÖM BSc F  ALAP N'!H50+F11+F20+F31</f>
        <v>11</v>
      </c>
      <c r="G25" s="687">
        <f>'KÖM BSc F  ALAP N'!I50+G11+G20+G31</f>
        <v>12</v>
      </c>
      <c r="H25" s="687">
        <f>'KÖM BSc F  ALAP N'!J50+H11+H20+H31</f>
        <v>4</v>
      </c>
      <c r="I25" s="687">
        <f>'KÖM BSc F  ALAP N'!K50+I11+I20+I31</f>
        <v>0</v>
      </c>
      <c r="J25" s="687">
        <f>'KÖM BSc F  ALAP N'!L50+J11+J20+J31</f>
        <v>32</v>
      </c>
      <c r="K25" s="687">
        <f>'KÖM BSc F  ALAP N'!M50+K11+K20+K31</f>
        <v>12</v>
      </c>
      <c r="L25" s="687">
        <f>'KÖM BSc F  ALAP N'!N50+L11+L20+L31</f>
        <v>9</v>
      </c>
      <c r="M25" s="687">
        <f>'KÖM BSc F  ALAP N'!O50+M11+M20+M31</f>
        <v>4</v>
      </c>
      <c r="N25" s="687">
        <f>'KÖM BSc F  ALAP N'!P50+N11+N20+N31</f>
        <v>0</v>
      </c>
      <c r="O25" s="687">
        <f>'KÖM BSc F  ALAP N'!Q50+O11+O20+O31</f>
        <v>30</v>
      </c>
      <c r="P25" s="687">
        <f>'KÖM BSc F  ALAP N'!R50+P11+P20+P31</f>
        <v>10</v>
      </c>
      <c r="Q25" s="687">
        <f>'KÖM BSc F  ALAP N'!S50+Q11+Q20+Q31</f>
        <v>10</v>
      </c>
      <c r="R25" s="687">
        <f>'KÖM BSc F  ALAP N'!T50+R11+R20+R31</f>
        <v>10</v>
      </c>
      <c r="S25" s="687">
        <f>'KÖM BSc F  ALAP N'!U50+S11+S20+S31</f>
        <v>0</v>
      </c>
      <c r="T25" s="687">
        <f>'KÖM BSc F  ALAP N'!V50+T11+T20+T31</f>
        <v>30</v>
      </c>
      <c r="U25" s="687">
        <f>'KÖM BSc F  ALAP N'!W50+U11+U20+U31</f>
        <v>9</v>
      </c>
      <c r="V25" s="687">
        <f>'KÖM BSc F  ALAP N'!X50+V11+V20+V31</f>
        <v>10</v>
      </c>
      <c r="W25" s="687">
        <f>'KÖM BSc F  ALAP N'!Y50+W11+W20+W31</f>
        <v>2</v>
      </c>
      <c r="X25" s="687">
        <f>'KÖM BSc F  ALAP N'!Z50+X11+X20+X31</f>
        <v>0</v>
      </c>
      <c r="Y25" s="687">
        <f>'KÖM BSc F  ALAP N'!AA50+Y11+Y20+Y31</f>
        <v>29</v>
      </c>
      <c r="Z25" s="687">
        <f>'KÖM BSc F  ALAP N'!AB50+Z11+Z20+Z31</f>
        <v>8</v>
      </c>
      <c r="AA25" s="687">
        <f>'KÖM BSc F  ALAP N'!AC50+AA11+AA20+AA31</f>
        <v>12</v>
      </c>
      <c r="AB25" s="687">
        <f>'KÖM BSc F  ALAP N'!AD50+AB11+AB20+AB31</f>
        <v>4</v>
      </c>
      <c r="AC25" s="687">
        <f>'KÖM BSc F  ALAP N'!AE50+AC11+AC20+AC31</f>
        <v>0</v>
      </c>
      <c r="AD25" s="687">
        <f>'KÖM BSc F  ALAP N'!AF50+AD11+AD20+AD31</f>
        <v>29</v>
      </c>
      <c r="AE25" s="687">
        <f>'KÖM BSc F  ALAP N'!AG50+AE11+AE20+AE31</f>
        <v>8</v>
      </c>
      <c r="AF25" s="687">
        <f>'KÖM BSc F  ALAP N'!AH50+AF11+AF20+AF31</f>
        <v>9</v>
      </c>
      <c r="AG25" s="687">
        <f>'KÖM BSc F  ALAP N'!AI50+AG11+AG20+AG31</f>
        <v>5</v>
      </c>
      <c r="AH25" s="687">
        <f>'KÖM BSc F  ALAP N'!AJ50+AH11+AH20+AH31</f>
        <v>0</v>
      </c>
      <c r="AI25" s="687">
        <f>'KÖM BSc F  ALAP N'!AK50+AI11+AI20+AI31</f>
        <v>31</v>
      </c>
      <c r="AJ25" s="687">
        <f>'KÖM BSc F  ALAP N'!AL50+AJ11+AJ20+AJ31</f>
        <v>6</v>
      </c>
      <c r="AK25" s="687">
        <f>'KÖM BSc F  ALAP N'!AM50+AK11+AK20+AK31</f>
        <v>3</v>
      </c>
      <c r="AL25" s="687">
        <f>'KÖM BSc F  ALAP N'!AN50+AL11+AL20+AL31</f>
        <v>0</v>
      </c>
      <c r="AM25" s="687">
        <f>'KÖM BSc F  ALAP N'!AO50+AM11+AM20+AM31</f>
        <v>0</v>
      </c>
      <c r="AN25" s="689">
        <f>'KÖM BSc F  ALAP N'!AP50+AN11+AN20+AN31</f>
        <v>29</v>
      </c>
      <c r="AO25" s="761"/>
      <c r="AP25" s="1044"/>
      <c r="AQ25" s="1004"/>
      <c r="AR25" s="1004"/>
      <c r="AS25" s="1004"/>
      <c r="AT25" s="1043"/>
      <c r="AU25" s="1043"/>
      <c r="AV25" s="1043"/>
      <c r="AW25" s="1043"/>
      <c r="AX25" s="1043"/>
      <c r="AY25" s="1043"/>
      <c r="AZ25" s="1043"/>
      <c r="BA25" s="1043"/>
      <c r="BB25" s="1043"/>
    </row>
    <row r="26" spans="1:150" s="125" customFormat="1" ht="20.25" customHeight="1">
      <c r="A26" s="1025" t="s">
        <v>109</v>
      </c>
      <c r="B26" s="361"/>
      <c r="C26" s="385" t="s">
        <v>22</v>
      </c>
      <c r="D26" s="362">
        <f>G26+L26+Q26+V26+AA26+AF26+AK26</f>
        <v>158</v>
      </c>
      <c r="E26" s="363"/>
      <c r="F26" s="364"/>
      <c r="G26" s="365">
        <f>F25+G25+H25</f>
        <v>27</v>
      </c>
      <c r="H26" s="365"/>
      <c r="I26" s="365"/>
      <c r="J26" s="366"/>
      <c r="K26" s="364"/>
      <c r="L26" s="365">
        <f>K25+L25+M25</f>
        <v>25</v>
      </c>
      <c r="M26" s="365"/>
      <c r="N26" s="365"/>
      <c r="O26" s="366"/>
      <c r="P26" s="364"/>
      <c r="Q26" s="365">
        <f>P25+Q25+R25</f>
        <v>30</v>
      </c>
      <c r="R26" s="365"/>
      <c r="S26" s="365"/>
      <c r="T26" s="366"/>
      <c r="U26" s="364"/>
      <c r="V26" s="365">
        <f>U25+V25+W25</f>
        <v>21</v>
      </c>
      <c r="W26" s="365"/>
      <c r="X26" s="365"/>
      <c r="Y26" s="366"/>
      <c r="Z26" s="364"/>
      <c r="AA26" s="367">
        <f>Z25+AA25+AB25</f>
        <v>24</v>
      </c>
      <c r="AB26" s="365"/>
      <c r="AC26" s="367"/>
      <c r="AD26" s="368"/>
      <c r="AE26" s="369"/>
      <c r="AF26" s="367">
        <f>AE25+AF25+AG25</f>
        <v>22</v>
      </c>
      <c r="AG26" s="365"/>
      <c r="AH26" s="365"/>
      <c r="AI26" s="366"/>
      <c r="AJ26" s="364"/>
      <c r="AK26" s="367">
        <f>AJ25+AK25+AL25</f>
        <v>9</v>
      </c>
      <c r="AL26" s="365"/>
      <c r="AM26" s="365"/>
      <c r="AN26" s="755"/>
      <c r="AO26" s="280"/>
      <c r="AP26" s="251"/>
    </row>
    <row r="27" spans="1:150" s="125" customFormat="1" ht="22.5" customHeight="1">
      <c r="A27" s="1026"/>
      <c r="B27" s="341"/>
      <c r="C27" s="386" t="s">
        <v>110</v>
      </c>
      <c r="D27" s="370">
        <f>G27+L27+Q27+V27+AA27+AF27+AK27</f>
        <v>94</v>
      </c>
      <c r="E27" s="371"/>
      <c r="F27" s="253"/>
      <c r="G27" s="372">
        <f>G25+H25</f>
        <v>16</v>
      </c>
      <c r="H27" s="373"/>
      <c r="I27" s="373"/>
      <c r="J27" s="374"/>
      <c r="K27" s="253"/>
      <c r="L27" s="372">
        <f>L25+M25</f>
        <v>13</v>
      </c>
      <c r="M27" s="373"/>
      <c r="N27" s="373"/>
      <c r="O27" s="374"/>
      <c r="P27" s="253"/>
      <c r="Q27" s="372">
        <f>Q25+R25</f>
        <v>20</v>
      </c>
      <c r="R27" s="373"/>
      <c r="S27" s="373"/>
      <c r="T27" s="374"/>
      <c r="U27" s="253"/>
      <c r="V27" s="372">
        <f>V25+W25</f>
        <v>12</v>
      </c>
      <c r="W27" s="373"/>
      <c r="X27" s="373"/>
      <c r="Y27" s="374"/>
      <c r="Z27" s="253"/>
      <c r="AA27" s="375">
        <f>AA25+AB25</f>
        <v>16</v>
      </c>
      <c r="AB27" s="373"/>
      <c r="AC27" s="376"/>
      <c r="AD27" s="377"/>
      <c r="AE27" s="378"/>
      <c r="AF27" s="372">
        <f>AF25+AG25</f>
        <v>14</v>
      </c>
      <c r="AG27" s="373"/>
      <c r="AH27" s="373"/>
      <c r="AI27" s="374"/>
      <c r="AJ27" s="253"/>
      <c r="AK27" s="372">
        <f>AK25+AL25</f>
        <v>3</v>
      </c>
      <c r="AL27" s="373"/>
      <c r="AM27" s="373"/>
      <c r="AN27" s="756"/>
      <c r="AO27" s="280"/>
      <c r="AP27" s="252"/>
    </row>
    <row r="28" spans="1:150" s="125" customFormat="1" ht="18" customHeight="1">
      <c r="A28" s="1026"/>
      <c r="B28" s="341"/>
      <c r="C28" s="386" t="s">
        <v>111</v>
      </c>
      <c r="D28" s="370">
        <f>(D27/D25)*100</f>
        <v>59.493670886075947</v>
      </c>
      <c r="E28" s="371"/>
      <c r="F28" s="253"/>
      <c r="G28" s="375"/>
      <c r="H28" s="373"/>
      <c r="I28" s="376"/>
      <c r="J28" s="374"/>
      <c r="K28" s="253"/>
      <c r="L28" s="372"/>
      <c r="M28" s="373"/>
      <c r="N28" s="373"/>
      <c r="O28" s="374"/>
      <c r="P28" s="253"/>
      <c r="Q28" s="372"/>
      <c r="R28" s="373"/>
      <c r="S28" s="373"/>
      <c r="T28" s="374"/>
      <c r="U28" s="253"/>
      <c r="V28" s="372"/>
      <c r="W28" s="373"/>
      <c r="X28" s="373"/>
      <c r="Y28" s="377"/>
      <c r="Z28" s="253"/>
      <c r="AA28" s="375"/>
      <c r="AB28" s="373"/>
      <c r="AC28" s="376"/>
      <c r="AD28" s="377"/>
      <c r="AE28" s="378"/>
      <c r="AF28" s="372"/>
      <c r="AG28" s="373"/>
      <c r="AH28" s="373"/>
      <c r="AI28" s="374"/>
      <c r="AJ28" s="253"/>
      <c r="AK28" s="372"/>
      <c r="AL28" s="373"/>
      <c r="AM28" s="373"/>
      <c r="AN28" s="756"/>
      <c r="AO28" s="280"/>
      <c r="AP28" s="252"/>
    </row>
    <row r="29" spans="1:150" s="125" customFormat="1" ht="20.25" customHeight="1">
      <c r="A29" s="1026"/>
      <c r="B29" s="341"/>
      <c r="C29" s="386" t="s">
        <v>16</v>
      </c>
      <c r="D29" s="641"/>
      <c r="E29" s="371"/>
      <c r="F29" s="277"/>
      <c r="G29" s="380"/>
      <c r="H29" s="380"/>
      <c r="I29" s="372">
        <f>COUNTIF('KÖM BSc F  ALAP N'!K$11:K$49,"v")+COUNTIF(I$12:I$23, "v")+COUNTIF(I$32:I$39,"v")</f>
        <v>2</v>
      </c>
      <c r="J29" s="427"/>
      <c r="K29" s="429"/>
      <c r="L29" s="372"/>
      <c r="M29" s="372"/>
      <c r="N29" s="372">
        <f>COUNTIF('KÖM BSc F  ALAP N'!P$11:P$49,"v")+COUNTIF(N$12:N$23, "v")+COUNTIF(N$32:N$39,"v")</f>
        <v>3</v>
      </c>
      <c r="O29" s="430"/>
      <c r="P29" s="428"/>
      <c r="Q29" s="372"/>
      <c r="R29" s="372"/>
      <c r="S29" s="372">
        <f>COUNTIF('KÖM BSc F  ALAP N'!U$11:U$49,"v")+COUNTIF(S$12:S$23, "v")+COUNTIF(S$32:S$39,"v")</f>
        <v>1</v>
      </c>
      <c r="T29" s="427"/>
      <c r="U29" s="429"/>
      <c r="V29" s="372"/>
      <c r="W29" s="372"/>
      <c r="X29" s="372">
        <f>COUNTIF('KÖM BSc F  ALAP N'!Z$11:Z$49,"v")+COUNTIF(X$12:X$23, "v")+COUNTIF(X$32:X$39,"v")</f>
        <v>3</v>
      </c>
      <c r="Y29" s="430"/>
      <c r="Z29" s="428"/>
      <c r="AA29" s="372"/>
      <c r="AB29" s="372"/>
      <c r="AC29" s="372">
        <f>COUNTIF('KÖM BSc F  ALAP N'!AE$11:AE$49,"v")+COUNTIF(AC$12:AC$23, "v")+COUNTIF(AC$32:AC$39,"v")</f>
        <v>2</v>
      </c>
      <c r="AD29" s="427"/>
      <c r="AE29" s="429"/>
      <c r="AF29" s="372"/>
      <c r="AG29" s="372"/>
      <c r="AH29" s="372">
        <f>COUNTIF('KÖM BSc F  ALAP N'!AJ$11:AJ$49,"v")+COUNTIF(AH$12:AH$23, "v")+COUNTIF(AH$32:AH$39,"v")</f>
        <v>3</v>
      </c>
      <c r="AI29" s="430"/>
      <c r="AJ29" s="428"/>
      <c r="AK29" s="372"/>
      <c r="AL29" s="372"/>
      <c r="AM29" s="372">
        <f>COUNTIF('KÖM BSc F  ALAP N'!AO$11:AO$49,"v")+COUNTIF(AM$12:AM$23, "v")+COUNTIF(AM$32:AM$39,"v")</f>
        <v>2</v>
      </c>
      <c r="AN29" s="427"/>
      <c r="AO29" s="488"/>
      <c r="AP29" s="252"/>
    </row>
    <row r="30" spans="1:150" s="125" customFormat="1" ht="22.5" customHeight="1" thickBot="1">
      <c r="A30" s="1027"/>
      <c r="B30" s="261"/>
      <c r="C30" s="387" t="s">
        <v>38</v>
      </c>
      <c r="D30" s="642"/>
      <c r="E30" s="382"/>
      <c r="F30" s="383"/>
      <c r="G30" s="384"/>
      <c r="H30" s="384"/>
      <c r="I30" s="372">
        <f>COUNTIF('KÖM BSc F  ALAP N'!K$11:K$49,"é")+COUNTIF(I$12:I$23, "é")+COUNTIF(I$32:I$39,"é")</f>
        <v>5</v>
      </c>
      <c r="J30" s="427"/>
      <c r="K30" s="431"/>
      <c r="L30" s="432"/>
      <c r="M30" s="432"/>
      <c r="N30" s="432">
        <f>COUNTIF('KÖM BSc F  ALAP N'!P$11:P$49,"é")+COUNTIF(N$12:N$23, "é")+COUNTIF(N$32:N$39,"é")</f>
        <v>4</v>
      </c>
      <c r="O30" s="433"/>
      <c r="P30" s="428"/>
      <c r="Q30" s="372"/>
      <c r="R30" s="372"/>
      <c r="S30" s="372">
        <f>COUNTIF('KÖM BSc F  ALAP N'!U$11:U$49,"é")+COUNTIF(S$12:S$23, "é")</f>
        <v>6</v>
      </c>
      <c r="T30" s="427"/>
      <c r="U30" s="431"/>
      <c r="V30" s="432"/>
      <c r="W30" s="432"/>
      <c r="X30" s="432">
        <f>COUNTIF('KÖM BSc F  ALAP N'!Z$11:Z$49,"é")+COUNTIF(X$12:X$23, "é")+COUNTIF(X$32:X$39,"é")</f>
        <v>4</v>
      </c>
      <c r="Y30" s="433"/>
      <c r="Z30" s="428"/>
      <c r="AA30" s="372"/>
      <c r="AB30" s="372"/>
      <c r="AC30" s="372">
        <f>COUNTIF('KÖM BSc F  ALAP N'!AE$11:AE$49,"é")+COUNTIF(AC$12:AC$23, "é")+COUNTIF(AC$32:AC$39,"é")</f>
        <v>5</v>
      </c>
      <c r="AD30" s="427"/>
      <c r="AE30" s="431"/>
      <c r="AF30" s="432"/>
      <c r="AG30" s="432"/>
      <c r="AH30" s="432">
        <f>COUNTIF('KÖM BSc F  ALAP N'!AJ$11:AJ$49,"é")+COUNTIF(AH$12:AH$23, "é")+COUNTIF(AH$32:AH$39,"é")</f>
        <v>4</v>
      </c>
      <c r="AI30" s="433"/>
      <c r="AJ30" s="428"/>
      <c r="AK30" s="372"/>
      <c r="AL30" s="372"/>
      <c r="AM30" s="372">
        <f>COUNTIF('KÖM BSc F  ALAP N'!AO$11:AO$49,"é")+COUNTIF(AM$12:AM$23, "é")+COUNTIF(AM$32:AM$39,"é")</f>
        <v>1</v>
      </c>
      <c r="AN30" s="262"/>
      <c r="AO30" s="280"/>
      <c r="AP30" s="251"/>
    </row>
    <row r="31" spans="1:150" ht="12.75" customHeight="1" thickBot="1">
      <c r="A31" s="1028" t="s">
        <v>176</v>
      </c>
      <c r="B31" s="1029"/>
      <c r="C31" s="1030"/>
      <c r="D31" s="410">
        <f>SUM(D32:D36)</f>
        <v>5</v>
      </c>
      <c r="E31" s="410">
        <f>SUM(E32:E36)</f>
        <v>4</v>
      </c>
      <c r="F31" s="410">
        <f t="shared" ref="F31:AN31" si="7">SUM(F32:F38)</f>
        <v>0</v>
      </c>
      <c r="G31" s="410">
        <f t="shared" si="7"/>
        <v>2</v>
      </c>
      <c r="H31" s="410">
        <f t="shared" si="7"/>
        <v>0</v>
      </c>
      <c r="I31" s="410">
        <f t="shared" si="7"/>
        <v>0</v>
      </c>
      <c r="J31" s="410">
        <f t="shared" si="7"/>
        <v>1</v>
      </c>
      <c r="K31" s="410">
        <f t="shared" si="7"/>
        <v>0</v>
      </c>
      <c r="L31" s="410">
        <f t="shared" si="7"/>
        <v>1</v>
      </c>
      <c r="M31" s="410">
        <f t="shared" si="7"/>
        <v>0</v>
      </c>
      <c r="N31" s="410">
        <f t="shared" si="7"/>
        <v>0</v>
      </c>
      <c r="O31" s="410">
        <f t="shared" si="7"/>
        <v>1</v>
      </c>
      <c r="P31" s="410">
        <f t="shared" si="7"/>
        <v>0</v>
      </c>
      <c r="Q31" s="410">
        <f>SUM(Q32:Q36)</f>
        <v>1</v>
      </c>
      <c r="R31" s="410">
        <f t="shared" si="7"/>
        <v>0</v>
      </c>
      <c r="S31" s="410">
        <f t="shared" si="7"/>
        <v>0</v>
      </c>
      <c r="T31" s="410">
        <f t="shared" si="7"/>
        <v>1</v>
      </c>
      <c r="U31" s="410">
        <f t="shared" si="7"/>
        <v>0</v>
      </c>
      <c r="V31" s="410">
        <f t="shared" si="7"/>
        <v>1</v>
      </c>
      <c r="W31" s="410">
        <f t="shared" si="7"/>
        <v>0</v>
      </c>
      <c r="X31" s="410">
        <f t="shared" si="7"/>
        <v>0</v>
      </c>
      <c r="Y31" s="410">
        <f t="shared" si="7"/>
        <v>1</v>
      </c>
      <c r="Z31" s="410">
        <f t="shared" si="7"/>
        <v>0</v>
      </c>
      <c r="AA31" s="410">
        <f t="shared" si="7"/>
        <v>0</v>
      </c>
      <c r="AB31" s="410">
        <f t="shared" si="7"/>
        <v>0</v>
      </c>
      <c r="AC31" s="410">
        <f t="shared" si="7"/>
        <v>0</v>
      </c>
      <c r="AD31" s="410">
        <f t="shared" si="7"/>
        <v>0</v>
      </c>
      <c r="AE31" s="410">
        <f t="shared" si="7"/>
        <v>0</v>
      </c>
      <c r="AF31" s="410">
        <f t="shared" si="7"/>
        <v>0</v>
      </c>
      <c r="AG31" s="410">
        <f t="shared" si="7"/>
        <v>0</v>
      </c>
      <c r="AH31" s="410">
        <f t="shared" si="7"/>
        <v>0</v>
      </c>
      <c r="AI31" s="410">
        <f t="shared" si="7"/>
        <v>0</v>
      </c>
      <c r="AJ31" s="410">
        <f t="shared" si="7"/>
        <v>0</v>
      </c>
      <c r="AK31" s="410">
        <f t="shared" si="7"/>
        <v>0</v>
      </c>
      <c r="AL31" s="410">
        <f t="shared" si="7"/>
        <v>0</v>
      </c>
      <c r="AM31" s="410">
        <f t="shared" si="7"/>
        <v>0</v>
      </c>
      <c r="AN31" s="746">
        <f t="shared" si="7"/>
        <v>0</v>
      </c>
      <c r="AO31" s="747"/>
      <c r="AP31" s="89"/>
      <c r="AQ31" s="8"/>
    </row>
    <row r="32" spans="1:150" s="125" customFormat="1" ht="16.5" customHeight="1">
      <c r="A32" s="1031" t="s">
        <v>112</v>
      </c>
      <c r="B32" s="927"/>
      <c r="C32" s="355" t="s">
        <v>18</v>
      </c>
      <c r="D32" s="356">
        <f>F32+G32+H32+K32+L32+M32+P32+Q32+R32+U32+V32+W32+Z32+AA32+AB32+AF32+AE32+AG32+AJ32+AK32+AL32+AK34</f>
        <v>1</v>
      </c>
      <c r="E32" s="248">
        <f>J32+O32+T32+Y32+AD32+AI32+AN32</f>
        <v>1</v>
      </c>
      <c r="F32" s="358">
        <v>0</v>
      </c>
      <c r="G32" s="359">
        <v>1</v>
      </c>
      <c r="H32" s="359">
        <v>0</v>
      </c>
      <c r="I32" s="359" t="s">
        <v>384</v>
      </c>
      <c r="J32" s="248">
        <v>1</v>
      </c>
      <c r="K32" s="358"/>
      <c r="L32" s="359"/>
      <c r="M32" s="359"/>
      <c r="N32" s="359"/>
      <c r="O32" s="357"/>
      <c r="P32" s="358"/>
      <c r="Q32" s="359"/>
      <c r="R32" s="359"/>
      <c r="S32" s="359"/>
      <c r="T32" s="357"/>
      <c r="U32" s="358"/>
      <c r="V32" s="359"/>
      <c r="W32" s="359"/>
      <c r="X32" s="359"/>
      <c r="Y32" s="360"/>
      <c r="Z32" s="358"/>
      <c r="AA32" s="359"/>
      <c r="AB32" s="359"/>
      <c r="AC32" s="359"/>
      <c r="AD32" s="360"/>
      <c r="AE32" s="356"/>
      <c r="AF32" s="359"/>
      <c r="AG32" s="359"/>
      <c r="AH32" s="359"/>
      <c r="AI32" s="357"/>
      <c r="AJ32" s="358"/>
      <c r="AK32" s="359"/>
      <c r="AL32" s="359"/>
      <c r="AM32" s="359"/>
      <c r="AN32" s="757"/>
      <c r="AO32" s="280"/>
      <c r="AP32" s="251"/>
    </row>
    <row r="33" spans="1:44" s="125" customFormat="1" ht="12.75" customHeight="1">
      <c r="A33" s="1032"/>
      <c r="B33" s="928"/>
      <c r="C33" s="258" t="s">
        <v>19</v>
      </c>
      <c r="D33" s="356">
        <f t="shared" ref="D33:D36" si="8">F33+G33+H33+K33+L33+M33+P33+Q33+R33+U33+V33+W33+Z33+AA33+AB33+AF33+AE33+AG33+AJ33+AK33+AL33+AK35</f>
        <v>1</v>
      </c>
      <c r="E33" s="248">
        <f t="shared" ref="E33:E36" si="9">J33+O33+T33+Y33+AD33+AI33+AN33</f>
        <v>1</v>
      </c>
      <c r="F33" s="255"/>
      <c r="G33" s="256"/>
      <c r="H33" s="256"/>
      <c r="I33" s="256"/>
      <c r="J33" s="249"/>
      <c r="K33" s="255">
        <v>0</v>
      </c>
      <c r="L33" s="256">
        <v>1</v>
      </c>
      <c r="M33" s="256">
        <v>0</v>
      </c>
      <c r="N33" s="256" t="s">
        <v>384</v>
      </c>
      <c r="O33" s="257">
        <v>1</v>
      </c>
      <c r="P33" s="255"/>
      <c r="Q33" s="256"/>
      <c r="R33" s="256"/>
      <c r="S33" s="256"/>
      <c r="T33" s="257"/>
      <c r="U33" s="255"/>
      <c r="V33" s="256"/>
      <c r="W33" s="256"/>
      <c r="X33" s="256"/>
      <c r="Y33" s="259"/>
      <c r="Z33" s="255"/>
      <c r="AA33" s="256"/>
      <c r="AB33" s="256"/>
      <c r="AC33" s="256"/>
      <c r="AD33" s="259"/>
      <c r="AE33" s="254"/>
      <c r="AF33" s="256"/>
      <c r="AG33" s="256"/>
      <c r="AH33" s="256"/>
      <c r="AI33" s="257"/>
      <c r="AJ33" s="255"/>
      <c r="AK33" s="256"/>
      <c r="AL33" s="256"/>
      <c r="AM33" s="345"/>
      <c r="AN33" s="758"/>
      <c r="AO33" s="749" t="s">
        <v>18</v>
      </c>
      <c r="AP33" s="251"/>
    </row>
    <row r="34" spans="1:44" s="125" customFormat="1" ht="12.75" customHeight="1">
      <c r="A34" s="1033"/>
      <c r="B34" s="341"/>
      <c r="C34" s="342" t="s">
        <v>165</v>
      </c>
      <c r="D34" s="356">
        <f t="shared" si="8"/>
        <v>1</v>
      </c>
      <c r="E34" s="248">
        <f t="shared" si="9"/>
        <v>1</v>
      </c>
      <c r="F34" s="255"/>
      <c r="G34" s="345"/>
      <c r="H34" s="345"/>
      <c r="I34" s="345"/>
      <c r="J34" s="425"/>
      <c r="K34" s="255"/>
      <c r="L34" s="345"/>
      <c r="M34" s="345"/>
      <c r="N34" s="345"/>
      <c r="O34" s="344"/>
      <c r="P34" s="255">
        <v>0</v>
      </c>
      <c r="Q34" s="345">
        <v>1</v>
      </c>
      <c r="R34" s="345">
        <v>0</v>
      </c>
      <c r="S34" s="345" t="s">
        <v>384</v>
      </c>
      <c r="T34" s="425">
        <v>1</v>
      </c>
      <c r="U34" s="255"/>
      <c r="V34" s="345"/>
      <c r="W34" s="345"/>
      <c r="X34" s="345"/>
      <c r="Y34" s="346"/>
      <c r="Z34" s="255"/>
      <c r="AA34" s="345"/>
      <c r="AB34" s="345"/>
      <c r="AC34" s="345"/>
      <c r="AD34" s="346"/>
      <c r="AE34" s="343"/>
      <c r="AF34" s="345"/>
      <c r="AG34" s="345"/>
      <c r="AH34" s="345"/>
      <c r="AI34" s="344"/>
      <c r="AJ34" s="255"/>
      <c r="AK34" s="345"/>
      <c r="AL34" s="345"/>
      <c r="AM34" s="345"/>
      <c r="AN34" s="758"/>
      <c r="AO34" s="749" t="s">
        <v>19</v>
      </c>
      <c r="AP34" s="251"/>
    </row>
    <row r="35" spans="1:44" s="125" customFormat="1" ht="12.75" customHeight="1">
      <c r="A35" s="1033"/>
      <c r="B35" s="341"/>
      <c r="C35" s="342" t="s">
        <v>166</v>
      </c>
      <c r="D35" s="356">
        <f t="shared" si="8"/>
        <v>1</v>
      </c>
      <c r="E35" s="248">
        <f t="shared" si="9"/>
        <v>1</v>
      </c>
      <c r="F35" s="255"/>
      <c r="G35" s="345"/>
      <c r="H35" s="345"/>
      <c r="I35" s="345"/>
      <c r="J35" s="425"/>
      <c r="K35" s="255"/>
      <c r="L35" s="345"/>
      <c r="M35" s="345"/>
      <c r="N35" s="345"/>
      <c r="O35" s="344"/>
      <c r="P35" s="255"/>
      <c r="Q35" s="345"/>
      <c r="R35" s="345"/>
      <c r="S35" s="345"/>
      <c r="T35" s="344"/>
      <c r="U35" s="255">
        <v>0</v>
      </c>
      <c r="V35" s="345">
        <v>1</v>
      </c>
      <c r="W35" s="345">
        <v>0</v>
      </c>
      <c r="X35" s="345" t="s">
        <v>384</v>
      </c>
      <c r="Y35" s="426">
        <v>1</v>
      </c>
      <c r="Z35" s="255"/>
      <c r="AA35" s="345"/>
      <c r="AB35" s="345"/>
      <c r="AC35" s="345"/>
      <c r="AD35" s="346"/>
      <c r="AE35" s="343"/>
      <c r="AF35" s="345"/>
      <c r="AG35" s="345"/>
      <c r="AH35" s="345"/>
      <c r="AI35" s="344"/>
      <c r="AJ35" s="255"/>
      <c r="AK35" s="345"/>
      <c r="AL35" s="345"/>
      <c r="AM35" s="345"/>
      <c r="AN35" s="758"/>
      <c r="AO35" s="749" t="s">
        <v>165</v>
      </c>
      <c r="AP35" s="251"/>
    </row>
    <row r="36" spans="1:44" s="125" customFormat="1" ht="16.5" customHeight="1" thickBot="1">
      <c r="A36" s="1032"/>
      <c r="B36" s="733" t="s">
        <v>316</v>
      </c>
      <c r="C36" s="434" t="s">
        <v>167</v>
      </c>
      <c r="D36" s="356">
        <f t="shared" si="8"/>
        <v>1</v>
      </c>
      <c r="E36" s="632">
        <f t="shared" si="9"/>
        <v>0</v>
      </c>
      <c r="F36" s="436">
        <v>0</v>
      </c>
      <c r="G36" s="409">
        <v>1</v>
      </c>
      <c r="H36" s="409">
        <v>0</v>
      </c>
      <c r="I36" s="409" t="s">
        <v>108</v>
      </c>
      <c r="J36" s="408">
        <v>0</v>
      </c>
      <c r="K36" s="436"/>
      <c r="L36" s="409"/>
      <c r="M36" s="409"/>
      <c r="N36" s="409"/>
      <c r="O36" s="437"/>
      <c r="P36" s="436"/>
      <c r="Q36" s="409"/>
      <c r="R36" s="409"/>
      <c r="S36" s="409"/>
      <c r="T36" s="437"/>
      <c r="U36" s="436"/>
      <c r="V36" s="409"/>
      <c r="W36" s="409"/>
      <c r="X36" s="409"/>
      <c r="Y36" s="438"/>
      <c r="Z36" s="436"/>
      <c r="AA36" s="409"/>
      <c r="AB36" s="409"/>
      <c r="AC36" s="409"/>
      <c r="AD36" s="438"/>
      <c r="AE36" s="435"/>
      <c r="AF36" s="409"/>
      <c r="AG36" s="409"/>
      <c r="AH36" s="409"/>
      <c r="AI36" s="437"/>
      <c r="AJ36" s="436"/>
      <c r="AK36" s="409"/>
      <c r="AL36" s="409"/>
      <c r="AM36" s="409"/>
      <c r="AN36" s="759"/>
      <c r="AO36" s="762"/>
      <c r="AP36" s="251"/>
    </row>
    <row r="37" spans="1:44" s="125" customFormat="1" ht="15.75">
      <c r="A37" s="1034"/>
      <c r="B37" s="792"/>
      <c r="C37" s="793" t="s">
        <v>113</v>
      </c>
      <c r="D37" s="447"/>
      <c r="E37" s="794"/>
      <c r="F37" s="449"/>
      <c r="G37" s="450"/>
      <c r="H37" s="450"/>
      <c r="I37" s="450"/>
      <c r="J37" s="448"/>
      <c r="K37" s="449"/>
      <c r="L37" s="450"/>
      <c r="M37" s="450"/>
      <c r="N37" s="450"/>
      <c r="O37" s="448"/>
      <c r="P37" s="449">
        <v>0</v>
      </c>
      <c r="Q37" s="450">
        <v>2</v>
      </c>
      <c r="R37" s="450">
        <v>0</v>
      </c>
      <c r="S37" s="450" t="s">
        <v>37</v>
      </c>
      <c r="T37" s="451"/>
      <c r="U37" s="452" t="s">
        <v>40</v>
      </c>
      <c r="V37" s="450"/>
      <c r="W37" s="450"/>
      <c r="X37" s="450"/>
      <c r="Y37" s="453"/>
      <c r="Z37" s="449"/>
      <c r="AA37" s="450"/>
      <c r="AB37" s="450"/>
      <c r="AC37" s="450"/>
      <c r="AD37" s="453"/>
      <c r="AE37" s="447"/>
      <c r="AF37" s="450"/>
      <c r="AG37" s="450"/>
      <c r="AH37" s="450"/>
      <c r="AI37" s="448"/>
      <c r="AJ37" s="449"/>
      <c r="AK37" s="450"/>
      <c r="AL37" s="450"/>
      <c r="AM37" s="450"/>
      <c r="AN37" s="760"/>
      <c r="AO37" s="752"/>
      <c r="AP37" s="260"/>
    </row>
    <row r="38" spans="1:44" ht="16.5" thickBot="1">
      <c r="A38" s="1034"/>
      <c r="B38" s="795"/>
      <c r="C38" s="796" t="s">
        <v>114</v>
      </c>
      <c r="D38" s="454"/>
      <c r="E38" s="797"/>
      <c r="F38" s="456"/>
      <c r="G38" s="457"/>
      <c r="H38" s="457"/>
      <c r="I38" s="457"/>
      <c r="J38" s="455"/>
      <c r="K38" s="456"/>
      <c r="L38" s="457"/>
      <c r="M38" s="457"/>
      <c r="N38" s="457"/>
      <c r="O38" s="455"/>
      <c r="P38" s="456">
        <v>0</v>
      </c>
      <c r="Q38" s="457">
        <v>2</v>
      </c>
      <c r="R38" s="457">
        <v>0</v>
      </c>
      <c r="S38" s="457" t="s">
        <v>37</v>
      </c>
      <c r="T38" s="458"/>
      <c r="U38" s="459" t="s">
        <v>40</v>
      </c>
      <c r="V38" s="457"/>
      <c r="W38" s="457"/>
      <c r="X38" s="457"/>
      <c r="Y38" s="460"/>
      <c r="Z38" s="456"/>
      <c r="AA38" s="457"/>
      <c r="AB38" s="457"/>
      <c r="AC38" s="457"/>
      <c r="AD38" s="460"/>
      <c r="AE38" s="454"/>
      <c r="AF38" s="457"/>
      <c r="AG38" s="457"/>
      <c r="AH38" s="457"/>
      <c r="AI38" s="455"/>
      <c r="AJ38" s="456"/>
      <c r="AK38" s="457"/>
      <c r="AL38" s="457"/>
      <c r="AM38" s="457"/>
      <c r="AN38" s="730"/>
      <c r="AO38" s="753"/>
    </row>
    <row r="39" spans="1:44" ht="16.5" thickBot="1">
      <c r="A39" s="1035"/>
      <c r="B39" s="439"/>
      <c r="C39" s="440" t="s">
        <v>44</v>
      </c>
      <c r="D39" s="441" t="s">
        <v>45</v>
      </c>
      <c r="E39" s="442"/>
      <c r="F39" s="443"/>
      <c r="G39" s="444"/>
      <c r="H39" s="444"/>
      <c r="I39" s="444"/>
      <c r="J39" s="445"/>
      <c r="K39" s="443"/>
      <c r="L39" s="444"/>
      <c r="M39" s="444"/>
      <c r="N39" s="444"/>
      <c r="O39" s="445"/>
      <c r="P39" s="443"/>
      <c r="Q39" s="444"/>
      <c r="R39" s="444"/>
      <c r="S39" s="444"/>
      <c r="T39" s="445"/>
      <c r="U39" s="443"/>
      <c r="V39" s="444"/>
      <c r="W39" s="444"/>
      <c r="X39" s="444"/>
      <c r="Y39" s="446"/>
      <c r="Z39" s="443"/>
      <c r="AA39" s="444"/>
      <c r="AB39" s="444"/>
      <c r="AC39" s="444"/>
      <c r="AD39" s="446"/>
      <c r="AE39" s="1036" t="s">
        <v>45</v>
      </c>
      <c r="AF39" s="1037"/>
      <c r="AG39" s="1037"/>
      <c r="AH39" s="1037"/>
      <c r="AI39" s="1038"/>
      <c r="AJ39" s="443"/>
      <c r="AK39" s="444"/>
      <c r="AL39" s="444"/>
      <c r="AM39" s="444"/>
      <c r="AN39" s="721"/>
      <c r="AO39" s="754"/>
    </row>
    <row r="41" spans="1:44" ht="18" customHeight="1">
      <c r="B41" s="21" t="s">
        <v>34</v>
      </c>
      <c r="C41" s="68"/>
      <c r="D41" s="68"/>
      <c r="E41" s="68"/>
      <c r="F41" s="68"/>
      <c r="G41" s="68"/>
      <c r="H41" s="68"/>
      <c r="I41" s="68"/>
      <c r="J41" s="68"/>
      <c r="K41" s="68"/>
      <c r="L41" s="6"/>
      <c r="M41" s="6"/>
      <c r="N41" s="1006"/>
      <c r="O41" s="1007"/>
      <c r="P41" s="1007"/>
      <c r="Q41" s="6"/>
      <c r="R41" s="6"/>
      <c r="S41" s="2"/>
      <c r="T41" s="6"/>
      <c r="U41" s="6"/>
      <c r="V41" s="6"/>
      <c r="W41" s="6"/>
      <c r="X41" s="2"/>
      <c r="Y41" s="6"/>
      <c r="Z41" s="6"/>
      <c r="AA41" s="6"/>
      <c r="AB41" s="6"/>
      <c r="AC41" s="2"/>
      <c r="AD41" s="6"/>
      <c r="AE41" s="2"/>
      <c r="AF41" s="2"/>
      <c r="AG41" s="2"/>
      <c r="AH41" s="2"/>
      <c r="AI41" s="6"/>
      <c r="AJ41" s="2"/>
      <c r="AK41" s="2"/>
      <c r="AL41" s="2"/>
      <c r="AM41" s="2"/>
      <c r="AN41" s="6"/>
      <c r="AO41" s="8"/>
      <c r="AP41" s="8"/>
    </row>
    <row r="42" spans="1:44" ht="15" customHeight="1">
      <c r="A42" s="3"/>
      <c r="B42" s="21"/>
      <c r="C42" s="68"/>
      <c r="D42" s="68"/>
      <c r="E42" s="68"/>
      <c r="F42" s="68"/>
      <c r="G42" s="68"/>
      <c r="H42" s="68"/>
      <c r="I42" s="68"/>
      <c r="J42" s="68"/>
      <c r="K42" s="9"/>
      <c r="L42" s="9"/>
      <c r="M42" s="9"/>
      <c r="N42" s="9"/>
      <c r="O42" s="9"/>
      <c r="P42" s="9"/>
      <c r="Q42" s="6"/>
      <c r="R42" s="6"/>
      <c r="S42" s="2"/>
      <c r="T42" s="6"/>
      <c r="U42" s="6"/>
      <c r="V42" s="6"/>
      <c r="W42" s="6"/>
      <c r="X42" s="2"/>
      <c r="Y42" s="6"/>
      <c r="Z42" s="6"/>
      <c r="AA42" s="6"/>
      <c r="AB42" s="6"/>
      <c r="AC42" s="2"/>
      <c r="AD42" s="6"/>
      <c r="AE42" s="2"/>
      <c r="AF42" s="2"/>
      <c r="AG42" s="2"/>
      <c r="AH42" s="2"/>
      <c r="AI42" s="6"/>
      <c r="AJ42" s="2"/>
      <c r="AK42" s="2"/>
      <c r="AL42" s="2"/>
      <c r="AM42" s="2"/>
      <c r="AN42" s="6"/>
      <c r="AO42" s="8"/>
      <c r="AP42" s="8"/>
      <c r="AR42" s="2"/>
    </row>
    <row r="43" spans="1:44" s="125" customFormat="1" ht="15" customHeight="1">
      <c r="B43" s="224" t="s">
        <v>350</v>
      </c>
      <c r="C43" s="184"/>
      <c r="D43" s="184"/>
      <c r="E43" s="184"/>
      <c r="F43" s="184"/>
      <c r="G43" s="184"/>
      <c r="H43" s="184"/>
      <c r="I43" s="184"/>
      <c r="J43" s="184"/>
      <c r="K43" s="278"/>
      <c r="L43" s="278"/>
      <c r="M43" s="278"/>
      <c r="N43" s="278"/>
      <c r="O43" s="186"/>
      <c r="P43" s="186"/>
      <c r="Q43" s="186"/>
      <c r="R43" s="186"/>
      <c r="S43" s="186"/>
      <c r="T43" s="186"/>
      <c r="U43" s="186"/>
      <c r="V43" s="186"/>
      <c r="W43" s="186"/>
      <c r="X43" s="211"/>
      <c r="Y43" s="186"/>
      <c r="Z43" s="186"/>
      <c r="AA43" s="186"/>
      <c r="AB43" s="186"/>
      <c r="AC43" s="211"/>
      <c r="AD43" s="186"/>
      <c r="AE43" s="211"/>
      <c r="AF43" s="211"/>
      <c r="AG43" s="211"/>
      <c r="AH43" s="211"/>
      <c r="AI43" s="186"/>
      <c r="AJ43" s="211"/>
      <c r="AK43" s="211"/>
      <c r="AL43" s="211"/>
      <c r="AM43" s="211"/>
      <c r="AN43" s="186"/>
      <c r="AO43" s="265" t="s">
        <v>124</v>
      </c>
      <c r="AP43" s="251"/>
    </row>
    <row r="44" spans="1:44" s="125" customFormat="1" ht="12.75" customHeight="1">
      <c r="A44" s="126"/>
      <c r="B44" s="272" t="s">
        <v>351</v>
      </c>
      <c r="C44" s="263"/>
      <c r="D44" s="264"/>
      <c r="E44" s="264"/>
      <c r="F44" s="211"/>
      <c r="G44" s="211"/>
      <c r="H44" s="211"/>
      <c r="I44" s="211"/>
      <c r="J44" s="186"/>
      <c r="K44" s="186"/>
      <c r="L44" s="186"/>
      <c r="M44" s="186"/>
      <c r="N44" s="211"/>
      <c r="O44" s="186"/>
      <c r="P44" s="186"/>
      <c r="Q44" s="186"/>
      <c r="R44" s="186"/>
      <c r="S44" s="211"/>
      <c r="T44" s="186"/>
      <c r="U44" s="186"/>
      <c r="V44" s="186"/>
      <c r="W44" s="186"/>
      <c r="X44" s="211"/>
      <c r="Y44" s="186"/>
      <c r="Z44" s="186"/>
      <c r="AA44" s="186"/>
      <c r="AB44" s="186"/>
      <c r="AC44" s="211"/>
      <c r="AD44" s="186"/>
      <c r="AE44" s="211"/>
      <c r="AF44" s="211"/>
      <c r="AG44" s="211"/>
      <c r="AH44" s="211"/>
      <c r="AI44" s="186"/>
      <c r="AJ44" s="211"/>
      <c r="AK44" s="211"/>
      <c r="AL44" s="211"/>
      <c r="AM44" s="211"/>
      <c r="AN44" s="186"/>
      <c r="AO44" s="265" t="s">
        <v>42</v>
      </c>
      <c r="AP44" s="251"/>
    </row>
    <row r="49" spans="42:42" ht="15.75" customHeight="1"/>
    <row r="50" spans="42:42" ht="12.75" customHeight="1">
      <c r="AP50" s="3"/>
    </row>
    <row r="51" spans="42:42" ht="13.5" customHeight="1">
      <c r="AP51" s="3"/>
    </row>
    <row r="52" spans="42:42">
      <c r="AP52" s="3"/>
    </row>
    <row r="53" spans="42:42">
      <c r="AP53" s="3"/>
    </row>
    <row r="54" spans="42:42">
      <c r="AP54" s="3"/>
    </row>
    <row r="55" spans="42:42">
      <c r="AP55" s="3"/>
    </row>
    <row r="56" spans="42:42">
      <c r="AP56" s="3"/>
    </row>
    <row r="57" spans="42:42">
      <c r="AP57" s="3"/>
    </row>
    <row r="58" spans="42:42">
      <c r="AP58" s="3"/>
    </row>
    <row r="59" spans="42:42">
      <c r="AP59" s="3"/>
    </row>
    <row r="60" spans="42:42">
      <c r="AP60" s="3"/>
    </row>
    <row r="62" spans="42:42" ht="15" customHeight="1"/>
    <row r="63" spans="42:42" ht="15" customHeight="1"/>
    <row r="83" spans="5:18" ht="15.75">
      <c r="E83" s="39"/>
      <c r="F83" s="39"/>
      <c r="G83" s="39"/>
      <c r="H83" s="39"/>
      <c r="I83" s="39"/>
      <c r="J83" s="39"/>
      <c r="K83" s="39"/>
      <c r="L83" s="39"/>
      <c r="M83" s="68"/>
      <c r="N83" s="68"/>
      <c r="O83" s="68"/>
      <c r="P83" s="68"/>
      <c r="Q83" s="68"/>
      <c r="R83" s="38"/>
    </row>
  </sheetData>
  <mergeCells count="26">
    <mergeCell ref="A32:A39"/>
    <mergeCell ref="AE39:AI39"/>
    <mergeCell ref="D5:AF5"/>
    <mergeCell ref="AI3:AS3"/>
    <mergeCell ref="AI2:AS2"/>
    <mergeCell ref="E2:AD2"/>
    <mergeCell ref="E3:AE3"/>
    <mergeCell ref="E4:AE4"/>
    <mergeCell ref="Z9:AD9"/>
    <mergeCell ref="AP21:BB25"/>
    <mergeCell ref="AI1:AS1"/>
    <mergeCell ref="N41:P41"/>
    <mergeCell ref="AG5:AP5"/>
    <mergeCell ref="AG6:AP6"/>
    <mergeCell ref="A7:AP7"/>
    <mergeCell ref="A8:A9"/>
    <mergeCell ref="B8:B9"/>
    <mergeCell ref="C8:C9"/>
    <mergeCell ref="E8:E9"/>
    <mergeCell ref="F8:AI8"/>
    <mergeCell ref="AO8:AO9"/>
    <mergeCell ref="A11:C11"/>
    <mergeCell ref="A20:C20"/>
    <mergeCell ref="A26:A30"/>
    <mergeCell ref="A31:C31"/>
    <mergeCell ref="E1:AC1"/>
  </mergeCells>
  <phoneticPr fontId="61" type="noConversion"/>
  <printOptions horizontalCentered="1"/>
  <pageMargins left="0.70866141732283472" right="0.70866141732283472" top="0.74803149606299213" bottom="0.74803149606299213" header="0.31496062992125984" footer="0.31496062992125984"/>
  <pageSetup paperSize="8" scale="58" orientation="landscape" r:id="rId1"/>
  <headerFooter>
    <oddFooter>&amp;L&amp;D&amp;C&amp;F</oddFooter>
  </headerFooter>
  <rowBreaks count="1" manualBreakCount="1">
    <brk id="3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49"/>
  <sheetViews>
    <sheetView tabSelected="1" zoomScale="50" zoomScaleNormal="50" workbookViewId="0">
      <selection activeCell="B18" sqref="B18"/>
    </sheetView>
  </sheetViews>
  <sheetFormatPr defaultRowHeight="12.75"/>
  <cols>
    <col min="2" max="2" width="23" customWidth="1"/>
    <col min="3" max="3" width="80" customWidth="1"/>
    <col min="4" max="4" width="9" customWidth="1"/>
    <col min="5" max="5" width="7.140625" customWidth="1"/>
    <col min="6" max="6" width="5.5703125" customWidth="1"/>
    <col min="7" max="7" width="4.7109375" customWidth="1"/>
    <col min="8" max="8" width="6.28515625" customWidth="1"/>
    <col min="9" max="9" width="6.140625" customWidth="1"/>
    <col min="10" max="10" width="4.5703125" customWidth="1"/>
    <col min="11" max="11" width="4.42578125" customWidth="1"/>
    <col min="12" max="13" width="6.140625" customWidth="1"/>
    <col min="14" max="14" width="7" customWidth="1"/>
    <col min="15" max="15" width="5.7109375" customWidth="1"/>
    <col min="16" max="16" width="5.42578125" customWidth="1"/>
    <col min="17" max="17" width="4.42578125" customWidth="1"/>
    <col min="18" max="18" width="3.140625" bestFit="1" customWidth="1"/>
    <col min="19" max="19" width="4.140625" customWidth="1"/>
    <col min="20" max="20" width="5.85546875" customWidth="1"/>
    <col min="21" max="21" width="5.140625" customWidth="1"/>
    <col min="22" max="22" width="4.85546875" customWidth="1"/>
    <col min="23" max="23" width="5.140625" customWidth="1"/>
    <col min="24" max="24" width="5.42578125" customWidth="1"/>
    <col min="25" max="25" width="5.7109375" customWidth="1"/>
    <col min="26" max="26" width="6.5703125" customWidth="1"/>
    <col min="27" max="27" width="6.140625" customWidth="1"/>
    <col min="28" max="28" width="6.85546875" customWidth="1"/>
    <col min="29" max="29" width="4.7109375" customWidth="1"/>
    <col min="30" max="30" width="5.28515625" customWidth="1"/>
    <col min="31" max="32" width="4.7109375" customWidth="1"/>
    <col min="33" max="33" width="5.5703125" customWidth="1"/>
    <col min="34" max="34" width="4.28515625" customWidth="1"/>
    <col min="35" max="35" width="4.85546875" customWidth="1"/>
    <col min="36" max="36" width="5.28515625" customWidth="1"/>
    <col min="37" max="37" width="5.140625" customWidth="1"/>
    <col min="38" max="38" width="4.42578125" bestFit="1" customWidth="1"/>
    <col min="39" max="39" width="4.85546875" customWidth="1"/>
    <col min="40" max="40" width="4.42578125" customWidth="1"/>
    <col min="41" max="41" width="22.85546875" customWidth="1"/>
    <col min="42" max="42" width="6.5703125" customWidth="1"/>
    <col min="43" max="50" width="9.140625" hidden="1" customWidth="1"/>
  </cols>
  <sheetData>
    <row r="1" spans="1:51" ht="18">
      <c r="A1" s="130" t="s">
        <v>43</v>
      </c>
      <c r="B1" s="131"/>
      <c r="C1" s="132"/>
      <c r="D1" s="982" t="s">
        <v>229</v>
      </c>
      <c r="E1" s="982"/>
      <c r="F1" s="982"/>
      <c r="G1" s="982"/>
      <c r="H1" s="982"/>
      <c r="I1" s="982"/>
      <c r="J1" s="982"/>
      <c r="K1" s="982"/>
      <c r="L1" s="982"/>
      <c r="M1" s="982"/>
      <c r="N1" s="982"/>
      <c r="O1" s="982"/>
      <c r="P1" s="982"/>
      <c r="Q1" s="982"/>
      <c r="R1" s="982"/>
      <c r="S1" s="982"/>
      <c r="T1" s="982"/>
      <c r="U1" s="982"/>
      <c r="V1" s="982"/>
      <c r="W1" s="982"/>
      <c r="X1" s="982"/>
      <c r="Y1" s="982"/>
      <c r="Z1" s="982"/>
      <c r="AA1" s="982"/>
      <c r="AB1" s="982"/>
      <c r="AC1" s="982"/>
      <c r="AD1" s="982"/>
      <c r="AE1" s="982"/>
      <c r="AF1" s="129" t="s">
        <v>379</v>
      </c>
      <c r="AG1" s="129"/>
      <c r="AH1" s="129"/>
      <c r="AI1" s="129"/>
      <c r="AJ1" s="129"/>
      <c r="AK1" s="129"/>
      <c r="AL1" s="129"/>
      <c r="AM1" s="130"/>
      <c r="AN1" s="130"/>
      <c r="AO1" s="130"/>
      <c r="AP1" s="130"/>
      <c r="AQ1" s="130"/>
      <c r="AR1" s="130"/>
      <c r="AS1" s="130"/>
      <c r="AT1" s="130"/>
      <c r="AU1" s="130"/>
      <c r="AV1" s="130"/>
      <c r="AW1" s="130"/>
      <c r="AX1" s="130"/>
      <c r="AY1" s="1045"/>
    </row>
    <row r="2" spans="1:51" ht="18">
      <c r="A2" s="130" t="s">
        <v>36</v>
      </c>
      <c r="B2" s="131"/>
      <c r="C2" s="132"/>
      <c r="D2" s="982" t="s">
        <v>33</v>
      </c>
      <c r="E2" s="982"/>
      <c r="F2" s="982"/>
      <c r="G2" s="982"/>
      <c r="H2" s="982"/>
      <c r="I2" s="982"/>
      <c r="J2" s="982"/>
      <c r="K2" s="982"/>
      <c r="L2" s="982"/>
      <c r="M2" s="982"/>
      <c r="N2" s="982"/>
      <c r="O2" s="982"/>
      <c r="P2" s="982"/>
      <c r="Q2" s="982"/>
      <c r="R2" s="982"/>
      <c r="S2" s="982"/>
      <c r="T2" s="982"/>
      <c r="U2" s="982"/>
      <c r="V2" s="982"/>
      <c r="W2" s="982"/>
      <c r="X2" s="982"/>
      <c r="Y2" s="982"/>
      <c r="Z2" s="982"/>
      <c r="AA2" s="982"/>
      <c r="AB2" s="982"/>
      <c r="AC2" s="982"/>
      <c r="AD2" s="982"/>
      <c r="AE2" s="134"/>
      <c r="AF2" s="1046" t="s">
        <v>378</v>
      </c>
      <c r="AG2" s="1046"/>
      <c r="AH2" s="1046"/>
      <c r="AI2" s="1046"/>
      <c r="AJ2" s="1046"/>
      <c r="AK2" s="1046"/>
      <c r="AL2" s="1046"/>
      <c r="AM2" s="1046"/>
      <c r="AN2" s="1046"/>
      <c r="AO2" s="1046"/>
      <c r="AP2" s="130"/>
      <c r="AQ2" s="130"/>
      <c r="AR2" s="130"/>
      <c r="AS2" s="130"/>
      <c r="AT2" s="130"/>
      <c r="AU2" s="130"/>
      <c r="AV2" s="130"/>
      <c r="AW2" s="130"/>
      <c r="AX2" s="130"/>
      <c r="AY2" s="1045"/>
    </row>
    <row r="3" spans="1:51" ht="18">
      <c r="A3" s="130"/>
      <c r="B3" s="131"/>
      <c r="C3" s="132"/>
      <c r="D3" s="982" t="s">
        <v>90</v>
      </c>
      <c r="E3" s="982"/>
      <c r="F3" s="982"/>
      <c r="G3" s="982"/>
      <c r="H3" s="982"/>
      <c r="I3" s="982"/>
      <c r="J3" s="982"/>
      <c r="K3" s="982"/>
      <c r="L3" s="982"/>
      <c r="M3" s="982"/>
      <c r="N3" s="982"/>
      <c r="O3" s="982"/>
      <c r="P3" s="982"/>
      <c r="Q3" s="982"/>
      <c r="R3" s="982"/>
      <c r="S3" s="982"/>
      <c r="T3" s="982"/>
      <c r="U3" s="982"/>
      <c r="V3" s="982"/>
      <c r="W3" s="982"/>
      <c r="X3" s="982"/>
      <c r="Y3" s="982"/>
      <c r="Z3" s="982"/>
      <c r="AA3" s="982"/>
      <c r="AB3" s="982"/>
      <c r="AC3" s="982"/>
      <c r="AD3" s="982"/>
      <c r="AE3" s="134"/>
      <c r="AF3" s="134"/>
      <c r="AG3" s="1047" t="s">
        <v>172</v>
      </c>
      <c r="AH3" s="1048"/>
      <c r="AI3" s="1048"/>
      <c r="AJ3" s="1048"/>
      <c r="AK3" s="1048"/>
      <c r="AL3" s="1048"/>
      <c r="AM3" s="1048"/>
      <c r="AN3" s="1048"/>
      <c r="AO3" s="1048"/>
      <c r="AP3" s="1048"/>
      <c r="AQ3" s="1048"/>
      <c r="AR3" s="1048"/>
      <c r="AS3" s="1048"/>
      <c r="AT3" s="1048"/>
      <c r="AU3" s="1048"/>
      <c r="AV3" s="1048"/>
      <c r="AW3" s="1048"/>
      <c r="AX3" s="1048"/>
      <c r="AY3" s="1045"/>
    </row>
    <row r="4" spans="1:51" ht="18">
      <c r="A4" s="982" t="s">
        <v>231</v>
      </c>
      <c r="B4" s="982"/>
      <c r="C4" s="982"/>
      <c r="D4" s="982"/>
      <c r="E4" s="982"/>
      <c r="F4" s="982"/>
      <c r="G4" s="982"/>
      <c r="H4" s="982"/>
      <c r="I4" s="982"/>
      <c r="J4" s="982"/>
      <c r="K4" s="982"/>
      <c r="L4" s="982"/>
      <c r="M4" s="982"/>
      <c r="N4" s="982"/>
      <c r="O4" s="982"/>
      <c r="P4" s="982"/>
      <c r="Q4" s="982"/>
      <c r="R4" s="982"/>
      <c r="S4" s="982"/>
      <c r="T4" s="982"/>
      <c r="U4" s="982"/>
      <c r="V4" s="982"/>
      <c r="W4" s="982"/>
      <c r="X4" s="982"/>
      <c r="Y4" s="982"/>
      <c r="Z4" s="982"/>
      <c r="AA4" s="982"/>
      <c r="AB4" s="982"/>
      <c r="AC4" s="982"/>
      <c r="AD4" s="982"/>
      <c r="AE4" s="982"/>
      <c r="AF4" s="982"/>
      <c r="AG4" s="982"/>
      <c r="AH4" s="982"/>
      <c r="AI4" s="982"/>
      <c r="AJ4" s="982"/>
      <c r="AK4" s="982"/>
      <c r="AL4" s="982"/>
      <c r="AM4" s="982"/>
      <c r="AN4" s="982"/>
      <c r="AO4" s="982"/>
      <c r="AP4" s="134"/>
      <c r="AQ4" s="134"/>
      <c r="AR4" s="134"/>
      <c r="AS4" s="129"/>
      <c r="AT4" s="129"/>
      <c r="AU4" s="129"/>
      <c r="AV4" s="129"/>
      <c r="AW4" s="129"/>
      <c r="AX4" s="129"/>
      <c r="AY4" s="1045"/>
    </row>
    <row r="5" spans="1:51" ht="18.75">
      <c r="A5" s="981" t="s">
        <v>381</v>
      </c>
      <c r="B5" s="981"/>
      <c r="C5" s="981"/>
      <c r="D5" s="981"/>
      <c r="E5" s="981"/>
      <c r="F5" s="981"/>
      <c r="G5" s="981"/>
      <c r="H5" s="981"/>
      <c r="I5" s="981"/>
      <c r="J5" s="981"/>
      <c r="K5" s="981"/>
      <c r="L5" s="981"/>
      <c r="M5" s="981"/>
      <c r="N5" s="981"/>
      <c r="O5" s="981"/>
      <c r="P5" s="981"/>
      <c r="Q5" s="981"/>
      <c r="R5" s="981"/>
      <c r="S5" s="981"/>
      <c r="T5" s="981"/>
      <c r="U5" s="981"/>
      <c r="V5" s="981"/>
      <c r="W5" s="981"/>
      <c r="X5" s="981"/>
      <c r="Y5" s="981"/>
      <c r="Z5" s="981"/>
      <c r="AA5" s="981"/>
      <c r="AB5" s="981"/>
      <c r="AC5" s="981"/>
      <c r="AD5" s="981"/>
      <c r="AE5" s="981"/>
      <c r="AF5" s="981"/>
      <c r="AG5" s="981"/>
      <c r="AH5" s="981"/>
      <c r="AI5" s="981"/>
      <c r="AJ5" s="981"/>
      <c r="AK5" s="981"/>
      <c r="AL5" s="981"/>
      <c r="AM5" s="981"/>
      <c r="AN5" s="981"/>
      <c r="AO5" s="981"/>
      <c r="AP5" s="129"/>
      <c r="AQ5" s="129"/>
      <c r="AR5" s="125"/>
      <c r="AS5" s="125"/>
      <c r="AT5" s="125"/>
      <c r="AU5" s="125"/>
      <c r="AV5" s="125"/>
      <c r="AW5" s="129"/>
      <c r="AX5" s="129"/>
      <c r="AY5" s="1045"/>
    </row>
    <row r="6" spans="1:51" ht="18">
      <c r="A6" s="126"/>
      <c r="B6" s="127"/>
      <c r="C6" s="128"/>
      <c r="D6" s="126"/>
      <c r="E6" s="125"/>
      <c r="F6" s="133"/>
      <c r="G6" s="133"/>
      <c r="H6" s="133"/>
      <c r="I6" s="133"/>
      <c r="J6" s="133"/>
      <c r="K6" s="133"/>
      <c r="L6" s="133"/>
      <c r="M6" s="125"/>
      <c r="N6" s="133"/>
      <c r="O6" s="133"/>
      <c r="P6" s="133"/>
      <c r="Q6" s="133"/>
      <c r="R6" s="125"/>
      <c r="S6" s="133"/>
      <c r="T6" s="133"/>
      <c r="U6" s="133"/>
      <c r="V6" s="133"/>
      <c r="W6" s="133"/>
      <c r="X6" s="133"/>
      <c r="Y6" s="133"/>
      <c r="Z6" s="133"/>
      <c r="AA6" s="133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260"/>
      <c r="AR6" s="125"/>
      <c r="AS6" s="125"/>
      <c r="AT6" s="125"/>
      <c r="AU6" s="125"/>
      <c r="AV6" s="125"/>
      <c r="AW6" s="125"/>
      <c r="AX6" s="125"/>
      <c r="AY6" s="1045"/>
    </row>
    <row r="7" spans="1:51" ht="16.5" thickBot="1">
      <c r="A7" s="1049" t="s">
        <v>385</v>
      </c>
      <c r="B7" s="1049"/>
      <c r="C7" s="1049"/>
      <c r="D7" s="1049"/>
      <c r="E7" s="1049"/>
      <c r="F7" s="1049"/>
      <c r="G7" s="1049"/>
      <c r="H7" s="1049"/>
      <c r="I7" s="1049"/>
      <c r="J7" s="1049"/>
      <c r="K7" s="1049"/>
      <c r="L7" s="1049"/>
      <c r="M7" s="1049"/>
      <c r="N7" s="1049"/>
      <c r="O7" s="1049"/>
      <c r="P7" s="1049"/>
      <c r="Q7" s="1049"/>
      <c r="R7" s="1049"/>
      <c r="S7" s="1049"/>
      <c r="T7" s="1049"/>
      <c r="U7" s="1049"/>
      <c r="V7" s="1049"/>
      <c r="W7" s="1049"/>
      <c r="X7" s="1049"/>
      <c r="Y7" s="1049"/>
      <c r="Z7" s="1049"/>
      <c r="AA7" s="1049"/>
      <c r="AB7" s="1049"/>
      <c r="AC7" s="1049"/>
      <c r="AD7" s="1049"/>
      <c r="AE7" s="1049"/>
      <c r="AF7" s="1049"/>
      <c r="AG7" s="1049"/>
      <c r="AH7" s="1049"/>
      <c r="AI7" s="1049"/>
      <c r="AJ7" s="1049"/>
      <c r="AK7" s="1049"/>
      <c r="AL7" s="1049"/>
      <c r="AM7" s="1049"/>
      <c r="AN7" s="1049"/>
      <c r="AO7" s="1049"/>
      <c r="AP7" s="184"/>
      <c r="AQ7" s="184"/>
      <c r="AR7" s="125"/>
      <c r="AS7" s="125"/>
      <c r="AT7" s="125"/>
      <c r="AU7" s="125"/>
      <c r="AV7" s="125"/>
      <c r="AW7" s="125"/>
      <c r="AX7" s="125"/>
      <c r="AY7" s="1045"/>
    </row>
    <row r="8" spans="1:51" ht="15.75">
      <c r="A8" s="1008"/>
      <c r="B8" s="1010" t="s">
        <v>21</v>
      </c>
      <c r="C8" s="1012" t="s">
        <v>2</v>
      </c>
      <c r="D8" s="10" t="s">
        <v>0</v>
      </c>
      <c r="E8" s="1014" t="s">
        <v>24</v>
      </c>
      <c r="F8" s="1016" t="s">
        <v>1</v>
      </c>
      <c r="G8" s="1017"/>
      <c r="H8" s="1017"/>
      <c r="I8" s="1017"/>
      <c r="J8" s="1017"/>
      <c r="K8" s="1017"/>
      <c r="L8" s="1017"/>
      <c r="M8" s="1017"/>
      <c r="N8" s="1017"/>
      <c r="O8" s="1017"/>
      <c r="P8" s="1017"/>
      <c r="Q8" s="1017"/>
      <c r="R8" s="1017"/>
      <c r="S8" s="1017"/>
      <c r="T8" s="1017"/>
      <c r="U8" s="1017"/>
      <c r="V8" s="1017"/>
      <c r="W8" s="1017"/>
      <c r="X8" s="1017"/>
      <c r="Y8" s="1017"/>
      <c r="Z8" s="1017"/>
      <c r="AA8" s="1017"/>
      <c r="AB8" s="1017"/>
      <c r="AC8" s="1017"/>
      <c r="AD8" s="1017"/>
      <c r="AE8" s="1017"/>
      <c r="AF8" s="1017"/>
      <c r="AG8" s="1017"/>
      <c r="AH8" s="1017"/>
      <c r="AI8" s="1017"/>
      <c r="AJ8" s="11"/>
      <c r="AK8" s="11"/>
      <c r="AL8" s="11"/>
      <c r="AM8" s="12"/>
      <c r="AN8" s="13"/>
      <c r="AO8" s="1018" t="s">
        <v>104</v>
      </c>
      <c r="AP8" s="282"/>
      <c r="AR8" s="39"/>
      <c r="AS8" s="39"/>
      <c r="AT8" s="39"/>
      <c r="AU8" s="39"/>
      <c r="AV8" s="39"/>
      <c r="AW8" s="39"/>
      <c r="AX8" s="39"/>
      <c r="AY8" s="1045"/>
    </row>
    <row r="9" spans="1:51" ht="16.5" thickBot="1">
      <c r="A9" s="1050"/>
      <c r="B9" s="1053"/>
      <c r="C9" s="1054"/>
      <c r="D9" s="14" t="s">
        <v>3</v>
      </c>
      <c r="E9" s="1055"/>
      <c r="F9" s="15"/>
      <c r="G9" s="16"/>
      <c r="H9" s="16" t="s">
        <v>4</v>
      </c>
      <c r="I9" s="16"/>
      <c r="J9" s="17"/>
      <c r="K9" s="16"/>
      <c r="L9" s="16"/>
      <c r="M9" s="16" t="s">
        <v>5</v>
      </c>
      <c r="N9" s="16"/>
      <c r="O9" s="17"/>
      <c r="P9" s="16"/>
      <c r="Q9" s="16"/>
      <c r="R9" s="18" t="s">
        <v>6</v>
      </c>
      <c r="S9" s="16"/>
      <c r="T9" s="17"/>
      <c r="U9" s="16"/>
      <c r="V9" s="16"/>
      <c r="W9" s="18" t="s">
        <v>7</v>
      </c>
      <c r="X9" s="16"/>
      <c r="Y9" s="17"/>
      <c r="Z9" s="1039" t="s">
        <v>224</v>
      </c>
      <c r="AA9" s="1040"/>
      <c r="AB9" s="1040"/>
      <c r="AC9" s="1040"/>
      <c r="AD9" s="1041"/>
      <c r="AE9" s="15"/>
      <c r="AF9" s="16"/>
      <c r="AG9" s="16" t="s">
        <v>9</v>
      </c>
      <c r="AH9" s="16"/>
      <c r="AI9" s="19"/>
      <c r="AJ9" s="15"/>
      <c r="AK9" s="16"/>
      <c r="AL9" s="16" t="s">
        <v>20</v>
      </c>
      <c r="AM9" s="16"/>
      <c r="AN9" s="17"/>
      <c r="AO9" s="1019"/>
      <c r="AP9" s="283"/>
      <c r="AQ9" s="39"/>
      <c r="AR9" s="39"/>
      <c r="AS9" s="39"/>
      <c r="AT9" s="39"/>
      <c r="AU9" s="39"/>
      <c r="AV9" s="39"/>
      <c r="AW9" s="39"/>
      <c r="AX9" s="39"/>
      <c r="AY9" s="1045"/>
    </row>
    <row r="10" spans="1:51" ht="16.5" thickBot="1">
      <c r="A10" s="75"/>
      <c r="B10" s="76"/>
      <c r="C10" s="11"/>
      <c r="D10" s="100"/>
      <c r="E10" s="101"/>
      <c r="F10" s="111" t="s">
        <v>10</v>
      </c>
      <c r="G10" s="112" t="s">
        <v>12</v>
      </c>
      <c r="H10" s="112" t="s">
        <v>11</v>
      </c>
      <c r="I10" s="112" t="s">
        <v>13</v>
      </c>
      <c r="J10" s="120" t="s">
        <v>14</v>
      </c>
      <c r="K10" s="111" t="s">
        <v>10</v>
      </c>
      <c r="L10" s="112" t="s">
        <v>12</v>
      </c>
      <c r="M10" s="112" t="s">
        <v>11</v>
      </c>
      <c r="N10" s="112" t="s">
        <v>13</v>
      </c>
      <c r="O10" s="120" t="s">
        <v>14</v>
      </c>
      <c r="P10" s="111" t="s">
        <v>10</v>
      </c>
      <c r="Q10" s="112" t="s">
        <v>12</v>
      </c>
      <c r="R10" s="112" t="s">
        <v>11</v>
      </c>
      <c r="S10" s="112" t="s">
        <v>13</v>
      </c>
      <c r="T10" s="120" t="s">
        <v>14</v>
      </c>
      <c r="U10" s="111" t="s">
        <v>10</v>
      </c>
      <c r="V10" s="112" t="s">
        <v>12</v>
      </c>
      <c r="W10" s="112" t="s">
        <v>11</v>
      </c>
      <c r="X10" s="112" t="s">
        <v>13</v>
      </c>
      <c r="Y10" s="120" t="s">
        <v>14</v>
      </c>
      <c r="Z10" s="111" t="s">
        <v>10</v>
      </c>
      <c r="AA10" s="112" t="s">
        <v>12</v>
      </c>
      <c r="AB10" s="112" t="s">
        <v>11</v>
      </c>
      <c r="AC10" s="112" t="s">
        <v>13</v>
      </c>
      <c r="AD10" s="120" t="s">
        <v>14</v>
      </c>
      <c r="AE10" s="111" t="s">
        <v>10</v>
      </c>
      <c r="AF10" s="112" t="s">
        <v>12</v>
      </c>
      <c r="AG10" s="112" t="s">
        <v>11</v>
      </c>
      <c r="AH10" s="112" t="s">
        <v>13</v>
      </c>
      <c r="AI10" s="120" t="s">
        <v>14</v>
      </c>
      <c r="AJ10" s="111" t="s">
        <v>10</v>
      </c>
      <c r="AK10" s="112" t="s">
        <v>12</v>
      </c>
      <c r="AL10" s="112" t="s">
        <v>11</v>
      </c>
      <c r="AM10" s="112" t="s">
        <v>13</v>
      </c>
      <c r="AN10" s="113" t="s">
        <v>14</v>
      </c>
      <c r="AO10" s="97"/>
      <c r="AP10" s="1056"/>
      <c r="AQ10" s="1056"/>
      <c r="AR10" s="1056"/>
      <c r="AS10" s="1056"/>
      <c r="AT10" s="1056"/>
      <c r="AU10" s="1056"/>
      <c r="AV10" s="1056"/>
      <c r="AW10" s="1056"/>
      <c r="AX10" s="1056"/>
      <c r="AY10" s="1056"/>
    </row>
    <row r="11" spans="1:51" ht="25.5" customHeight="1" thickBot="1">
      <c r="A11" s="1020" t="s">
        <v>201</v>
      </c>
      <c r="B11" s="1021"/>
      <c r="C11" s="1021"/>
      <c r="D11" s="672">
        <f t="shared" ref="D11:AN11" si="0">SUM(D12:D20)</f>
        <v>27</v>
      </c>
      <c r="E11" s="673">
        <f t="shared" si="0"/>
        <v>40</v>
      </c>
      <c r="F11" s="679">
        <f t="shared" si="0"/>
        <v>0</v>
      </c>
      <c r="G11" s="678">
        <f t="shared" si="0"/>
        <v>0</v>
      </c>
      <c r="H11" s="678">
        <f t="shared" si="0"/>
        <v>0</v>
      </c>
      <c r="I11" s="678">
        <f t="shared" si="0"/>
        <v>0</v>
      </c>
      <c r="J11" s="673">
        <f t="shared" si="0"/>
        <v>0</v>
      </c>
      <c r="K11" s="672">
        <f t="shared" si="0"/>
        <v>0</v>
      </c>
      <c r="L11" s="678">
        <f t="shared" si="0"/>
        <v>0</v>
      </c>
      <c r="M11" s="678">
        <f t="shared" si="0"/>
        <v>0</v>
      </c>
      <c r="N11" s="678">
        <f t="shared" si="0"/>
        <v>0</v>
      </c>
      <c r="O11" s="673">
        <f t="shared" si="0"/>
        <v>0</v>
      </c>
      <c r="P11" s="679">
        <f t="shared" si="0"/>
        <v>0</v>
      </c>
      <c r="Q11" s="678">
        <f t="shared" si="0"/>
        <v>0</v>
      </c>
      <c r="R11" s="678">
        <f t="shared" si="0"/>
        <v>0</v>
      </c>
      <c r="S11" s="678">
        <f t="shared" si="0"/>
        <v>0</v>
      </c>
      <c r="T11" s="673">
        <f t="shared" si="0"/>
        <v>0</v>
      </c>
      <c r="U11" s="679">
        <f t="shared" si="0"/>
        <v>3</v>
      </c>
      <c r="V11" s="678">
        <f t="shared" si="0"/>
        <v>2</v>
      </c>
      <c r="W11" s="678">
        <f t="shared" si="0"/>
        <v>0</v>
      </c>
      <c r="X11" s="678">
        <f t="shared" si="0"/>
        <v>0</v>
      </c>
      <c r="Y11" s="673">
        <f t="shared" si="0"/>
        <v>8</v>
      </c>
      <c r="Z11" s="679">
        <f t="shared" si="0"/>
        <v>3</v>
      </c>
      <c r="AA11" s="678">
        <f t="shared" si="0"/>
        <v>3</v>
      </c>
      <c r="AB11" s="678">
        <f t="shared" si="0"/>
        <v>0</v>
      </c>
      <c r="AC11" s="678">
        <f t="shared" si="0"/>
        <v>0</v>
      </c>
      <c r="AD11" s="673">
        <f t="shared" si="0"/>
        <v>9</v>
      </c>
      <c r="AE11" s="672">
        <f t="shared" si="0"/>
        <v>4</v>
      </c>
      <c r="AF11" s="678">
        <f t="shared" si="0"/>
        <v>3</v>
      </c>
      <c r="AG11" s="678">
        <f t="shared" si="0"/>
        <v>3</v>
      </c>
      <c r="AH11" s="678">
        <f t="shared" si="0"/>
        <v>0</v>
      </c>
      <c r="AI11" s="673">
        <f t="shared" si="0"/>
        <v>13</v>
      </c>
      <c r="AJ11" s="672">
        <f t="shared" si="0"/>
        <v>4</v>
      </c>
      <c r="AK11" s="678">
        <f t="shared" si="0"/>
        <v>2</v>
      </c>
      <c r="AL11" s="678">
        <f t="shared" si="0"/>
        <v>0</v>
      </c>
      <c r="AM11" s="678">
        <f t="shared" si="0"/>
        <v>0</v>
      </c>
      <c r="AN11" s="680">
        <f t="shared" si="0"/>
        <v>10</v>
      </c>
      <c r="AO11" s="681"/>
      <c r="AP11" s="1056"/>
      <c r="AQ11" s="1056"/>
      <c r="AR11" s="1056"/>
      <c r="AS11" s="1056"/>
      <c r="AT11" s="1056"/>
      <c r="AU11" s="1056"/>
      <c r="AV11" s="1056"/>
      <c r="AW11" s="1056"/>
      <c r="AX11" s="1056"/>
      <c r="AY11" s="1056"/>
    </row>
    <row r="12" spans="1:51" ht="36.75" customHeight="1">
      <c r="A12" s="289" t="s">
        <v>338</v>
      </c>
      <c r="B12" s="296" t="s">
        <v>216</v>
      </c>
      <c r="C12" s="297" t="s">
        <v>209</v>
      </c>
      <c r="D12" s="292">
        <f>F12+G12+H12+K12+L12+M12+P12+Q12+R12+U12+V12+W12+Z12+AA12+AB12+AE12+AF12+AG12+AJ12+AK12+AL12</f>
        <v>3</v>
      </c>
      <c r="E12" s="293">
        <f>J12+O12+T12+Y12+AD12+AI12+AN12</f>
        <v>5</v>
      </c>
      <c r="F12" s="241"/>
      <c r="G12" s="294"/>
      <c r="H12" s="294"/>
      <c r="I12" s="294"/>
      <c r="J12" s="293"/>
      <c r="K12" s="241"/>
      <c r="L12" s="294"/>
      <c r="M12" s="294"/>
      <c r="N12" s="294"/>
      <c r="O12" s="293"/>
      <c r="P12" s="241"/>
      <c r="Q12" s="294"/>
      <c r="R12" s="294"/>
      <c r="S12" s="294"/>
      <c r="T12" s="293"/>
      <c r="U12" s="241"/>
      <c r="V12" s="294"/>
      <c r="W12" s="294"/>
      <c r="X12" s="294"/>
      <c r="Y12" s="293"/>
      <c r="Z12" s="241">
        <v>2</v>
      </c>
      <c r="AA12" s="294">
        <v>1</v>
      </c>
      <c r="AB12" s="294">
        <v>0</v>
      </c>
      <c r="AC12" s="294" t="s">
        <v>15</v>
      </c>
      <c r="AD12" s="293">
        <v>5</v>
      </c>
      <c r="AE12" s="292"/>
      <c r="AF12" s="294"/>
      <c r="AG12" s="294"/>
      <c r="AH12" s="294"/>
      <c r="AI12" s="293"/>
      <c r="AJ12" s="241"/>
      <c r="AK12" s="294"/>
      <c r="AL12" s="294"/>
      <c r="AM12" s="294"/>
      <c r="AN12" s="295"/>
      <c r="AO12" s="298"/>
      <c r="AP12" s="1056"/>
      <c r="AQ12" s="1056"/>
      <c r="AR12" s="1056"/>
      <c r="AS12" s="1056"/>
      <c r="AT12" s="1056"/>
      <c r="AU12" s="1056"/>
      <c r="AV12" s="1056"/>
      <c r="AW12" s="1056"/>
      <c r="AX12" s="1056"/>
      <c r="AY12" s="1056"/>
    </row>
    <row r="13" spans="1:51" s="281" customFormat="1" ht="36" customHeight="1">
      <c r="A13" s="289" t="s">
        <v>339</v>
      </c>
      <c r="B13" s="285" t="s">
        <v>217</v>
      </c>
      <c r="C13" s="286" t="s">
        <v>148</v>
      </c>
      <c r="D13" s="292">
        <f t="shared" ref="D13:D20" si="1">F13+G13+H13+K13+L13+M13+P13+Q13+R13+U13+V13+W13+Z13+AA13+AB13+AE13+AF13+AG13+AJ13+AK13+AL13</f>
        <v>3</v>
      </c>
      <c r="E13" s="293">
        <f t="shared" ref="E13:E20" si="2">J13+O13+T13+Y13+AD13+AI13+AN13</f>
        <v>4</v>
      </c>
      <c r="F13" s="228"/>
      <c r="G13" s="121"/>
      <c r="H13" s="121"/>
      <c r="I13" s="121"/>
      <c r="J13" s="287"/>
      <c r="K13" s="228"/>
      <c r="L13" s="121"/>
      <c r="M13" s="121"/>
      <c r="N13" s="121"/>
      <c r="O13" s="287"/>
      <c r="P13" s="228"/>
      <c r="Q13" s="121"/>
      <c r="R13" s="121"/>
      <c r="S13" s="121"/>
      <c r="T13" s="287"/>
      <c r="U13" s="228">
        <v>1</v>
      </c>
      <c r="V13" s="121">
        <v>2</v>
      </c>
      <c r="W13" s="121">
        <v>0</v>
      </c>
      <c r="X13" s="121" t="s">
        <v>15</v>
      </c>
      <c r="Y13" s="287">
        <v>4</v>
      </c>
      <c r="Z13" s="228"/>
      <c r="AA13" s="121"/>
      <c r="AB13" s="121"/>
      <c r="AC13" s="121"/>
      <c r="AD13" s="287"/>
      <c r="AE13" s="227"/>
      <c r="AF13" s="121"/>
      <c r="AG13" s="121"/>
      <c r="AH13" s="121"/>
      <c r="AI13" s="287"/>
      <c r="AJ13" s="228"/>
      <c r="AK13" s="121"/>
      <c r="AL13" s="121"/>
      <c r="AM13" s="121"/>
      <c r="AN13" s="288"/>
      <c r="AO13" s="499" t="s">
        <v>245</v>
      </c>
      <c r="AP13" s="1056"/>
      <c r="AQ13" s="1056"/>
      <c r="AR13" s="1056"/>
      <c r="AS13" s="1056"/>
      <c r="AT13" s="1056"/>
      <c r="AU13" s="1056"/>
      <c r="AV13" s="1056"/>
      <c r="AW13" s="1056"/>
      <c r="AX13" s="1056"/>
      <c r="AY13" s="1056"/>
    </row>
    <row r="14" spans="1:51" s="281" customFormat="1" ht="36" customHeight="1">
      <c r="A14" s="289" t="s">
        <v>340</v>
      </c>
      <c r="B14" s="290" t="s">
        <v>218</v>
      </c>
      <c r="C14" s="291" t="s">
        <v>232</v>
      </c>
      <c r="D14" s="292">
        <f t="shared" si="1"/>
        <v>3</v>
      </c>
      <c r="E14" s="293">
        <f t="shared" si="2"/>
        <v>4</v>
      </c>
      <c r="F14" s="241"/>
      <c r="G14" s="294"/>
      <c r="H14" s="294"/>
      <c r="I14" s="294"/>
      <c r="J14" s="293"/>
      <c r="K14" s="241"/>
      <c r="L14" s="294"/>
      <c r="M14" s="294"/>
      <c r="N14" s="294"/>
      <c r="O14" s="293"/>
      <c r="P14" s="241"/>
      <c r="Q14" s="294"/>
      <c r="R14" s="294"/>
      <c r="S14" s="294"/>
      <c r="T14" s="293"/>
      <c r="U14" s="241"/>
      <c r="V14" s="294"/>
      <c r="W14" s="294"/>
      <c r="X14" s="294"/>
      <c r="Y14" s="293"/>
      <c r="Z14" s="241"/>
      <c r="AA14" s="294"/>
      <c r="AB14" s="294"/>
      <c r="AC14" s="294"/>
      <c r="AD14" s="293"/>
      <c r="AE14" s="292">
        <v>2</v>
      </c>
      <c r="AF14" s="294">
        <v>1</v>
      </c>
      <c r="AG14" s="294">
        <v>0</v>
      </c>
      <c r="AH14" s="294" t="s">
        <v>15</v>
      </c>
      <c r="AI14" s="293">
        <v>4</v>
      </c>
      <c r="AJ14" s="241"/>
      <c r="AK14" s="294"/>
      <c r="AL14" s="294"/>
      <c r="AM14" s="294"/>
      <c r="AN14" s="295"/>
      <c r="AO14" s="490"/>
      <c r="AP14" s="1056"/>
      <c r="AQ14" s="1056"/>
      <c r="AR14" s="1056"/>
      <c r="AS14" s="1056"/>
      <c r="AT14" s="1056"/>
      <c r="AU14" s="1056"/>
      <c r="AV14" s="1056"/>
      <c r="AW14" s="1056"/>
      <c r="AX14" s="1056"/>
      <c r="AY14" s="1056"/>
    </row>
    <row r="15" spans="1:51" ht="26.25" customHeight="1">
      <c r="A15" s="289" t="s">
        <v>341</v>
      </c>
      <c r="B15" s="296" t="s">
        <v>219</v>
      </c>
      <c r="C15" s="297" t="s">
        <v>149</v>
      </c>
      <c r="D15" s="292">
        <f t="shared" si="1"/>
        <v>4</v>
      </c>
      <c r="E15" s="293">
        <f t="shared" si="2"/>
        <v>5</v>
      </c>
      <c r="F15" s="241"/>
      <c r="G15" s="294"/>
      <c r="H15" s="294"/>
      <c r="I15" s="294"/>
      <c r="J15" s="293"/>
      <c r="K15" s="241"/>
      <c r="L15" s="294"/>
      <c r="M15" s="294"/>
      <c r="N15" s="294"/>
      <c r="O15" s="293"/>
      <c r="P15" s="241"/>
      <c r="Q15" s="294"/>
      <c r="R15" s="294"/>
      <c r="S15" s="294"/>
      <c r="T15" s="293"/>
      <c r="U15" s="241"/>
      <c r="V15" s="294"/>
      <c r="W15" s="294"/>
      <c r="X15" s="294"/>
      <c r="Y15" s="293"/>
      <c r="Z15" s="241"/>
      <c r="AA15" s="294"/>
      <c r="AB15" s="294"/>
      <c r="AC15" s="294"/>
      <c r="AD15" s="293"/>
      <c r="AE15" s="292">
        <v>2</v>
      </c>
      <c r="AF15" s="294">
        <v>2</v>
      </c>
      <c r="AG15" s="294">
        <v>0</v>
      </c>
      <c r="AH15" s="294" t="s">
        <v>15</v>
      </c>
      <c r="AI15" s="293">
        <v>5</v>
      </c>
      <c r="AJ15" s="241"/>
      <c r="AK15" s="294"/>
      <c r="AL15" s="294"/>
      <c r="AM15" s="294"/>
      <c r="AN15" s="295"/>
      <c r="AO15" s="502" t="s">
        <v>188</v>
      </c>
      <c r="AP15" s="1056"/>
      <c r="AQ15" s="1056"/>
      <c r="AR15" s="1056"/>
      <c r="AS15" s="1056"/>
      <c r="AT15" s="1056"/>
      <c r="AU15" s="1056"/>
      <c r="AV15" s="1056"/>
      <c r="AW15" s="1056"/>
      <c r="AX15" s="1056"/>
      <c r="AY15" s="1056"/>
    </row>
    <row r="16" spans="1:51" ht="34.5" customHeight="1">
      <c r="A16" s="289" t="s">
        <v>342</v>
      </c>
      <c r="B16" s="296" t="s">
        <v>220</v>
      </c>
      <c r="C16" s="297" t="s">
        <v>150</v>
      </c>
      <c r="D16" s="292">
        <f t="shared" si="1"/>
        <v>3</v>
      </c>
      <c r="E16" s="293">
        <f t="shared" si="2"/>
        <v>5</v>
      </c>
      <c r="F16" s="241"/>
      <c r="G16" s="294"/>
      <c r="H16" s="294"/>
      <c r="I16" s="294"/>
      <c r="J16" s="293"/>
      <c r="K16" s="241"/>
      <c r="L16" s="294"/>
      <c r="M16" s="294"/>
      <c r="N16" s="294"/>
      <c r="O16" s="293"/>
      <c r="P16" s="241"/>
      <c r="Q16" s="294"/>
      <c r="R16" s="294"/>
      <c r="S16" s="294"/>
      <c r="T16" s="293"/>
      <c r="U16" s="241"/>
      <c r="V16" s="294"/>
      <c r="W16" s="294"/>
      <c r="X16" s="294"/>
      <c r="Y16" s="293"/>
      <c r="Z16" s="241"/>
      <c r="AA16" s="294"/>
      <c r="AB16" s="294"/>
      <c r="AC16" s="294"/>
      <c r="AD16" s="293"/>
      <c r="AE16" s="299"/>
      <c r="AF16" s="300"/>
      <c r="AG16" s="300"/>
      <c r="AH16" s="300"/>
      <c r="AI16" s="301"/>
      <c r="AJ16" s="241">
        <v>2</v>
      </c>
      <c r="AK16" s="294">
        <v>1</v>
      </c>
      <c r="AL16" s="294">
        <v>0</v>
      </c>
      <c r="AM16" s="294" t="s">
        <v>37</v>
      </c>
      <c r="AN16" s="295">
        <v>5</v>
      </c>
      <c r="AO16" s="302"/>
      <c r="AP16" s="1056"/>
      <c r="AQ16" s="1056"/>
      <c r="AR16" s="1056"/>
      <c r="AS16" s="1056"/>
      <c r="AT16" s="1056"/>
      <c r="AU16" s="1056"/>
      <c r="AV16" s="1056"/>
      <c r="AW16" s="1056"/>
      <c r="AX16" s="1056"/>
      <c r="AY16" s="1056"/>
    </row>
    <row r="17" spans="1:64" ht="33" customHeight="1">
      <c r="A17" s="289" t="s">
        <v>343</v>
      </c>
      <c r="B17" s="296" t="s">
        <v>221</v>
      </c>
      <c r="C17" s="303" t="s">
        <v>151</v>
      </c>
      <c r="D17" s="292">
        <f t="shared" si="1"/>
        <v>3</v>
      </c>
      <c r="E17" s="293">
        <f t="shared" si="2"/>
        <v>5</v>
      </c>
      <c r="F17" s="241"/>
      <c r="G17" s="294"/>
      <c r="H17" s="294"/>
      <c r="I17" s="294"/>
      <c r="J17" s="293"/>
      <c r="K17" s="241"/>
      <c r="L17" s="294"/>
      <c r="M17" s="294"/>
      <c r="N17" s="294"/>
      <c r="O17" s="293"/>
      <c r="P17" s="241"/>
      <c r="Q17" s="294"/>
      <c r="R17" s="294"/>
      <c r="S17" s="294"/>
      <c r="T17" s="293"/>
      <c r="U17" s="241"/>
      <c r="V17" s="294"/>
      <c r="W17" s="294"/>
      <c r="X17" s="294"/>
      <c r="Y17" s="293"/>
      <c r="Z17" s="241"/>
      <c r="AA17" s="294"/>
      <c r="AB17" s="294"/>
      <c r="AC17" s="294"/>
      <c r="AD17" s="293"/>
      <c r="AE17" s="292"/>
      <c r="AF17" s="294"/>
      <c r="AG17" s="294"/>
      <c r="AH17" s="294"/>
      <c r="AI17" s="293"/>
      <c r="AJ17" s="241">
        <v>2</v>
      </c>
      <c r="AK17" s="294">
        <v>1</v>
      </c>
      <c r="AL17" s="294">
        <v>0</v>
      </c>
      <c r="AM17" s="294" t="s">
        <v>37</v>
      </c>
      <c r="AN17" s="295">
        <v>5</v>
      </c>
      <c r="AO17" s="498" t="s">
        <v>244</v>
      </c>
      <c r="AP17" s="1056"/>
      <c r="AQ17" s="1056"/>
      <c r="AR17" s="1056"/>
      <c r="AS17" s="1056"/>
      <c r="AT17" s="1056"/>
      <c r="AU17" s="1056"/>
      <c r="AV17" s="1056"/>
      <c r="AW17" s="1056"/>
      <c r="AX17" s="1056"/>
      <c r="AY17" s="1056"/>
    </row>
    <row r="18" spans="1:64" s="135" customFormat="1" ht="41.25" customHeight="1">
      <c r="A18" s="289" t="s">
        <v>344</v>
      </c>
      <c r="B18" s="174" t="s">
        <v>225</v>
      </c>
      <c r="C18" s="244" t="s">
        <v>178</v>
      </c>
      <c r="D18" s="292">
        <f t="shared" si="1"/>
        <v>2</v>
      </c>
      <c r="E18" s="293">
        <f t="shared" si="2"/>
        <v>4</v>
      </c>
      <c r="F18" s="246"/>
      <c r="G18" s="247"/>
      <c r="H18" s="247"/>
      <c r="I18" s="247" t="s">
        <v>23</v>
      </c>
      <c r="J18" s="243"/>
      <c r="K18" s="246"/>
      <c r="L18" s="247"/>
      <c r="M18" s="247"/>
      <c r="N18" s="247"/>
      <c r="O18" s="243"/>
      <c r="P18" s="246"/>
      <c r="Q18" s="247"/>
      <c r="R18" s="247"/>
      <c r="S18" s="247"/>
      <c r="T18" s="243"/>
      <c r="U18" s="246">
        <v>2</v>
      </c>
      <c r="V18" s="247">
        <v>0</v>
      </c>
      <c r="W18" s="247">
        <v>0</v>
      </c>
      <c r="X18" s="247" t="s">
        <v>15</v>
      </c>
      <c r="Y18" s="243">
        <v>4</v>
      </c>
      <c r="Z18" s="246"/>
      <c r="AA18" s="247"/>
      <c r="AB18" s="247"/>
      <c r="AC18" s="247"/>
      <c r="AD18" s="243"/>
      <c r="AE18" s="411"/>
      <c r="AF18" s="413"/>
      <c r="AG18" s="413"/>
      <c r="AH18" s="413"/>
      <c r="AI18" s="414"/>
      <c r="AJ18" s="412"/>
      <c r="AK18" s="413"/>
      <c r="AL18" s="413"/>
      <c r="AM18" s="413"/>
      <c r="AN18" s="415"/>
      <c r="AO18" s="422"/>
      <c r="AP18" s="1056"/>
      <c r="AQ18" s="1056"/>
      <c r="AR18" s="1056"/>
      <c r="AS18" s="1056"/>
      <c r="AT18" s="1056"/>
      <c r="AU18" s="1056"/>
      <c r="AV18" s="1056"/>
      <c r="AW18" s="1056"/>
      <c r="AX18" s="1056"/>
      <c r="AY18" s="1056"/>
    </row>
    <row r="19" spans="1:64" s="135" customFormat="1" ht="72.75" customHeight="1">
      <c r="A19" s="289" t="s">
        <v>345</v>
      </c>
      <c r="B19" s="174" t="s">
        <v>222</v>
      </c>
      <c r="C19" s="244" t="s">
        <v>177</v>
      </c>
      <c r="D19" s="292">
        <f t="shared" si="1"/>
        <v>3</v>
      </c>
      <c r="E19" s="293">
        <f t="shared" si="2"/>
        <v>4</v>
      </c>
      <c r="F19" s="246"/>
      <c r="G19" s="247"/>
      <c r="H19" s="247"/>
      <c r="I19" s="247"/>
      <c r="J19" s="243"/>
      <c r="K19" s="246"/>
      <c r="L19" s="247"/>
      <c r="M19" s="247"/>
      <c r="N19" s="247"/>
      <c r="O19" s="243"/>
      <c r="P19" s="246"/>
      <c r="Q19" s="247"/>
      <c r="R19" s="247"/>
      <c r="S19" s="247"/>
      <c r="T19" s="243"/>
      <c r="U19" s="246"/>
      <c r="V19" s="247"/>
      <c r="W19" s="247"/>
      <c r="X19" s="247"/>
      <c r="Y19" s="243"/>
      <c r="Z19" s="246"/>
      <c r="AA19" s="247"/>
      <c r="AB19" s="247"/>
      <c r="AC19" s="247"/>
      <c r="AD19" s="243"/>
      <c r="AE19" s="245">
        <v>0</v>
      </c>
      <c r="AF19" s="247">
        <v>0</v>
      </c>
      <c r="AG19" s="247">
        <v>3</v>
      </c>
      <c r="AH19" s="247" t="s">
        <v>37</v>
      </c>
      <c r="AI19" s="243">
        <v>4</v>
      </c>
      <c r="AJ19" s="412"/>
      <c r="AK19" s="413"/>
      <c r="AL19" s="413"/>
      <c r="AM19" s="413"/>
      <c r="AN19" s="415"/>
      <c r="AO19" s="633" t="s">
        <v>376</v>
      </c>
      <c r="AP19" s="1056"/>
      <c r="AQ19" s="1056"/>
      <c r="AR19" s="1056"/>
      <c r="AS19" s="1056"/>
      <c r="AT19" s="1056"/>
      <c r="AU19" s="1056"/>
      <c r="AV19" s="1056"/>
      <c r="AW19" s="1056"/>
      <c r="AX19" s="1056"/>
      <c r="AY19" s="1056"/>
    </row>
    <row r="20" spans="1:64" s="125" customFormat="1" ht="34.5" customHeight="1" thickBot="1">
      <c r="A20" s="289" t="s">
        <v>346</v>
      </c>
      <c r="B20" s="786" t="s">
        <v>223</v>
      </c>
      <c r="C20" s="787" t="s">
        <v>175</v>
      </c>
      <c r="D20" s="292">
        <f t="shared" si="1"/>
        <v>3</v>
      </c>
      <c r="E20" s="293">
        <f t="shared" si="2"/>
        <v>4</v>
      </c>
      <c r="F20" s="246"/>
      <c r="G20" s="247"/>
      <c r="H20" s="247"/>
      <c r="I20" s="247"/>
      <c r="J20" s="243"/>
      <c r="K20" s="246"/>
      <c r="L20" s="247"/>
      <c r="M20" s="247"/>
      <c r="N20" s="247"/>
      <c r="O20" s="243"/>
      <c r="P20" s="246"/>
      <c r="Q20" s="247"/>
      <c r="R20" s="247"/>
      <c r="S20" s="247"/>
      <c r="T20" s="243"/>
      <c r="U20" s="246"/>
      <c r="V20" s="247"/>
      <c r="W20" s="247"/>
      <c r="X20" s="247"/>
      <c r="Y20" s="243"/>
      <c r="Z20" s="175">
        <v>1</v>
      </c>
      <c r="AA20" s="176">
        <v>2</v>
      </c>
      <c r="AB20" s="176">
        <v>0</v>
      </c>
      <c r="AC20" s="176" t="s">
        <v>37</v>
      </c>
      <c r="AD20" s="177">
        <v>4</v>
      </c>
      <c r="AE20" s="245"/>
      <c r="AF20" s="247"/>
      <c r="AG20" s="247"/>
      <c r="AH20" s="247"/>
      <c r="AI20" s="243"/>
      <c r="AJ20" s="246"/>
      <c r="AK20" s="247"/>
      <c r="AL20" s="247"/>
      <c r="AM20" s="247"/>
      <c r="AN20" s="270"/>
      <c r="AO20" s="274"/>
      <c r="AP20" s="1056"/>
      <c r="AQ20" s="1056"/>
      <c r="AR20" s="1056"/>
      <c r="AS20" s="1056"/>
      <c r="AT20" s="1056"/>
      <c r="AU20" s="1056"/>
      <c r="AV20" s="1056"/>
      <c r="AW20" s="1056"/>
      <c r="AX20" s="1056"/>
      <c r="AY20" s="1056"/>
    </row>
    <row r="21" spans="1:64" ht="16.5" thickBot="1">
      <c r="A21" s="1022" t="s">
        <v>39</v>
      </c>
      <c r="B21" s="1023"/>
      <c r="C21" s="1024"/>
      <c r="D21" s="672">
        <f>SUM(F21:H21,K21:M21,P21:R21,U21:W21,Z21:AB21,AE21:AG21,AJ21:AL21)</f>
        <v>6</v>
      </c>
      <c r="E21" s="673">
        <f>SUM(J21,O21,T21,Y21,AD21,AI21,AN21)</f>
        <v>10</v>
      </c>
      <c r="F21" s="679"/>
      <c r="G21" s="678"/>
      <c r="H21" s="678"/>
      <c r="I21" s="678"/>
      <c r="J21" s="673"/>
      <c r="K21" s="679"/>
      <c r="L21" s="678"/>
      <c r="M21" s="678"/>
      <c r="N21" s="678"/>
      <c r="O21" s="673"/>
      <c r="P21" s="679"/>
      <c r="Q21" s="678"/>
      <c r="R21" s="678"/>
      <c r="S21" s="678"/>
      <c r="T21" s="673"/>
      <c r="U21" s="679">
        <f>SUM(U22:U24)</f>
        <v>0</v>
      </c>
      <c r="V21" s="679">
        <f t="shared" ref="V21:Y21" si="3">SUM(V22:V24)</f>
        <v>2</v>
      </c>
      <c r="W21" s="679">
        <f t="shared" si="3"/>
        <v>0</v>
      </c>
      <c r="X21" s="679">
        <f t="shared" si="3"/>
        <v>0</v>
      </c>
      <c r="Y21" s="679">
        <f t="shared" si="3"/>
        <v>3</v>
      </c>
      <c r="Z21" s="679">
        <f t="shared" ref="Z21:AJ21" si="4">SUM(Z22:Z24)</f>
        <v>0</v>
      </c>
      <c r="AA21" s="679">
        <f t="shared" si="4"/>
        <v>2</v>
      </c>
      <c r="AB21" s="679">
        <f t="shared" si="4"/>
        <v>0</v>
      </c>
      <c r="AC21" s="679">
        <f t="shared" si="4"/>
        <v>0</v>
      </c>
      <c r="AD21" s="679">
        <f t="shared" si="4"/>
        <v>3</v>
      </c>
      <c r="AE21" s="679">
        <f t="shared" si="4"/>
        <v>0</v>
      </c>
      <c r="AF21" s="679">
        <f t="shared" si="4"/>
        <v>2</v>
      </c>
      <c r="AG21" s="679">
        <f t="shared" si="4"/>
        <v>0</v>
      </c>
      <c r="AH21" s="679">
        <f t="shared" si="4"/>
        <v>0</v>
      </c>
      <c r="AI21" s="679">
        <f t="shared" si="4"/>
        <v>4</v>
      </c>
      <c r="AJ21" s="679">
        <f t="shared" si="4"/>
        <v>0</v>
      </c>
      <c r="AK21" s="679">
        <f>SUM(AK22:AK25)</f>
        <v>0</v>
      </c>
      <c r="AL21" s="679">
        <f>SUM(AL22:AL24)</f>
        <v>0</v>
      </c>
      <c r="AM21" s="679">
        <f>SUM(AM22:AM24)</f>
        <v>0</v>
      </c>
      <c r="AN21" s="679">
        <f>SUM(AN22:AN24)</f>
        <v>0</v>
      </c>
      <c r="AO21" s="682"/>
      <c r="AP21" s="1056"/>
      <c r="AQ21" s="1056"/>
      <c r="AR21" s="1056"/>
      <c r="AS21" s="1056"/>
      <c r="AT21" s="1056"/>
      <c r="AU21" s="1056"/>
      <c r="AV21" s="1056"/>
      <c r="AW21" s="1056"/>
      <c r="AX21" s="1056"/>
      <c r="AY21" s="1056"/>
    </row>
    <row r="22" spans="1:64" ht="15.75">
      <c r="A22" s="284" t="s">
        <v>35</v>
      </c>
      <c r="B22" s="788"/>
      <c r="C22" s="789" t="s">
        <v>116</v>
      </c>
      <c r="D22" s="227">
        <f>F22+G22+H22+K22+L22+M22+P22+Q22+R22+U22+V22+W22+Z22+AB22++AA22+AE22+AF22+AG22+AJ22+AK22+AL22</f>
        <v>2</v>
      </c>
      <c r="E22" s="287">
        <f>J22+O22+T22+Y22+AD22+AI22+AN22</f>
        <v>3</v>
      </c>
      <c r="F22" s="104"/>
      <c r="G22" s="105"/>
      <c r="H22" s="105"/>
      <c r="I22" s="105"/>
      <c r="J22" s="103"/>
      <c r="K22" s="104"/>
      <c r="L22" s="105"/>
      <c r="M22" s="105"/>
      <c r="N22" s="105"/>
      <c r="O22" s="103"/>
      <c r="P22" s="104"/>
      <c r="Q22" s="105"/>
      <c r="R22" s="105"/>
      <c r="S22" s="105"/>
      <c r="T22" s="103"/>
      <c r="U22" s="104">
        <v>0</v>
      </c>
      <c r="V22" s="105">
        <v>2</v>
      </c>
      <c r="W22" s="105">
        <v>0</v>
      </c>
      <c r="X22" s="105" t="s">
        <v>37</v>
      </c>
      <c r="Y22" s="103">
        <v>3</v>
      </c>
      <c r="Z22" s="228"/>
      <c r="AA22" s="121"/>
      <c r="AB22" s="121"/>
      <c r="AC22" s="121"/>
      <c r="AD22" s="230"/>
      <c r="AE22" s="227"/>
      <c r="AF22" s="121"/>
      <c r="AG22" s="121"/>
      <c r="AH22" s="121"/>
      <c r="AI22" s="230"/>
      <c r="AJ22" s="228"/>
      <c r="AK22" s="121"/>
      <c r="AL22" s="121"/>
      <c r="AM22" s="121"/>
      <c r="AN22" s="231"/>
      <c r="AO22" s="271"/>
      <c r="AP22" s="1056"/>
      <c r="AQ22" s="1056"/>
      <c r="AR22" s="1056"/>
      <c r="AS22" s="1056"/>
      <c r="AT22" s="1056"/>
      <c r="AU22" s="1056"/>
      <c r="AV22" s="1056"/>
      <c r="AW22" s="1056"/>
      <c r="AX22" s="1056"/>
      <c r="AY22" s="1056"/>
      <c r="AZ22" s="1042"/>
      <c r="BA22" s="1004"/>
      <c r="BB22" s="1004"/>
      <c r="BC22" s="1004"/>
      <c r="BD22" s="1043"/>
      <c r="BE22" s="1043"/>
      <c r="BF22" s="1043"/>
      <c r="BG22" s="1043"/>
      <c r="BH22" s="1043"/>
      <c r="BI22" s="1043"/>
      <c r="BJ22" s="1043"/>
      <c r="BK22" s="1043"/>
      <c r="BL22" s="1043"/>
    </row>
    <row r="23" spans="1:64" ht="15.75">
      <c r="A23" s="284" t="s">
        <v>128</v>
      </c>
      <c r="B23" s="798"/>
      <c r="C23" s="291" t="s">
        <v>117</v>
      </c>
      <c r="D23" s="227">
        <f t="shared" ref="D23:D24" si="5">F23+G23+H23+K23+L23+M23+P23+Q23+R23+U23+V23+W23+Z23+AB23++AA23+AE23+AF23+AG23+AJ23+AK23+AL23</f>
        <v>2</v>
      </c>
      <c r="E23" s="287">
        <f t="shared" ref="E23:E24" si="6">J23+O23+T23+Y23+AD23+AI23+AN23</f>
        <v>3</v>
      </c>
      <c r="F23" s="96"/>
      <c r="G23" s="307"/>
      <c r="H23" s="307"/>
      <c r="I23" s="307"/>
      <c r="J23" s="306"/>
      <c r="K23" s="96"/>
      <c r="L23" s="307"/>
      <c r="M23" s="307"/>
      <c r="N23" s="307"/>
      <c r="O23" s="306"/>
      <c r="P23" s="96"/>
      <c r="Q23" s="307"/>
      <c r="R23" s="307"/>
      <c r="S23" s="307"/>
      <c r="T23" s="306"/>
      <c r="U23" s="96"/>
      <c r="V23" s="307"/>
      <c r="W23" s="307"/>
      <c r="X23" s="307"/>
      <c r="Y23" s="306"/>
      <c r="Z23" s="229">
        <v>0</v>
      </c>
      <c r="AA23" s="305">
        <v>2</v>
      </c>
      <c r="AB23" s="305">
        <v>0</v>
      </c>
      <c r="AC23" s="305" t="s">
        <v>37</v>
      </c>
      <c r="AD23" s="308">
        <v>3</v>
      </c>
      <c r="AE23" s="304"/>
      <c r="AF23" s="305"/>
      <c r="AG23" s="305"/>
      <c r="AH23" s="305"/>
      <c r="AI23" s="308"/>
      <c r="AJ23" s="229"/>
      <c r="AK23" s="305"/>
      <c r="AL23" s="305"/>
      <c r="AM23" s="305"/>
      <c r="AN23" s="309"/>
      <c r="AO23" s="108"/>
      <c r="AP23" s="1056"/>
      <c r="AQ23" s="1056"/>
      <c r="AR23" s="1056"/>
      <c r="AS23" s="1056"/>
      <c r="AT23" s="1056"/>
      <c r="AU23" s="1056"/>
      <c r="AV23" s="1056"/>
      <c r="AW23" s="1056"/>
      <c r="AX23" s="1056"/>
      <c r="AY23" s="1056"/>
      <c r="AZ23" s="1044"/>
      <c r="BA23" s="1004"/>
      <c r="BB23" s="1004"/>
      <c r="BC23" s="1004"/>
      <c r="BD23" s="1043"/>
      <c r="BE23" s="1043"/>
      <c r="BF23" s="1043"/>
      <c r="BG23" s="1043"/>
      <c r="BH23" s="1043"/>
      <c r="BI23" s="1043"/>
      <c r="BJ23" s="1043"/>
      <c r="BK23" s="1043"/>
      <c r="BL23" s="1043"/>
    </row>
    <row r="24" spans="1:64" ht="16.5" thickBot="1">
      <c r="A24" s="284" t="s">
        <v>28</v>
      </c>
      <c r="B24" s="798"/>
      <c r="C24" s="291" t="s">
        <v>118</v>
      </c>
      <c r="D24" s="227">
        <f t="shared" si="5"/>
        <v>2</v>
      </c>
      <c r="E24" s="287">
        <f t="shared" si="6"/>
        <v>4</v>
      </c>
      <c r="F24" s="96"/>
      <c r="G24" s="307"/>
      <c r="H24" s="307"/>
      <c r="I24" s="307"/>
      <c r="J24" s="306"/>
      <c r="K24" s="96"/>
      <c r="L24" s="307"/>
      <c r="M24" s="307"/>
      <c r="N24" s="307"/>
      <c r="O24" s="306"/>
      <c r="P24" s="96"/>
      <c r="Q24" s="307"/>
      <c r="R24" s="307"/>
      <c r="S24" s="307"/>
      <c r="T24" s="306"/>
      <c r="U24" s="96"/>
      <c r="V24" s="307"/>
      <c r="W24" s="307"/>
      <c r="X24" s="307"/>
      <c r="Y24" s="306"/>
      <c r="Z24" s="229"/>
      <c r="AA24" s="305"/>
      <c r="AB24" s="305"/>
      <c r="AC24" s="305"/>
      <c r="AD24" s="308"/>
      <c r="AE24" s="304">
        <v>0</v>
      </c>
      <c r="AF24" s="305">
        <v>2</v>
      </c>
      <c r="AG24" s="305">
        <v>0</v>
      </c>
      <c r="AH24" s="305" t="s">
        <v>37</v>
      </c>
      <c r="AI24" s="308">
        <v>4</v>
      </c>
      <c r="AJ24" s="229"/>
      <c r="AK24" s="305"/>
      <c r="AL24" s="305"/>
      <c r="AM24" s="305"/>
      <c r="AN24" s="309"/>
      <c r="AO24" s="108"/>
      <c r="AP24" s="1056"/>
      <c r="AQ24" s="1056"/>
      <c r="AR24" s="1056"/>
      <c r="AS24" s="1056"/>
      <c r="AT24" s="1056"/>
      <c r="AU24" s="1056"/>
      <c r="AV24" s="1056"/>
      <c r="AW24" s="1056"/>
      <c r="AX24" s="1056"/>
      <c r="AY24" s="1056"/>
      <c r="AZ24" s="1044"/>
      <c r="BA24" s="1004"/>
      <c r="BB24" s="1004"/>
      <c r="BC24" s="1004"/>
      <c r="BD24" s="1043"/>
      <c r="BE24" s="1043"/>
      <c r="BF24" s="1043"/>
      <c r="BG24" s="1043"/>
      <c r="BH24" s="1043"/>
      <c r="BI24" s="1043"/>
      <c r="BJ24" s="1043"/>
      <c r="BK24" s="1043"/>
      <c r="BL24" s="1043"/>
    </row>
    <row r="25" spans="1:64" ht="31.5" customHeight="1" thickBot="1">
      <c r="A25" s="284" t="s">
        <v>29</v>
      </c>
      <c r="B25" s="470" t="s">
        <v>227</v>
      </c>
      <c r="C25" s="471" t="s">
        <v>179</v>
      </c>
      <c r="D25" s="472">
        <v>0</v>
      </c>
      <c r="E25" s="473">
        <v>15</v>
      </c>
      <c r="F25" s="474"/>
      <c r="G25" s="475"/>
      <c r="H25" s="475"/>
      <c r="I25" s="475"/>
      <c r="J25" s="476"/>
      <c r="K25" s="474"/>
      <c r="L25" s="475"/>
      <c r="M25" s="475"/>
      <c r="N25" s="475"/>
      <c r="O25" s="476"/>
      <c r="P25" s="474"/>
      <c r="Q25" s="475"/>
      <c r="R25" s="475"/>
      <c r="S25" s="475"/>
      <c r="T25" s="476"/>
      <c r="U25" s="474"/>
      <c r="V25" s="475"/>
      <c r="W25" s="475"/>
      <c r="X25" s="475"/>
      <c r="Y25" s="476"/>
      <c r="Z25" s="474"/>
      <c r="AA25" s="475"/>
      <c r="AB25" s="475"/>
      <c r="AC25" s="475"/>
      <c r="AD25" s="476"/>
      <c r="AE25" s="469"/>
      <c r="AF25" s="475"/>
      <c r="AG25" s="475"/>
      <c r="AH25" s="475"/>
      <c r="AI25" s="476"/>
      <c r="AJ25" s="474">
        <v>0</v>
      </c>
      <c r="AK25" s="475">
        <v>0</v>
      </c>
      <c r="AL25" s="475">
        <v>0</v>
      </c>
      <c r="AM25" s="475" t="s">
        <v>37</v>
      </c>
      <c r="AN25" s="477">
        <v>15</v>
      </c>
      <c r="AO25" s="478"/>
      <c r="AP25" s="1056"/>
      <c r="AQ25" s="1056"/>
      <c r="AR25" s="1056"/>
      <c r="AS25" s="1056"/>
      <c r="AT25" s="1056"/>
      <c r="AU25" s="1056"/>
      <c r="AV25" s="1056"/>
      <c r="AW25" s="1056"/>
      <c r="AX25" s="1056"/>
      <c r="AY25" s="1056"/>
      <c r="AZ25" s="1044"/>
      <c r="BA25" s="1004"/>
      <c r="BB25" s="1004"/>
      <c r="BC25" s="1004"/>
      <c r="BD25" s="1043"/>
      <c r="BE25" s="1043"/>
      <c r="BF25" s="1043"/>
      <c r="BG25" s="1043"/>
      <c r="BH25" s="1043"/>
      <c r="BI25" s="1043"/>
      <c r="BJ25" s="1043"/>
      <c r="BK25" s="1043"/>
      <c r="BL25" s="1043"/>
    </row>
    <row r="26" spans="1:64" s="3" customFormat="1" ht="16.5" thickBot="1">
      <c r="A26" s="683"/>
      <c r="B26" s="684"/>
      <c r="C26" s="685" t="s">
        <v>17</v>
      </c>
      <c r="D26" s="686">
        <f>'KÖM BSc F  ALAP N'!F50+D11+D21+D25+D32</f>
        <v>158</v>
      </c>
      <c r="E26" s="686">
        <f>'KÖM BSc F  ALAP N'!G50+E11+E21+E25+E32</f>
        <v>210</v>
      </c>
      <c r="F26" s="687">
        <f>'KÖM BSc F  ALAP N'!H50+F11+F21+F32</f>
        <v>11</v>
      </c>
      <c r="G26" s="687">
        <f>'KÖM BSc F  ALAP N'!I50+G11+G21+G32</f>
        <v>12</v>
      </c>
      <c r="H26" s="687">
        <f>'KÖM BSc F  ALAP N'!J50+H11+H21+H32</f>
        <v>4</v>
      </c>
      <c r="I26" s="687">
        <f>'KÖM BSc F  ALAP N'!K50+I11+I21+I32</f>
        <v>0</v>
      </c>
      <c r="J26" s="688">
        <f>'KÖM BSc F  ALAP N'!L50+J11+J21+J32</f>
        <v>32</v>
      </c>
      <c r="K26" s="687">
        <f>'KÖM BSc F  ALAP N'!M50+K11+K21+K32</f>
        <v>12</v>
      </c>
      <c r="L26" s="687">
        <f>'KÖM BSc F  ALAP N'!N50+L11+L21+L32</f>
        <v>9</v>
      </c>
      <c r="M26" s="687">
        <f>'KÖM BSc F  ALAP N'!O50+M11+M21+M32</f>
        <v>4</v>
      </c>
      <c r="N26" s="687">
        <f>'KÖM BSc F  ALAP N'!P50+N11+N21+N32</f>
        <v>0</v>
      </c>
      <c r="O26" s="689">
        <f>'KÖM BSc F  ALAP N'!Q50+O11+O21+O32</f>
        <v>30</v>
      </c>
      <c r="P26" s="686">
        <f>'KÖM BSc F  ALAP N'!R50+P11+P21+P32</f>
        <v>10</v>
      </c>
      <c r="Q26" s="687">
        <f>'KÖM BSc F  ALAP N'!S50+Q11+Q21+Q32</f>
        <v>10</v>
      </c>
      <c r="R26" s="687">
        <f>'KÖM BSc F  ALAP N'!T50+R11+R21+R32</f>
        <v>10</v>
      </c>
      <c r="S26" s="687">
        <f>'KÖM BSc F  ALAP N'!U50+S11+S21+S32</f>
        <v>0</v>
      </c>
      <c r="T26" s="690">
        <f>'KÖM BSc F  ALAP N'!V50+T11+T21+T32</f>
        <v>30</v>
      </c>
      <c r="U26" s="687">
        <f>'KÖM BSc F  ALAP N'!W50+U11+U21+U32</f>
        <v>10</v>
      </c>
      <c r="V26" s="687">
        <f>'KÖM BSc F  ALAP N'!X50+V11+V21+V32</f>
        <v>12</v>
      </c>
      <c r="W26" s="687">
        <f>'KÖM BSc F  ALAP N'!Y50+W11+W21+W32</f>
        <v>2</v>
      </c>
      <c r="X26" s="687">
        <f>'KÖM BSc F  ALAP N'!Z50+X11+X21+X32</f>
        <v>0</v>
      </c>
      <c r="Y26" s="689">
        <f>'KÖM BSc F  ALAP N'!AA50+Y11+Y21+Y32</f>
        <v>32</v>
      </c>
      <c r="Z26" s="686">
        <f>'KÖM BSc F  ALAP N'!AB50+Z11+Z21+Z32</f>
        <v>8</v>
      </c>
      <c r="AA26" s="687">
        <f>'KÖM BSc F  ALAP N'!AC50+AA11+AA21+AA32</f>
        <v>11</v>
      </c>
      <c r="AB26" s="687">
        <f>'KÖM BSc F  ALAP N'!AD50+AB11+AB21+AB32</f>
        <v>4</v>
      </c>
      <c r="AC26" s="687">
        <f>'KÖM BSc F  ALAP N'!AE50+AC11+AC21+AC32</f>
        <v>0</v>
      </c>
      <c r="AD26" s="690">
        <f>'KÖM BSc F  ALAP N'!AF50+AD11+AD21+AD32</f>
        <v>29</v>
      </c>
      <c r="AE26" s="687">
        <f>'KÖM BSc F  ALAP N'!AG50+AE11+AE21+AE32</f>
        <v>8</v>
      </c>
      <c r="AF26" s="687">
        <f>'KÖM BSc F  ALAP N'!AH50+AF11+AF21+AF32</f>
        <v>8</v>
      </c>
      <c r="AG26" s="687">
        <f>'KÖM BSc F  ALAP N'!AI50+AG11+AG21+AG32</f>
        <v>5</v>
      </c>
      <c r="AH26" s="687">
        <f>'KÖM BSc F  ALAP N'!AJ50+AH11+AH21+AH32</f>
        <v>0</v>
      </c>
      <c r="AI26" s="689">
        <f>'KÖM BSc F  ALAP N'!AK50+AI11+AI21+AI32</f>
        <v>29</v>
      </c>
      <c r="AJ26" s="686">
        <f>'KÖM BSc F  ALAP N'!AL50+AJ11+AJ21+AJ32</f>
        <v>6</v>
      </c>
      <c r="AK26" s="687">
        <f>'KÖM BSc F  ALAP N'!AM50+AK11+AK21+AK32</f>
        <v>2</v>
      </c>
      <c r="AL26" s="687">
        <f>'KÖM BSc F  ALAP N'!AN50+AL11+AL21+AL32</f>
        <v>0</v>
      </c>
      <c r="AM26" s="687">
        <f>'KÖM BSc F  ALAP N'!AO50+AM11+AM21+AM32</f>
        <v>0</v>
      </c>
      <c r="AN26" s="690">
        <f>'KÖM BSc F  ALAP N'!AP50+AN11+AN21+AN32+AN25</f>
        <v>28</v>
      </c>
      <c r="AO26" s="691"/>
      <c r="AP26" s="1056"/>
      <c r="AQ26" s="1056"/>
      <c r="AR26" s="1056"/>
      <c r="AS26" s="1056"/>
      <c r="AT26" s="1056"/>
      <c r="AU26" s="1056"/>
      <c r="AV26" s="1056"/>
      <c r="AW26" s="1056"/>
      <c r="AX26" s="1056"/>
      <c r="AY26" s="1056"/>
      <c r="AZ26" s="1044"/>
      <c r="BA26" s="1004"/>
      <c r="BB26" s="1004"/>
      <c r="BC26" s="1004"/>
      <c r="BD26" s="1043"/>
      <c r="BE26" s="1043"/>
      <c r="BF26" s="1043"/>
      <c r="BG26" s="1043"/>
      <c r="BH26" s="1043"/>
      <c r="BI26" s="1043"/>
      <c r="BJ26" s="1043"/>
      <c r="BK26" s="1043"/>
      <c r="BL26" s="1043"/>
    </row>
    <row r="27" spans="1:64" ht="15.75">
      <c r="A27" s="1057" t="s">
        <v>109</v>
      </c>
      <c r="B27" s="348"/>
      <c r="C27" s="388" t="s">
        <v>22</v>
      </c>
      <c r="D27" s="389">
        <f>D26</f>
        <v>158</v>
      </c>
      <c r="E27" s="390"/>
      <c r="F27" s="391"/>
      <c r="G27" s="349">
        <f>F26+G26+H26</f>
        <v>27</v>
      </c>
      <c r="H27" s="349"/>
      <c r="I27" s="349"/>
      <c r="J27" s="392"/>
      <c r="K27" s="391"/>
      <c r="L27" s="349">
        <f>K26+L26+M26</f>
        <v>25</v>
      </c>
      <c r="M27" s="349"/>
      <c r="N27" s="349"/>
      <c r="O27" s="392"/>
      <c r="P27" s="391"/>
      <c r="Q27" s="349">
        <f>P26+Q26+R26</f>
        <v>30</v>
      </c>
      <c r="R27" s="349"/>
      <c r="S27" s="349"/>
      <c r="T27" s="392"/>
      <c r="U27" s="391"/>
      <c r="V27" s="349">
        <f>U26+V26+W26</f>
        <v>24</v>
      </c>
      <c r="W27" s="349"/>
      <c r="X27" s="349"/>
      <c r="Y27" s="392"/>
      <c r="Z27" s="391"/>
      <c r="AA27" s="349">
        <f>Z26+AA26+AB26</f>
        <v>23</v>
      </c>
      <c r="AB27" s="349"/>
      <c r="AC27" s="393"/>
      <c r="AD27" s="394"/>
      <c r="AE27" s="350"/>
      <c r="AF27" s="351">
        <f>AE26+AF26+AG26</f>
        <v>21</v>
      </c>
      <c r="AG27" s="352"/>
      <c r="AH27" s="352"/>
      <c r="AI27" s="353"/>
      <c r="AJ27" s="354"/>
      <c r="AK27" s="351">
        <f>AJ26+AK26+AL26</f>
        <v>8</v>
      </c>
      <c r="AL27" s="349"/>
      <c r="AM27" s="349"/>
      <c r="AN27" s="397"/>
      <c r="AO27" s="280"/>
      <c r="AP27" s="1056"/>
      <c r="AQ27" s="1056"/>
      <c r="AR27" s="1056"/>
      <c r="AS27" s="1056"/>
      <c r="AT27" s="1056"/>
      <c r="AU27" s="1056"/>
      <c r="AV27" s="1056"/>
      <c r="AW27" s="1056"/>
      <c r="AX27" s="1056"/>
      <c r="AY27" s="1056"/>
    </row>
    <row r="28" spans="1:64" ht="15.75">
      <c r="A28" s="1033"/>
      <c r="B28" s="310"/>
      <c r="C28" s="311" t="s">
        <v>110</v>
      </c>
      <c r="D28" s="312">
        <f>G28+L28+Q28+V28+AA28+AF28+AK28</f>
        <v>93</v>
      </c>
      <c r="E28" s="313"/>
      <c r="F28" s="314"/>
      <c r="G28" s="315">
        <f>G26+H26</f>
        <v>16</v>
      </c>
      <c r="H28" s="316"/>
      <c r="I28" s="316"/>
      <c r="J28" s="317"/>
      <c r="K28" s="98"/>
      <c r="L28" s="318">
        <f>L26+M26</f>
        <v>13</v>
      </c>
      <c r="M28" s="316"/>
      <c r="N28" s="316"/>
      <c r="O28" s="317"/>
      <c r="P28" s="98"/>
      <c r="Q28" s="318">
        <f>Q26+R26</f>
        <v>20</v>
      </c>
      <c r="R28" s="316"/>
      <c r="S28" s="316"/>
      <c r="T28" s="317"/>
      <c r="U28" s="98"/>
      <c r="V28" s="318">
        <f>V26+W26</f>
        <v>14</v>
      </c>
      <c r="W28" s="316"/>
      <c r="X28" s="316"/>
      <c r="Y28" s="317"/>
      <c r="Z28" s="98"/>
      <c r="AA28" s="318">
        <f>AA26+AB26</f>
        <v>15</v>
      </c>
      <c r="AB28" s="316"/>
      <c r="AC28" s="319"/>
      <c r="AD28" s="320"/>
      <c r="AE28" s="321"/>
      <c r="AF28" s="318">
        <f>AF26+AG26</f>
        <v>13</v>
      </c>
      <c r="AG28" s="316"/>
      <c r="AH28" s="316"/>
      <c r="AI28" s="317"/>
      <c r="AJ28" s="98"/>
      <c r="AK28" s="318">
        <f>AK26+AL26</f>
        <v>2</v>
      </c>
      <c r="AL28" s="316"/>
      <c r="AM28" s="316"/>
      <c r="AN28" s="398"/>
      <c r="AO28" s="280"/>
      <c r="AP28" s="1056"/>
      <c r="AQ28" s="1056"/>
      <c r="AR28" s="1056"/>
      <c r="AS28" s="1056"/>
      <c r="AT28" s="1056"/>
      <c r="AU28" s="1056"/>
      <c r="AV28" s="1056"/>
      <c r="AW28" s="1056"/>
      <c r="AX28" s="1056"/>
      <c r="AY28" s="1056"/>
    </row>
    <row r="29" spans="1:64" ht="15.75">
      <c r="A29" s="1033"/>
      <c r="B29" s="310"/>
      <c r="C29" s="311" t="s">
        <v>111</v>
      </c>
      <c r="D29" s="312">
        <f>D28/D27*100</f>
        <v>58.860759493670891</v>
      </c>
      <c r="E29" s="313"/>
      <c r="F29" s="314"/>
      <c r="G29" s="322"/>
      <c r="H29" s="316"/>
      <c r="I29" s="319"/>
      <c r="J29" s="317"/>
      <c r="K29" s="98"/>
      <c r="L29" s="318"/>
      <c r="M29" s="316"/>
      <c r="N29" s="316"/>
      <c r="O29" s="317"/>
      <c r="P29" s="98"/>
      <c r="Q29" s="318"/>
      <c r="R29" s="316"/>
      <c r="S29" s="316"/>
      <c r="T29" s="317"/>
      <c r="U29" s="98"/>
      <c r="V29" s="318"/>
      <c r="W29" s="316"/>
      <c r="X29" s="316"/>
      <c r="Y29" s="320"/>
      <c r="Z29" s="98"/>
      <c r="AA29" s="323"/>
      <c r="AB29" s="316"/>
      <c r="AC29" s="319"/>
      <c r="AD29" s="320"/>
      <c r="AE29" s="321"/>
      <c r="AF29" s="318"/>
      <c r="AG29" s="316"/>
      <c r="AH29" s="316"/>
      <c r="AI29" s="317"/>
      <c r="AJ29" s="98"/>
      <c r="AK29" s="318"/>
      <c r="AL29" s="316"/>
      <c r="AM29" s="316"/>
      <c r="AN29" s="398"/>
      <c r="AO29" s="280"/>
      <c r="AP29" s="1056"/>
      <c r="AQ29" s="1056"/>
      <c r="AR29" s="1056"/>
      <c r="AS29" s="1056"/>
      <c r="AT29" s="1056"/>
      <c r="AU29" s="1056"/>
      <c r="AV29" s="1056"/>
      <c r="AW29" s="1056"/>
      <c r="AX29" s="1056"/>
      <c r="AY29" s="1056"/>
    </row>
    <row r="30" spans="1:64" s="125" customFormat="1" ht="21.75" customHeight="1">
      <c r="A30" s="1033"/>
      <c r="B30" s="341"/>
      <c r="C30" s="386" t="s">
        <v>16</v>
      </c>
      <c r="D30" s="379"/>
      <c r="E30" s="371"/>
      <c r="F30" s="277"/>
      <c r="G30" s="380"/>
      <c r="H30" s="380"/>
      <c r="I30" s="372">
        <f>COUNTIF('KÖM BSc F  ALAP N'!K$11:K$49,"v")+COUNTIF(I$12:I$24, "v")+COUNTIF(I$33:I$40,"v")</f>
        <v>2</v>
      </c>
      <c r="J30" s="427"/>
      <c r="K30" s="429"/>
      <c r="L30" s="372"/>
      <c r="M30" s="372"/>
      <c r="N30" s="372">
        <f>COUNTIF('KÖM BSc F  ALAP N'!P$11:P$49,"v")+COUNTIF(N$12:N$24, "v")+COUNTIF(N$33:N$40,"v")</f>
        <v>3</v>
      </c>
      <c r="O30" s="430"/>
      <c r="P30" s="428"/>
      <c r="Q30" s="372"/>
      <c r="R30" s="372"/>
      <c r="S30" s="372">
        <f>COUNTIF('KÖM BSc F  ALAP N'!U$11:U$49,"v")+COUNTIF(S$12:S$24, "v")</f>
        <v>1</v>
      </c>
      <c r="T30" s="427"/>
      <c r="U30" s="429"/>
      <c r="V30" s="372"/>
      <c r="W30" s="372"/>
      <c r="X30" s="372">
        <f>COUNTIF('KÖM BSc F  ALAP N'!Z$11:Z$49,"v")+COUNTIF(X$12:X$24, "v")+COUNTIF(X$33:X$40,"v")</f>
        <v>4</v>
      </c>
      <c r="Y30" s="430"/>
      <c r="Z30" s="428"/>
      <c r="AA30" s="372"/>
      <c r="AB30" s="372"/>
      <c r="AC30" s="372">
        <f>COUNTIF('KÖM BSc F  ALAP N'!AE$11:AE$49,"v")+COUNTIF(AC$12:AC$24, "v")+COUNTIF(AC$33:AC$40,"v")</f>
        <v>2</v>
      </c>
      <c r="AD30" s="427"/>
      <c r="AE30" s="429"/>
      <c r="AF30" s="372"/>
      <c r="AG30" s="372"/>
      <c r="AH30" s="372">
        <f>COUNTIF('KÖM BSc F  ALAP N'!AJ$11:AJ$49,"v")+COUNTIF(AH$12:AH$24, "v")+COUNTIF(AH$33:AH$40,"v")</f>
        <v>4</v>
      </c>
      <c r="AI30" s="430"/>
      <c r="AJ30" s="428"/>
      <c r="AK30" s="372"/>
      <c r="AL30" s="372"/>
      <c r="AM30" s="372">
        <f>COUNTIF('KÖM BSc F  ALAP N'!AO$11:AO$49,"v")+COUNTIF(AM$12:AM$24, "v")+COUNTIF(AM$33:AM$40,"v")</f>
        <v>1</v>
      </c>
      <c r="AN30" s="427"/>
      <c r="AO30" s="488"/>
      <c r="AP30" s="1056"/>
      <c r="AQ30" s="1056"/>
      <c r="AR30" s="1056"/>
      <c r="AS30" s="1056"/>
      <c r="AT30" s="1056"/>
      <c r="AU30" s="1056"/>
      <c r="AV30" s="1056"/>
      <c r="AW30" s="1056"/>
      <c r="AX30" s="1056"/>
      <c r="AY30" s="1056"/>
    </row>
    <row r="31" spans="1:64" s="125" customFormat="1" ht="21.75" customHeight="1" thickBot="1">
      <c r="A31" s="1035"/>
      <c r="B31" s="261"/>
      <c r="C31" s="387" t="s">
        <v>38</v>
      </c>
      <c r="D31" s="381"/>
      <c r="E31" s="382"/>
      <c r="F31" s="383"/>
      <c r="G31" s="384"/>
      <c r="H31" s="384"/>
      <c r="I31" s="372">
        <f>COUNTIF('KÖM BSc F  ALAP N'!K$11:K$49,"é")+COUNTIF(I$12:I$24, "é")+COUNTIF(I$33:I$40,"é")</f>
        <v>5</v>
      </c>
      <c r="J31" s="427"/>
      <c r="K31" s="431"/>
      <c r="L31" s="432"/>
      <c r="M31" s="432"/>
      <c r="N31" s="432">
        <f>COUNTIF('KÖM BSc F  ALAP N'!P$11:P$49,"é")+COUNTIF(N$12:N$24, "é")+COUNTIF(N$33:N$40,"é")</f>
        <v>4</v>
      </c>
      <c r="O31" s="433"/>
      <c r="P31" s="428"/>
      <c r="Q31" s="372"/>
      <c r="R31" s="372"/>
      <c r="S31" s="372">
        <f>COUNTIF('KÖM BSc F  ALAP N'!U$11:U$49,"é")+COUNTIF(S$12:S$24, "é")</f>
        <v>6</v>
      </c>
      <c r="T31" s="427"/>
      <c r="U31" s="431"/>
      <c r="V31" s="432"/>
      <c r="W31" s="432"/>
      <c r="X31" s="432">
        <f>COUNTIF('KÖM BSc F  ALAP N'!Z$11:Z$49,"é")+COUNTIF(X$12:X$24, "é")+COUNTIF(X$33:X$40,"é")</f>
        <v>4</v>
      </c>
      <c r="Y31" s="433"/>
      <c r="Z31" s="428"/>
      <c r="AA31" s="372"/>
      <c r="AB31" s="372"/>
      <c r="AC31" s="372">
        <f>COUNTIF('KÖM BSc F  ALAP N'!AE$11:AE$49,"é")+COUNTIF(AC$12:AC$24, "é")+COUNTIF(AC$33:AC$40,"é")</f>
        <v>5</v>
      </c>
      <c r="AD31" s="427"/>
      <c r="AE31" s="431"/>
      <c r="AF31" s="432"/>
      <c r="AG31" s="432"/>
      <c r="AH31" s="432">
        <f>COUNTIF('KÖM BSc F  ALAP N'!AJ$11:AJ$49,"é")+COUNTIF(AH$12:AH$24, "é")+COUNTIF(AH$33:AH$40,"é")</f>
        <v>3</v>
      </c>
      <c r="AI31" s="433"/>
      <c r="AJ31" s="428"/>
      <c r="AK31" s="372"/>
      <c r="AL31" s="372"/>
      <c r="AM31" s="372">
        <f>COUNTIF('KÖM BSc F  ALAP N'!AO$11:AO$49,"é")+COUNTIF(AM$12:AM$24, "é")+COUNTIF(AM$33:AM$40,"é")</f>
        <v>2</v>
      </c>
      <c r="AN31" s="262"/>
      <c r="AO31" s="275"/>
      <c r="AP31" s="1056"/>
      <c r="AQ31" s="1056"/>
      <c r="AR31" s="1056"/>
      <c r="AS31" s="1056"/>
      <c r="AT31" s="1056"/>
      <c r="AU31" s="1056"/>
      <c r="AV31" s="1056"/>
      <c r="AW31" s="1056"/>
      <c r="AX31" s="1056"/>
      <c r="AY31" s="1056"/>
    </row>
    <row r="32" spans="1:64" s="3" customFormat="1" ht="20.25" customHeight="1" thickBot="1">
      <c r="A32" s="1028" t="s">
        <v>176</v>
      </c>
      <c r="B32" s="1029"/>
      <c r="C32" s="1030"/>
      <c r="D32" s="410">
        <f>SUM(D33:D37)</f>
        <v>5</v>
      </c>
      <c r="E32" s="410">
        <f>SUM(E33:E37)</f>
        <v>4</v>
      </c>
      <c r="F32" s="410">
        <f t="shared" ref="F32:AN32" si="7">SUM(F33:F39)</f>
        <v>0</v>
      </c>
      <c r="G32" s="410">
        <f t="shared" si="7"/>
        <v>2</v>
      </c>
      <c r="H32" s="410">
        <f t="shared" si="7"/>
        <v>0</v>
      </c>
      <c r="I32" s="410">
        <f t="shared" si="7"/>
        <v>0</v>
      </c>
      <c r="J32" s="410">
        <f t="shared" si="7"/>
        <v>1</v>
      </c>
      <c r="K32" s="410">
        <f t="shared" si="7"/>
        <v>0</v>
      </c>
      <c r="L32" s="410">
        <f t="shared" si="7"/>
        <v>1</v>
      </c>
      <c r="M32" s="410">
        <f t="shared" si="7"/>
        <v>0</v>
      </c>
      <c r="N32" s="410">
        <f t="shared" si="7"/>
        <v>0</v>
      </c>
      <c r="O32" s="410">
        <f t="shared" si="7"/>
        <v>1</v>
      </c>
      <c r="P32" s="410">
        <f t="shared" si="7"/>
        <v>0</v>
      </c>
      <c r="Q32" s="410">
        <f>SUM(Q33:Q37)</f>
        <v>1</v>
      </c>
      <c r="R32" s="410">
        <f t="shared" si="7"/>
        <v>0</v>
      </c>
      <c r="S32" s="410">
        <f t="shared" si="7"/>
        <v>0</v>
      </c>
      <c r="T32" s="410">
        <f>SUM(T33:T37)</f>
        <v>1</v>
      </c>
      <c r="U32" s="410">
        <f t="shared" si="7"/>
        <v>0</v>
      </c>
      <c r="V32" s="410">
        <f t="shared" si="7"/>
        <v>1</v>
      </c>
      <c r="W32" s="410">
        <f t="shared" si="7"/>
        <v>0</v>
      </c>
      <c r="X32" s="410">
        <f t="shared" si="7"/>
        <v>0</v>
      </c>
      <c r="Y32" s="410">
        <f t="shared" si="7"/>
        <v>1</v>
      </c>
      <c r="Z32" s="410">
        <f t="shared" si="7"/>
        <v>0</v>
      </c>
      <c r="AA32" s="410">
        <f t="shared" si="7"/>
        <v>0</v>
      </c>
      <c r="AB32" s="410">
        <f t="shared" si="7"/>
        <v>0</v>
      </c>
      <c r="AC32" s="410">
        <f t="shared" si="7"/>
        <v>0</v>
      </c>
      <c r="AD32" s="410">
        <f t="shared" si="7"/>
        <v>0</v>
      </c>
      <c r="AE32" s="410">
        <f t="shared" si="7"/>
        <v>0</v>
      </c>
      <c r="AF32" s="410">
        <f t="shared" si="7"/>
        <v>0</v>
      </c>
      <c r="AG32" s="410">
        <f t="shared" si="7"/>
        <v>0</v>
      </c>
      <c r="AH32" s="410">
        <f t="shared" si="7"/>
        <v>0</v>
      </c>
      <c r="AI32" s="410">
        <f t="shared" si="7"/>
        <v>0</v>
      </c>
      <c r="AJ32" s="410">
        <f t="shared" si="7"/>
        <v>0</v>
      </c>
      <c r="AK32" s="410">
        <f t="shared" si="7"/>
        <v>0</v>
      </c>
      <c r="AL32" s="410">
        <f t="shared" si="7"/>
        <v>0</v>
      </c>
      <c r="AM32" s="410">
        <f t="shared" si="7"/>
        <v>0</v>
      </c>
      <c r="AN32" s="746">
        <f t="shared" si="7"/>
        <v>0</v>
      </c>
      <c r="AO32" s="747"/>
      <c r="AP32" s="1056"/>
      <c r="AQ32" s="1056"/>
      <c r="AR32" s="1056"/>
      <c r="AS32" s="1056"/>
      <c r="AT32" s="1056"/>
      <c r="AU32" s="1056"/>
      <c r="AV32" s="1056"/>
      <c r="AW32" s="1056"/>
      <c r="AX32" s="1056"/>
      <c r="AY32" s="1056"/>
    </row>
    <row r="33" spans="1:51" ht="15.75">
      <c r="A33" s="1031" t="s">
        <v>112</v>
      </c>
      <c r="B33" s="929"/>
      <c r="C33" s="692" t="s">
        <v>18</v>
      </c>
      <c r="D33" s="693">
        <f>F33+G33+H33+K33+L33+M33+P33+Q33+R33+U33+V33+W33+Z33+AA33+AB33+AE33+AF33+AG33+AJ33+AK33+AL33</f>
        <v>1</v>
      </c>
      <c r="E33" s="694">
        <f>J33+O33+T33+Y33+AD33+AI33+AN33</f>
        <v>1</v>
      </c>
      <c r="F33" s="695">
        <v>0</v>
      </c>
      <c r="G33" s="696">
        <v>1</v>
      </c>
      <c r="H33" s="696">
        <v>0</v>
      </c>
      <c r="I33" s="696" t="s">
        <v>384</v>
      </c>
      <c r="J33" s="697">
        <v>1</v>
      </c>
      <c r="K33" s="695"/>
      <c r="L33" s="696"/>
      <c r="M33" s="696"/>
      <c r="N33" s="696"/>
      <c r="O33" s="698"/>
      <c r="P33" s="695"/>
      <c r="Q33" s="696"/>
      <c r="R33" s="696"/>
      <c r="S33" s="696"/>
      <c r="T33" s="698"/>
      <c r="U33" s="695"/>
      <c r="V33" s="696"/>
      <c r="W33" s="696"/>
      <c r="X33" s="696"/>
      <c r="Y33" s="699"/>
      <c r="Z33" s="695"/>
      <c r="AA33" s="696"/>
      <c r="AB33" s="696"/>
      <c r="AC33" s="696"/>
      <c r="AD33" s="699"/>
      <c r="AE33" s="700"/>
      <c r="AF33" s="696"/>
      <c r="AG33" s="696"/>
      <c r="AH33" s="696"/>
      <c r="AI33" s="698"/>
      <c r="AJ33" s="695"/>
      <c r="AK33" s="696"/>
      <c r="AL33" s="696"/>
      <c r="AM33" s="696"/>
      <c r="AN33" s="701"/>
      <c r="AO33" s="748"/>
      <c r="AP33" s="1056"/>
      <c r="AQ33" s="1056"/>
      <c r="AR33" s="1056"/>
      <c r="AS33" s="1056"/>
      <c r="AT33" s="1056"/>
      <c r="AU33" s="1056"/>
      <c r="AV33" s="1056"/>
      <c r="AW33" s="1056"/>
      <c r="AX33" s="1056"/>
      <c r="AY33" s="1056"/>
    </row>
    <row r="34" spans="1:51" ht="15.75">
      <c r="A34" s="1033"/>
      <c r="B34" s="930"/>
      <c r="C34" s="328" t="s">
        <v>19</v>
      </c>
      <c r="D34" s="347">
        <f t="shared" ref="D34:D37" si="8">F34+G34+H34+K34+L34+M34+P34+Q34+R34+U34+V34+W34+Z34+AA34+AB34+AE34+AF34+AG34+AJ34+AK34+AL34</f>
        <v>1</v>
      </c>
      <c r="E34" s="106">
        <f t="shared" ref="E34:E37" si="9">J34+O34+T34+Y34+AD34+AI34+AN34</f>
        <v>1</v>
      </c>
      <c r="F34" s="226"/>
      <c r="G34" s="325"/>
      <c r="H34" s="325"/>
      <c r="I34" s="325"/>
      <c r="J34" s="308"/>
      <c r="K34" s="226">
        <v>0</v>
      </c>
      <c r="L34" s="325">
        <v>1</v>
      </c>
      <c r="M34" s="325">
        <v>0</v>
      </c>
      <c r="N34" s="325" t="s">
        <v>384</v>
      </c>
      <c r="O34" s="308">
        <v>1</v>
      </c>
      <c r="P34" s="226"/>
      <c r="Q34" s="325"/>
      <c r="R34" s="325"/>
      <c r="S34" s="325"/>
      <c r="T34" s="324"/>
      <c r="U34" s="226"/>
      <c r="V34" s="325"/>
      <c r="W34" s="325"/>
      <c r="X34" s="325"/>
      <c r="Y34" s="326"/>
      <c r="Z34" s="226"/>
      <c r="AA34" s="325"/>
      <c r="AB34" s="325"/>
      <c r="AC34" s="325"/>
      <c r="AD34" s="326"/>
      <c r="AE34" s="327"/>
      <c r="AF34" s="325"/>
      <c r="AG34" s="325"/>
      <c r="AH34" s="325"/>
      <c r="AI34" s="324"/>
      <c r="AJ34" s="226"/>
      <c r="AK34" s="325"/>
      <c r="AL34" s="325"/>
      <c r="AM34" s="325"/>
      <c r="AN34" s="399"/>
      <c r="AO34" s="749" t="s">
        <v>18</v>
      </c>
      <c r="AP34" s="1056"/>
      <c r="AQ34" s="1056"/>
      <c r="AR34" s="1056"/>
      <c r="AS34" s="1056"/>
      <c r="AT34" s="1056"/>
      <c r="AU34" s="1056"/>
      <c r="AV34" s="1056"/>
      <c r="AW34" s="1056"/>
      <c r="AX34" s="1056"/>
      <c r="AY34" s="1056"/>
    </row>
    <row r="35" spans="1:51" ht="15.75">
      <c r="A35" s="1033"/>
      <c r="B35" s="930"/>
      <c r="C35" s="487" t="s">
        <v>165</v>
      </c>
      <c r="D35" s="347">
        <f t="shared" si="8"/>
        <v>1</v>
      </c>
      <c r="E35" s="106">
        <f t="shared" si="9"/>
        <v>1</v>
      </c>
      <c r="F35" s="226"/>
      <c r="G35" s="325"/>
      <c r="H35" s="325"/>
      <c r="I35" s="325"/>
      <c r="J35" s="308"/>
      <c r="K35" s="226"/>
      <c r="L35" s="325"/>
      <c r="M35" s="325"/>
      <c r="N35" s="325"/>
      <c r="O35" s="324"/>
      <c r="P35" s="226">
        <v>0</v>
      </c>
      <c r="Q35" s="325">
        <v>1</v>
      </c>
      <c r="R35" s="325">
        <v>0</v>
      </c>
      <c r="S35" s="325" t="s">
        <v>384</v>
      </c>
      <c r="T35" s="308">
        <v>1</v>
      </c>
      <c r="U35" s="226"/>
      <c r="V35" s="325"/>
      <c r="W35" s="325"/>
      <c r="X35" s="325"/>
      <c r="Y35" s="326"/>
      <c r="Z35" s="226"/>
      <c r="AA35" s="325"/>
      <c r="AB35" s="325"/>
      <c r="AC35" s="325"/>
      <c r="AD35" s="326"/>
      <c r="AE35" s="327"/>
      <c r="AF35" s="325"/>
      <c r="AG35" s="325"/>
      <c r="AH35" s="325"/>
      <c r="AI35" s="324"/>
      <c r="AJ35" s="226"/>
      <c r="AK35" s="325"/>
      <c r="AL35" s="325"/>
      <c r="AM35" s="325"/>
      <c r="AN35" s="399"/>
      <c r="AO35" s="749" t="s">
        <v>19</v>
      </c>
      <c r="AP35" s="1056"/>
      <c r="AQ35" s="1056"/>
      <c r="AR35" s="1056"/>
      <c r="AS35" s="1056"/>
      <c r="AT35" s="1056"/>
      <c r="AU35" s="1056"/>
      <c r="AV35" s="1056"/>
      <c r="AW35" s="1056"/>
      <c r="AX35" s="1056"/>
      <c r="AY35" s="1056"/>
    </row>
    <row r="36" spans="1:51" ht="16.5" thickBot="1">
      <c r="A36" s="1033"/>
      <c r="B36" s="931"/>
      <c r="C36" s="702" t="s">
        <v>166</v>
      </c>
      <c r="D36" s="634">
        <f t="shared" si="8"/>
        <v>1</v>
      </c>
      <c r="E36" s="442">
        <f t="shared" si="9"/>
        <v>1</v>
      </c>
      <c r="F36" s="703"/>
      <c r="G36" s="704"/>
      <c r="H36" s="704"/>
      <c r="I36" s="704"/>
      <c r="J36" s="705"/>
      <c r="K36" s="703"/>
      <c r="L36" s="704"/>
      <c r="M36" s="704"/>
      <c r="N36" s="704"/>
      <c r="O36" s="706"/>
      <c r="P36" s="703"/>
      <c r="Q36" s="704"/>
      <c r="R36" s="704"/>
      <c r="S36" s="704"/>
      <c r="T36" s="706"/>
      <c r="U36" s="703">
        <v>0</v>
      </c>
      <c r="V36" s="704">
        <v>1</v>
      </c>
      <c r="W36" s="704">
        <v>0</v>
      </c>
      <c r="X36" s="704" t="s">
        <v>384</v>
      </c>
      <c r="Y36" s="707">
        <v>1</v>
      </c>
      <c r="Z36" s="703"/>
      <c r="AA36" s="704"/>
      <c r="AB36" s="704"/>
      <c r="AC36" s="704"/>
      <c r="AD36" s="708"/>
      <c r="AE36" s="709"/>
      <c r="AF36" s="704"/>
      <c r="AG36" s="704"/>
      <c r="AH36" s="704"/>
      <c r="AI36" s="706"/>
      <c r="AJ36" s="703"/>
      <c r="AK36" s="704"/>
      <c r="AL36" s="704"/>
      <c r="AM36" s="704"/>
      <c r="AN36" s="710"/>
      <c r="AO36" s="750" t="s">
        <v>165</v>
      </c>
      <c r="AP36" s="1056"/>
      <c r="AQ36" s="1056"/>
      <c r="AR36" s="1056"/>
      <c r="AS36" s="1056"/>
      <c r="AT36" s="1056"/>
      <c r="AU36" s="1056"/>
      <c r="AV36" s="1056"/>
      <c r="AW36" s="1056"/>
      <c r="AX36" s="1056"/>
      <c r="AY36" s="1056"/>
    </row>
    <row r="37" spans="1:51" ht="16.5" thickBot="1">
      <c r="A37" s="1033"/>
      <c r="B37" s="734" t="s">
        <v>348</v>
      </c>
      <c r="C37" s="711" t="s">
        <v>167</v>
      </c>
      <c r="D37" s="712">
        <f t="shared" si="8"/>
        <v>1</v>
      </c>
      <c r="E37" s="713">
        <f t="shared" si="9"/>
        <v>0</v>
      </c>
      <c r="F37" s="714">
        <v>0</v>
      </c>
      <c r="G37" s="715">
        <v>1</v>
      </c>
      <c r="H37" s="715">
        <v>0</v>
      </c>
      <c r="I37" s="715" t="s">
        <v>108</v>
      </c>
      <c r="J37" s="716">
        <v>0</v>
      </c>
      <c r="K37" s="714"/>
      <c r="L37" s="715"/>
      <c r="M37" s="715"/>
      <c r="N37" s="715"/>
      <c r="O37" s="717"/>
      <c r="P37" s="714"/>
      <c r="Q37" s="715"/>
      <c r="R37" s="715"/>
      <c r="S37" s="715"/>
      <c r="T37" s="717"/>
      <c r="U37" s="714"/>
      <c r="V37" s="715"/>
      <c r="W37" s="715"/>
      <c r="X37" s="715"/>
      <c r="Y37" s="718"/>
      <c r="Z37" s="714"/>
      <c r="AA37" s="715"/>
      <c r="AB37" s="715"/>
      <c r="AC37" s="715"/>
      <c r="AD37" s="718"/>
      <c r="AE37" s="719"/>
      <c r="AF37" s="715"/>
      <c r="AG37" s="715"/>
      <c r="AH37" s="715"/>
      <c r="AI37" s="717"/>
      <c r="AJ37" s="714"/>
      <c r="AK37" s="715"/>
      <c r="AL37" s="715"/>
      <c r="AM37" s="715"/>
      <c r="AN37" s="720"/>
      <c r="AO37" s="751"/>
      <c r="AP37" s="1056"/>
      <c r="AQ37" s="1056"/>
      <c r="AR37" s="1056"/>
      <c r="AS37" s="1056"/>
      <c r="AT37" s="1056"/>
      <c r="AU37" s="1056"/>
      <c r="AV37" s="1056"/>
      <c r="AW37" s="1056"/>
      <c r="AX37" s="1056"/>
      <c r="AY37" s="1056"/>
    </row>
    <row r="38" spans="1:51" ht="15.75">
      <c r="A38" s="1033"/>
      <c r="B38" s="799"/>
      <c r="C38" s="800" t="s">
        <v>113</v>
      </c>
      <c r="D38" s="722">
        <v>2</v>
      </c>
      <c r="E38" s="723"/>
      <c r="F38" s="724"/>
      <c r="G38" s="725"/>
      <c r="H38" s="725"/>
      <c r="I38" s="725"/>
      <c r="J38" s="723"/>
      <c r="K38" s="724"/>
      <c r="L38" s="725"/>
      <c r="M38" s="725"/>
      <c r="N38" s="725"/>
      <c r="O38" s="723"/>
      <c r="P38" s="724">
        <v>0</v>
      </c>
      <c r="Q38" s="725">
        <v>2</v>
      </c>
      <c r="R38" s="725">
        <v>0</v>
      </c>
      <c r="S38" s="725" t="s">
        <v>37</v>
      </c>
      <c r="T38" s="726"/>
      <c r="U38" s="727" t="s">
        <v>40</v>
      </c>
      <c r="V38" s="725"/>
      <c r="W38" s="725"/>
      <c r="X38" s="725"/>
      <c r="Y38" s="728"/>
      <c r="Z38" s="724"/>
      <c r="AA38" s="725"/>
      <c r="AB38" s="725"/>
      <c r="AC38" s="725"/>
      <c r="AD38" s="728"/>
      <c r="AE38" s="722"/>
      <c r="AF38" s="725"/>
      <c r="AG38" s="725"/>
      <c r="AH38" s="725"/>
      <c r="AI38" s="723"/>
      <c r="AJ38" s="724"/>
      <c r="AK38" s="725"/>
      <c r="AL38" s="725"/>
      <c r="AM38" s="725"/>
      <c r="AN38" s="729"/>
      <c r="AO38" s="752"/>
      <c r="AP38" s="1056"/>
      <c r="AQ38" s="1056"/>
      <c r="AR38" s="1056"/>
      <c r="AS38" s="1056"/>
      <c r="AT38" s="1056"/>
      <c r="AU38" s="1056"/>
      <c r="AV38" s="1056"/>
      <c r="AW38" s="1056"/>
      <c r="AX38" s="1056"/>
      <c r="AY38" s="1056"/>
    </row>
    <row r="39" spans="1:51" ht="16.5" thickBot="1">
      <c r="A39" s="1033"/>
      <c r="B39" s="801"/>
      <c r="C39" s="796" t="s">
        <v>114</v>
      </c>
      <c r="D39" s="454">
        <v>2</v>
      </c>
      <c r="E39" s="455"/>
      <c r="F39" s="456"/>
      <c r="G39" s="457"/>
      <c r="H39" s="457"/>
      <c r="I39" s="457"/>
      <c r="J39" s="455"/>
      <c r="K39" s="456"/>
      <c r="L39" s="457"/>
      <c r="M39" s="457"/>
      <c r="N39" s="457"/>
      <c r="O39" s="455"/>
      <c r="P39" s="456">
        <v>0</v>
      </c>
      <c r="Q39" s="457">
        <v>2</v>
      </c>
      <c r="R39" s="457">
        <v>0</v>
      </c>
      <c r="S39" s="457" t="s">
        <v>37</v>
      </c>
      <c r="T39" s="458"/>
      <c r="U39" s="459" t="s">
        <v>40</v>
      </c>
      <c r="V39" s="457"/>
      <c r="W39" s="457"/>
      <c r="X39" s="457"/>
      <c r="Y39" s="460"/>
      <c r="Z39" s="456"/>
      <c r="AA39" s="457"/>
      <c r="AB39" s="457"/>
      <c r="AC39" s="457"/>
      <c r="AD39" s="460"/>
      <c r="AE39" s="454"/>
      <c r="AF39" s="457"/>
      <c r="AG39" s="457"/>
      <c r="AH39" s="457"/>
      <c r="AI39" s="455"/>
      <c r="AJ39" s="456"/>
      <c r="AK39" s="457"/>
      <c r="AL39" s="457"/>
      <c r="AM39" s="457"/>
      <c r="AN39" s="730"/>
      <c r="AO39" s="753"/>
      <c r="AP39" s="1056"/>
      <c r="AQ39" s="1056"/>
      <c r="AR39" s="1056"/>
      <c r="AS39" s="1056"/>
      <c r="AT39" s="1056"/>
      <c r="AU39" s="1056"/>
      <c r="AV39" s="1056"/>
      <c r="AW39" s="1056"/>
      <c r="AX39" s="1056"/>
      <c r="AY39" s="1056"/>
    </row>
    <row r="40" spans="1:51" ht="16.5" thickBot="1">
      <c r="A40" s="1035"/>
      <c r="B40" s="439"/>
      <c r="C40" s="440" t="s">
        <v>44</v>
      </c>
      <c r="D40" s="441" t="s">
        <v>45</v>
      </c>
      <c r="E40" s="442">
        <v>0</v>
      </c>
      <c r="F40" s="443"/>
      <c r="G40" s="444"/>
      <c r="H40" s="444"/>
      <c r="I40" s="444"/>
      <c r="J40" s="445"/>
      <c r="K40" s="443"/>
      <c r="L40" s="444"/>
      <c r="M40" s="444"/>
      <c r="N40" s="444"/>
      <c r="O40" s="445"/>
      <c r="P40" s="443"/>
      <c r="Q40" s="444"/>
      <c r="R40" s="444"/>
      <c r="S40" s="444"/>
      <c r="T40" s="445"/>
      <c r="U40" s="443"/>
      <c r="V40" s="444"/>
      <c r="W40" s="444"/>
      <c r="X40" s="444"/>
      <c r="Y40" s="446"/>
      <c r="Z40" s="443"/>
      <c r="AA40" s="444"/>
      <c r="AB40" s="444"/>
      <c r="AC40" s="444"/>
      <c r="AD40" s="446"/>
      <c r="AE40" s="1036" t="s">
        <v>45</v>
      </c>
      <c r="AF40" s="1037"/>
      <c r="AG40" s="1037"/>
      <c r="AH40" s="1037"/>
      <c r="AI40" s="1038"/>
      <c r="AJ40" s="443"/>
      <c r="AK40" s="444"/>
      <c r="AL40" s="444"/>
      <c r="AM40" s="444"/>
      <c r="AN40" s="721"/>
      <c r="AO40" s="754"/>
      <c r="AP40" s="1056"/>
      <c r="AQ40" s="1056"/>
      <c r="AR40" s="1056"/>
      <c r="AS40" s="1056"/>
      <c r="AT40" s="1056"/>
      <c r="AU40" s="1056"/>
      <c r="AV40" s="1056"/>
      <c r="AW40" s="1056"/>
      <c r="AX40" s="1056"/>
      <c r="AY40" s="1056"/>
    </row>
    <row r="41" spans="1:51">
      <c r="A41" s="1051" t="s">
        <v>349</v>
      </c>
      <c r="B41" s="1052"/>
      <c r="C41" s="1052"/>
      <c r="D41" s="1052"/>
      <c r="E41" s="1052"/>
      <c r="F41" s="1052"/>
      <c r="G41" s="1052"/>
      <c r="H41" s="1052"/>
      <c r="I41" s="1052"/>
      <c r="J41" s="1052"/>
      <c r="K41" s="1052"/>
      <c r="L41" s="1052"/>
      <c r="M41" s="1052"/>
      <c r="N41" s="1052"/>
      <c r="O41" s="1052"/>
      <c r="P41" s="1052"/>
      <c r="Q41" s="1052"/>
      <c r="R41" s="1052"/>
      <c r="S41" s="1052"/>
      <c r="T41" s="1052"/>
      <c r="U41" s="1052"/>
      <c r="V41" s="1052"/>
      <c r="W41" s="1052"/>
      <c r="X41" s="1052"/>
      <c r="Y41" s="1052"/>
      <c r="Z41" s="1052"/>
      <c r="AA41" s="1052"/>
      <c r="AB41" s="1052"/>
      <c r="AC41" s="1052"/>
      <c r="AD41" s="1052"/>
      <c r="AE41" s="1052"/>
      <c r="AF41" s="1052"/>
      <c r="AG41" s="1052"/>
      <c r="AH41" s="1052"/>
      <c r="AI41" s="1052"/>
      <c r="AJ41" s="1052"/>
      <c r="AK41" s="1052"/>
      <c r="AL41" s="1052"/>
      <c r="AM41" s="1052"/>
      <c r="AN41" s="1052"/>
      <c r="AO41" s="1052"/>
      <c r="AP41" s="1052"/>
      <c r="AQ41" s="1052"/>
      <c r="AR41" s="1052"/>
      <c r="AS41" s="1052"/>
      <c r="AT41" s="1052"/>
      <c r="AU41" s="1052"/>
      <c r="AV41" s="1052"/>
      <c r="AW41" s="1052"/>
      <c r="AX41" s="1052"/>
      <c r="AY41" s="1052"/>
    </row>
    <row r="42" spans="1:51">
      <c r="A42" s="1052"/>
      <c r="B42" s="1052"/>
      <c r="C42" s="1052"/>
      <c r="D42" s="1052"/>
      <c r="E42" s="1052"/>
      <c r="F42" s="1052"/>
      <c r="G42" s="1052"/>
      <c r="H42" s="1052"/>
      <c r="I42" s="1052"/>
      <c r="J42" s="1052"/>
      <c r="K42" s="1052"/>
      <c r="L42" s="1052"/>
      <c r="M42" s="1052"/>
      <c r="N42" s="1052"/>
      <c r="O42" s="1052"/>
      <c r="P42" s="1052"/>
      <c r="Q42" s="1052"/>
      <c r="R42" s="1052"/>
      <c r="S42" s="1052"/>
      <c r="T42" s="1052"/>
      <c r="U42" s="1052"/>
      <c r="V42" s="1052"/>
      <c r="W42" s="1052"/>
      <c r="X42" s="1052"/>
      <c r="Y42" s="1052"/>
      <c r="Z42" s="1052"/>
      <c r="AA42" s="1052"/>
      <c r="AB42" s="1052"/>
      <c r="AC42" s="1052"/>
      <c r="AD42" s="1052"/>
      <c r="AE42" s="1052"/>
      <c r="AF42" s="1052"/>
      <c r="AG42" s="1052"/>
      <c r="AH42" s="1052"/>
      <c r="AI42" s="1052"/>
      <c r="AJ42" s="1052"/>
      <c r="AK42" s="1052"/>
      <c r="AL42" s="1052"/>
      <c r="AM42" s="1052"/>
      <c r="AN42" s="1052"/>
      <c r="AO42" s="1052"/>
      <c r="AP42" s="1052"/>
      <c r="AQ42" s="1052"/>
      <c r="AR42" s="1052"/>
      <c r="AS42" s="1052"/>
      <c r="AT42" s="1052"/>
      <c r="AU42" s="1052"/>
      <c r="AV42" s="1052"/>
      <c r="AW42" s="1052"/>
      <c r="AX42" s="1052"/>
      <c r="AY42" s="1052"/>
    </row>
    <row r="43" spans="1:51">
      <c r="A43" s="1052"/>
      <c r="B43" s="1052"/>
      <c r="C43" s="1052"/>
      <c r="D43" s="1052"/>
      <c r="E43" s="1052"/>
      <c r="F43" s="1052"/>
      <c r="G43" s="1052"/>
      <c r="H43" s="1052"/>
      <c r="I43" s="1052"/>
      <c r="J43" s="1052"/>
      <c r="K43" s="1052"/>
      <c r="L43" s="1052"/>
      <c r="M43" s="1052"/>
      <c r="N43" s="1052"/>
      <c r="O43" s="1052"/>
      <c r="P43" s="1052"/>
      <c r="Q43" s="1052"/>
      <c r="R43" s="1052"/>
      <c r="S43" s="1052"/>
      <c r="T43" s="1052"/>
      <c r="U43" s="1052"/>
      <c r="V43" s="1052"/>
      <c r="W43" s="1052"/>
      <c r="X43" s="1052"/>
      <c r="Y43" s="1052"/>
      <c r="Z43" s="1052"/>
      <c r="AA43" s="1052"/>
      <c r="AB43" s="1052"/>
      <c r="AC43" s="1052"/>
      <c r="AD43" s="1052"/>
      <c r="AE43" s="1052"/>
      <c r="AF43" s="1052"/>
      <c r="AG43" s="1052"/>
      <c r="AH43" s="1052"/>
      <c r="AI43" s="1052"/>
      <c r="AJ43" s="1052"/>
      <c r="AK43" s="1052"/>
      <c r="AL43" s="1052"/>
      <c r="AM43" s="1052"/>
      <c r="AN43" s="1052"/>
      <c r="AO43" s="1052"/>
      <c r="AP43" s="1052"/>
      <c r="AQ43" s="1052"/>
      <c r="AR43" s="1052"/>
      <c r="AS43" s="1052"/>
      <c r="AT43" s="1052"/>
      <c r="AU43" s="1052"/>
      <c r="AV43" s="1052"/>
      <c r="AW43" s="1052"/>
      <c r="AX43" s="1052"/>
      <c r="AY43" s="1052"/>
    </row>
    <row r="44" spans="1:51">
      <c r="A44" s="1052"/>
      <c r="B44" s="1052"/>
      <c r="C44" s="1052"/>
      <c r="D44" s="1052"/>
      <c r="E44" s="1052"/>
      <c r="F44" s="1052"/>
      <c r="G44" s="1052"/>
      <c r="H44" s="1052"/>
      <c r="I44" s="1052"/>
      <c r="J44" s="1052"/>
      <c r="K44" s="1052"/>
      <c r="L44" s="1052"/>
      <c r="M44" s="1052"/>
      <c r="N44" s="1052"/>
      <c r="O44" s="1052"/>
      <c r="P44" s="1052"/>
      <c r="Q44" s="1052"/>
      <c r="R44" s="1052"/>
      <c r="S44" s="1052"/>
      <c r="T44" s="1052"/>
      <c r="U44" s="1052"/>
      <c r="V44" s="1052"/>
      <c r="W44" s="1052"/>
      <c r="X44" s="1052"/>
      <c r="Y44" s="1052"/>
      <c r="Z44" s="1052"/>
      <c r="AA44" s="1052"/>
      <c r="AB44" s="1052"/>
      <c r="AC44" s="1052"/>
      <c r="AD44" s="1052"/>
      <c r="AE44" s="1052"/>
      <c r="AF44" s="1052"/>
      <c r="AG44" s="1052"/>
      <c r="AH44" s="1052"/>
      <c r="AI44" s="1052"/>
      <c r="AJ44" s="1052"/>
      <c r="AK44" s="1052"/>
      <c r="AL44" s="1052"/>
      <c r="AM44" s="1052"/>
      <c r="AN44" s="1052"/>
      <c r="AO44" s="1052"/>
      <c r="AP44" s="1052"/>
      <c r="AQ44" s="1052"/>
      <c r="AR44" s="1052"/>
      <c r="AS44" s="1052"/>
      <c r="AT44" s="1052"/>
      <c r="AU44" s="1052"/>
      <c r="AV44" s="1052"/>
      <c r="AW44" s="1052"/>
      <c r="AX44" s="1052"/>
      <c r="AY44" s="1052"/>
    </row>
    <row r="45" spans="1:51">
      <c r="A45" s="1052"/>
      <c r="B45" s="1052"/>
      <c r="C45" s="1052"/>
      <c r="D45" s="1052"/>
      <c r="E45" s="1052"/>
      <c r="F45" s="1052"/>
      <c r="G45" s="1052"/>
      <c r="H45" s="1052"/>
      <c r="I45" s="1052"/>
      <c r="J45" s="1052"/>
      <c r="K45" s="1052"/>
      <c r="L45" s="1052"/>
      <c r="M45" s="1052"/>
      <c r="N45" s="1052"/>
      <c r="O45" s="1052"/>
      <c r="P45" s="1052"/>
      <c r="Q45" s="1052"/>
      <c r="R45" s="1052"/>
      <c r="S45" s="1052"/>
      <c r="T45" s="1052"/>
      <c r="U45" s="1052"/>
      <c r="V45" s="1052"/>
      <c r="W45" s="1052"/>
      <c r="X45" s="1052"/>
      <c r="Y45" s="1052"/>
      <c r="Z45" s="1052"/>
      <c r="AA45" s="1052"/>
      <c r="AB45" s="1052"/>
      <c r="AC45" s="1052"/>
      <c r="AD45" s="1052"/>
      <c r="AE45" s="1052"/>
      <c r="AF45" s="1052"/>
      <c r="AG45" s="1052"/>
      <c r="AH45" s="1052"/>
      <c r="AI45" s="1052"/>
      <c r="AJ45" s="1052"/>
      <c r="AK45" s="1052"/>
      <c r="AL45" s="1052"/>
      <c r="AM45" s="1052"/>
      <c r="AN45" s="1052"/>
      <c r="AO45" s="1052"/>
      <c r="AP45" s="1052"/>
      <c r="AQ45" s="1052"/>
      <c r="AR45" s="1052"/>
      <c r="AS45" s="1052"/>
      <c r="AT45" s="1052"/>
      <c r="AU45" s="1052"/>
      <c r="AV45" s="1052"/>
      <c r="AW45" s="1052"/>
      <c r="AX45" s="1052"/>
      <c r="AY45" s="1052"/>
    </row>
    <row r="46" spans="1:51">
      <c r="A46" s="1052"/>
      <c r="B46" s="1052"/>
      <c r="C46" s="1052"/>
      <c r="D46" s="1052"/>
      <c r="E46" s="1052"/>
      <c r="F46" s="1052"/>
      <c r="G46" s="1052"/>
      <c r="H46" s="1052"/>
      <c r="I46" s="1052"/>
      <c r="J46" s="1052"/>
      <c r="K46" s="1052"/>
      <c r="L46" s="1052"/>
      <c r="M46" s="1052"/>
      <c r="N46" s="1052"/>
      <c r="O46" s="1052"/>
      <c r="P46" s="1052"/>
      <c r="Q46" s="1052"/>
      <c r="R46" s="1052"/>
      <c r="S46" s="1052"/>
      <c r="T46" s="1052"/>
      <c r="U46" s="1052"/>
      <c r="V46" s="1052"/>
      <c r="W46" s="1052"/>
      <c r="X46" s="1052"/>
      <c r="Y46" s="1052"/>
      <c r="Z46" s="1052"/>
      <c r="AA46" s="1052"/>
      <c r="AB46" s="1052"/>
      <c r="AC46" s="1052"/>
      <c r="AD46" s="1052"/>
      <c r="AE46" s="1052"/>
      <c r="AF46" s="1052"/>
      <c r="AG46" s="1052"/>
      <c r="AH46" s="1052"/>
      <c r="AI46" s="1052"/>
      <c r="AJ46" s="1052"/>
      <c r="AK46" s="1052"/>
      <c r="AL46" s="1052"/>
      <c r="AM46" s="1052"/>
      <c r="AN46" s="1052"/>
      <c r="AO46" s="1052"/>
      <c r="AP46" s="1052"/>
      <c r="AQ46" s="1052"/>
      <c r="AR46" s="1052"/>
      <c r="AS46" s="1052"/>
      <c r="AT46" s="1052"/>
      <c r="AU46" s="1052"/>
      <c r="AV46" s="1052"/>
      <c r="AW46" s="1052"/>
      <c r="AX46" s="1052"/>
      <c r="AY46" s="1052"/>
    </row>
    <row r="47" spans="1:51">
      <c r="A47" s="1052"/>
      <c r="B47" s="1052"/>
      <c r="C47" s="1052"/>
      <c r="D47" s="1052"/>
      <c r="E47" s="1052"/>
      <c r="F47" s="1052"/>
      <c r="G47" s="1052"/>
      <c r="H47" s="1052"/>
      <c r="I47" s="1052"/>
      <c r="J47" s="1052"/>
      <c r="K47" s="1052"/>
      <c r="L47" s="1052"/>
      <c r="M47" s="1052"/>
      <c r="N47" s="1052"/>
      <c r="O47" s="1052"/>
      <c r="P47" s="1052"/>
      <c r="Q47" s="1052"/>
      <c r="R47" s="1052"/>
      <c r="S47" s="1052"/>
      <c r="T47" s="1052"/>
      <c r="U47" s="1052"/>
      <c r="V47" s="1052"/>
      <c r="W47" s="1052"/>
      <c r="X47" s="1052"/>
      <c r="Y47" s="1052"/>
      <c r="Z47" s="1052"/>
      <c r="AA47" s="1052"/>
      <c r="AB47" s="1052"/>
      <c r="AC47" s="1052"/>
      <c r="AD47" s="1052"/>
      <c r="AE47" s="1052"/>
      <c r="AF47" s="1052"/>
      <c r="AG47" s="1052"/>
      <c r="AH47" s="1052"/>
      <c r="AI47" s="1052"/>
      <c r="AJ47" s="1052"/>
      <c r="AK47" s="1052"/>
      <c r="AL47" s="1052"/>
      <c r="AM47" s="1052"/>
      <c r="AN47" s="1052"/>
      <c r="AO47" s="1052"/>
      <c r="AP47" s="1052"/>
      <c r="AQ47" s="1052"/>
      <c r="AR47" s="1052"/>
      <c r="AS47" s="1052"/>
      <c r="AT47" s="1052"/>
      <c r="AU47" s="1052"/>
      <c r="AV47" s="1052"/>
      <c r="AW47" s="1052"/>
      <c r="AX47" s="1052"/>
      <c r="AY47" s="1052"/>
    </row>
    <row r="48" spans="1:51">
      <c r="A48" s="1052"/>
      <c r="B48" s="1052"/>
      <c r="C48" s="1052"/>
      <c r="D48" s="1052"/>
      <c r="E48" s="1052"/>
      <c r="F48" s="1052"/>
      <c r="G48" s="1052"/>
      <c r="H48" s="1052"/>
      <c r="I48" s="1052"/>
      <c r="J48" s="1052"/>
      <c r="K48" s="1052"/>
      <c r="L48" s="1052"/>
      <c r="M48" s="1052"/>
      <c r="N48" s="1052"/>
      <c r="O48" s="1052"/>
      <c r="P48" s="1052"/>
      <c r="Q48" s="1052"/>
      <c r="R48" s="1052"/>
      <c r="S48" s="1052"/>
      <c r="T48" s="1052"/>
      <c r="U48" s="1052"/>
      <c r="V48" s="1052"/>
      <c r="W48" s="1052"/>
      <c r="X48" s="1052"/>
      <c r="Y48" s="1052"/>
      <c r="Z48" s="1052"/>
      <c r="AA48" s="1052"/>
      <c r="AB48" s="1052"/>
      <c r="AC48" s="1052"/>
      <c r="AD48" s="1052"/>
      <c r="AE48" s="1052"/>
      <c r="AF48" s="1052"/>
      <c r="AG48" s="1052"/>
      <c r="AH48" s="1052"/>
      <c r="AI48" s="1052"/>
      <c r="AJ48" s="1052"/>
      <c r="AK48" s="1052"/>
      <c r="AL48" s="1052"/>
      <c r="AM48" s="1052"/>
      <c r="AN48" s="1052"/>
      <c r="AO48" s="1052"/>
      <c r="AP48" s="1052"/>
      <c r="AQ48" s="1052"/>
      <c r="AR48" s="1052"/>
      <c r="AS48" s="1052"/>
      <c r="AT48" s="1052"/>
      <c r="AU48" s="1052"/>
      <c r="AV48" s="1052"/>
      <c r="AW48" s="1052"/>
      <c r="AX48" s="1052"/>
      <c r="AY48" s="1052"/>
    </row>
    <row r="49" spans="1:51">
      <c r="A49" s="1052"/>
      <c r="B49" s="1052"/>
      <c r="C49" s="1052"/>
      <c r="D49" s="1052"/>
      <c r="E49" s="1052"/>
      <c r="F49" s="1052"/>
      <c r="G49" s="1052"/>
      <c r="H49" s="1052"/>
      <c r="I49" s="1052"/>
      <c r="J49" s="1052"/>
      <c r="K49" s="1052"/>
      <c r="L49" s="1052"/>
      <c r="M49" s="1052"/>
      <c r="N49" s="1052"/>
      <c r="O49" s="1052"/>
      <c r="P49" s="1052"/>
      <c r="Q49" s="1052"/>
      <c r="R49" s="1052"/>
      <c r="S49" s="1052"/>
      <c r="T49" s="1052"/>
      <c r="U49" s="1052"/>
      <c r="V49" s="1052"/>
      <c r="W49" s="1052"/>
      <c r="X49" s="1052"/>
      <c r="Y49" s="1052"/>
      <c r="Z49" s="1052"/>
      <c r="AA49" s="1052"/>
      <c r="AB49" s="1052"/>
      <c r="AC49" s="1052"/>
      <c r="AD49" s="1052"/>
      <c r="AE49" s="1052"/>
      <c r="AF49" s="1052"/>
      <c r="AG49" s="1052"/>
      <c r="AH49" s="1052"/>
      <c r="AI49" s="1052"/>
      <c r="AJ49" s="1052"/>
      <c r="AK49" s="1052"/>
      <c r="AL49" s="1052"/>
      <c r="AM49" s="1052"/>
      <c r="AN49" s="1052"/>
      <c r="AO49" s="1052"/>
      <c r="AP49" s="1052"/>
      <c r="AQ49" s="1052"/>
      <c r="AR49" s="1052"/>
      <c r="AS49" s="1052"/>
      <c r="AT49" s="1052"/>
      <c r="AU49" s="1052"/>
      <c r="AV49" s="1052"/>
      <c r="AW49" s="1052"/>
      <c r="AX49" s="1052"/>
      <c r="AY49" s="1052"/>
    </row>
  </sheetData>
  <mergeCells count="25">
    <mergeCell ref="AZ22:BL26"/>
    <mergeCell ref="A33:A40"/>
    <mergeCell ref="AE40:AI40"/>
    <mergeCell ref="A41:AY49"/>
    <mergeCell ref="B8:B9"/>
    <mergeCell ref="C8:C9"/>
    <mergeCell ref="E8:E9"/>
    <mergeCell ref="F8:AI8"/>
    <mergeCell ref="AO8:AO9"/>
    <mergeCell ref="AP10:AY40"/>
    <mergeCell ref="A11:C11"/>
    <mergeCell ref="A21:C21"/>
    <mergeCell ref="A27:A31"/>
    <mergeCell ref="A32:C32"/>
    <mergeCell ref="D1:AE1"/>
    <mergeCell ref="AY1:AY9"/>
    <mergeCell ref="D2:AD2"/>
    <mergeCell ref="AF2:AO2"/>
    <mergeCell ref="D3:AD3"/>
    <mergeCell ref="AG3:AX3"/>
    <mergeCell ref="A4:AO4"/>
    <mergeCell ref="A5:AO5"/>
    <mergeCell ref="A7:AO7"/>
    <mergeCell ref="A8:A9"/>
    <mergeCell ref="Z9:AD9"/>
  </mergeCells>
  <phoneticPr fontId="61" type="noConversion"/>
  <pageMargins left="0.70866141732283472" right="0.70866141732283472" top="0.74803149606299213" bottom="0.74803149606299213" header="0.31496062992125984" footer="0.31496062992125984"/>
  <pageSetup paperSize="8" scale="5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NU457"/>
  <sheetViews>
    <sheetView showGridLines="0" topLeftCell="A41" zoomScale="70" zoomScaleNormal="70" zoomScaleSheetLayoutView="80" workbookViewId="0">
      <selection activeCell="E59" sqref="E59"/>
    </sheetView>
  </sheetViews>
  <sheetFormatPr defaultRowHeight="12.75"/>
  <cols>
    <col min="1" max="1" width="5.28515625" customWidth="1"/>
    <col min="2" max="2" width="20.5703125" customWidth="1"/>
    <col min="3" max="3" width="47.42578125" style="52" customWidth="1"/>
    <col min="4" max="5" width="5.42578125" style="52" customWidth="1"/>
    <col min="6" max="6" width="3.5703125" customWidth="1"/>
    <col min="7" max="40" width="3" customWidth="1"/>
    <col min="41" max="41" width="22" customWidth="1"/>
    <col min="42" max="42" width="0.7109375" hidden="1" customWidth="1"/>
    <col min="43" max="50" width="3.28515625" hidden="1" customWidth="1"/>
    <col min="51" max="51" width="17.28515625" hidden="1" customWidth="1"/>
    <col min="52" max="61" width="9.140625" hidden="1" customWidth="1"/>
    <col min="62" max="62" width="6.42578125" hidden="1" customWidth="1"/>
    <col min="63" max="83" width="9.140625" hidden="1" customWidth="1"/>
    <col min="84" max="84" width="0.42578125" hidden="1" customWidth="1"/>
    <col min="85" max="102" width="9.140625" hidden="1" customWidth="1"/>
    <col min="103" max="103" width="2.140625" customWidth="1"/>
    <col min="104" max="104" width="1.42578125" hidden="1" customWidth="1"/>
    <col min="105" max="109" width="9.140625" hidden="1" customWidth="1"/>
    <col min="110" max="110" width="2.7109375" hidden="1" customWidth="1"/>
    <col min="111" max="115" width="9.140625" hidden="1" customWidth="1"/>
    <col min="116" max="116" width="3.42578125" hidden="1" customWidth="1"/>
    <col min="117" max="125" width="9.140625" hidden="1" customWidth="1"/>
    <col min="126" max="126" width="7.7109375" hidden="1" customWidth="1"/>
    <col min="127" max="134" width="9.140625" hidden="1" customWidth="1"/>
    <col min="135" max="135" width="0.42578125" customWidth="1"/>
    <col min="136" max="136" width="1.140625" hidden="1" customWidth="1"/>
    <col min="137" max="137" width="0.85546875" hidden="1" customWidth="1"/>
    <col min="138" max="141" width="9.140625" hidden="1" customWidth="1"/>
    <col min="142" max="142" width="0.140625" hidden="1" customWidth="1"/>
    <col min="143" max="148" width="9.140625" hidden="1" customWidth="1"/>
    <col min="149" max="149" width="1.7109375" hidden="1" customWidth="1"/>
    <col min="150" max="173" width="9.140625" hidden="1" customWidth="1"/>
    <col min="174" max="174" width="4.7109375" hidden="1" customWidth="1"/>
    <col min="175" max="197" width="9.140625" hidden="1" customWidth="1"/>
    <col min="198" max="198" width="0.140625" hidden="1" customWidth="1"/>
    <col min="199" max="278" width="9.140625" hidden="1" customWidth="1"/>
    <col min="279" max="279" width="4.42578125" hidden="1" customWidth="1"/>
    <col min="280" max="313" width="9.140625" hidden="1" customWidth="1"/>
    <col min="314" max="314" width="1.42578125" hidden="1" customWidth="1"/>
    <col min="315" max="341" width="9.140625" hidden="1" customWidth="1"/>
    <col min="342" max="342" width="6.42578125" hidden="1" customWidth="1"/>
    <col min="343" max="368" width="9.140625" hidden="1" customWidth="1"/>
    <col min="369" max="369" width="0.140625" hidden="1" customWidth="1"/>
    <col min="370" max="378" width="9.140625" hidden="1" customWidth="1"/>
  </cols>
  <sheetData>
    <row r="2" spans="1:380" ht="18">
      <c r="A2" s="1059" t="s">
        <v>43</v>
      </c>
      <c r="B2" s="1059"/>
      <c r="C2" s="23"/>
      <c r="D2" s="23"/>
      <c r="E2" s="23"/>
      <c r="F2" s="20"/>
      <c r="G2" s="73"/>
      <c r="H2" s="73"/>
      <c r="I2" s="73"/>
      <c r="J2" s="73"/>
      <c r="K2" s="1060" t="s">
        <v>312</v>
      </c>
      <c r="L2" s="1060"/>
      <c r="M2" s="1060"/>
      <c r="N2" s="1060"/>
      <c r="O2" s="1060"/>
      <c r="P2" s="1060"/>
      <c r="Q2" s="1060"/>
      <c r="R2" s="1060"/>
      <c r="S2" s="1060"/>
      <c r="T2" s="1060"/>
      <c r="U2" s="73"/>
      <c r="V2" s="73"/>
      <c r="W2" s="73"/>
      <c r="X2" s="73"/>
      <c r="Y2" s="73"/>
      <c r="Z2" s="73"/>
      <c r="AA2" s="73"/>
      <c r="AB2" s="73"/>
      <c r="AC2" s="73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41"/>
      <c r="AP2" s="20"/>
      <c r="AQ2" s="20"/>
    </row>
    <row r="3" spans="1:380" ht="18">
      <c r="A3" s="20" t="s">
        <v>54</v>
      </c>
      <c r="B3" s="20"/>
      <c r="C3" s="51"/>
      <c r="D3" s="23"/>
      <c r="E3" s="23"/>
      <c r="F3" s="20"/>
      <c r="G3" s="73"/>
      <c r="H3" s="73"/>
      <c r="I3" s="73"/>
      <c r="J3" s="73"/>
      <c r="K3" s="73"/>
      <c r="L3" s="73"/>
      <c r="M3" s="73"/>
      <c r="N3" s="73"/>
      <c r="O3" s="73" t="s">
        <v>33</v>
      </c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20"/>
      <c r="AE3" s="20"/>
      <c r="AF3" s="20"/>
      <c r="AG3" s="1059" t="s">
        <v>314</v>
      </c>
      <c r="AH3" s="1059"/>
      <c r="AI3" s="1059"/>
      <c r="AJ3" s="1059"/>
      <c r="AK3" s="1059"/>
      <c r="AL3" s="1059"/>
      <c r="AM3" s="1059"/>
      <c r="AN3" s="1059"/>
      <c r="AO3" s="1059"/>
      <c r="AP3" s="1059"/>
      <c r="AQ3" s="1059"/>
      <c r="AR3" s="1059"/>
    </row>
    <row r="4" spans="1:380" ht="18">
      <c r="A4" s="73"/>
      <c r="B4" s="22"/>
      <c r="C4" s="23"/>
      <c r="D4" s="23"/>
      <c r="E4" s="23"/>
      <c r="F4" s="20"/>
      <c r="G4" s="73"/>
      <c r="H4" s="73"/>
      <c r="I4" s="73"/>
      <c r="J4" s="1060" t="s">
        <v>90</v>
      </c>
      <c r="K4" s="1060"/>
      <c r="L4" s="1060"/>
      <c r="M4" s="1060"/>
      <c r="N4" s="1060"/>
      <c r="O4" s="1060"/>
      <c r="P4" s="1060"/>
      <c r="Q4" s="1060"/>
      <c r="R4" s="1060"/>
      <c r="S4" s="1060"/>
      <c r="T4" s="1060"/>
      <c r="U4" s="1060"/>
      <c r="V4" s="73"/>
      <c r="W4" s="73"/>
      <c r="X4" s="73"/>
      <c r="Y4" s="73"/>
      <c r="Z4" s="73"/>
      <c r="AA4" s="73"/>
      <c r="AB4" s="73"/>
      <c r="AC4" s="73"/>
      <c r="AD4" s="20"/>
      <c r="AE4" s="20"/>
      <c r="AF4" s="20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</row>
    <row r="5" spans="1:380" ht="18">
      <c r="A5" s="1"/>
      <c r="B5" s="4"/>
      <c r="C5" s="5"/>
      <c r="D5" s="5"/>
      <c r="E5" s="5"/>
      <c r="F5" s="3"/>
      <c r="G5" s="73"/>
      <c r="H5" s="73"/>
      <c r="I5" s="73"/>
      <c r="J5" s="73"/>
      <c r="K5" s="73"/>
      <c r="L5" s="73"/>
      <c r="M5" s="73"/>
      <c r="N5" s="73"/>
      <c r="O5" s="73" t="s">
        <v>39</v>
      </c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20"/>
      <c r="AD5" s="20"/>
      <c r="AE5" s="20"/>
      <c r="AF5" s="20"/>
      <c r="AG5" s="20"/>
      <c r="AH5" s="20"/>
      <c r="AI5" s="20"/>
      <c r="AJ5" s="3"/>
      <c r="AK5" s="3"/>
      <c r="AL5" s="3"/>
      <c r="AM5" s="3"/>
      <c r="AN5" s="3"/>
      <c r="AO5" s="3"/>
      <c r="AP5" s="3"/>
      <c r="AQ5" s="3"/>
    </row>
    <row r="6" spans="1:380" ht="18">
      <c r="A6" s="1"/>
      <c r="B6" s="4"/>
      <c r="C6" s="5"/>
      <c r="D6" s="5"/>
      <c r="E6" s="5"/>
      <c r="F6" s="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20"/>
      <c r="AD6" s="20"/>
      <c r="AE6" s="20"/>
      <c r="AF6" s="20"/>
      <c r="AG6" s="20"/>
      <c r="AH6" s="20"/>
      <c r="AI6" s="20"/>
      <c r="AJ6" s="3"/>
      <c r="AK6" s="3"/>
      <c r="AL6" s="3"/>
      <c r="AM6" s="3"/>
      <c r="AN6" s="3"/>
      <c r="AO6" s="3"/>
      <c r="AP6" s="3"/>
      <c r="AQ6" s="3"/>
    </row>
    <row r="7" spans="1:380" ht="16.5" thickBot="1">
      <c r="A7" s="1061" t="s">
        <v>386</v>
      </c>
      <c r="B7" s="1070"/>
      <c r="C7" s="1070"/>
      <c r="D7" s="1070"/>
      <c r="E7" s="1070"/>
      <c r="F7" s="1070"/>
      <c r="G7" s="1070"/>
      <c r="H7" s="1070"/>
      <c r="I7" s="1070"/>
      <c r="J7" s="1070"/>
      <c r="K7" s="1070"/>
      <c r="L7" s="1070"/>
      <c r="M7" s="1070"/>
      <c r="N7" s="1070"/>
      <c r="O7" s="1070"/>
      <c r="P7" s="1070"/>
      <c r="Q7" s="1070"/>
      <c r="R7" s="1070"/>
      <c r="S7" s="1070"/>
      <c r="T7" s="1070"/>
      <c r="U7" s="1070"/>
      <c r="V7" s="1070"/>
      <c r="W7" s="1070"/>
      <c r="X7" s="1070"/>
      <c r="Y7" s="1070"/>
      <c r="Z7" s="1070"/>
      <c r="AA7" s="1070"/>
      <c r="AB7" s="1070"/>
      <c r="AC7" s="1070"/>
      <c r="AD7" s="1070"/>
      <c r="AE7" s="1070"/>
      <c r="AF7" s="1070"/>
      <c r="AG7" s="1070"/>
      <c r="AH7" s="1070"/>
      <c r="AI7" s="1070"/>
      <c r="AJ7" s="1070"/>
      <c r="AK7" s="1070"/>
      <c r="AL7" s="1070"/>
      <c r="AM7" s="1070"/>
      <c r="AN7" s="1070"/>
      <c r="AO7" s="1070"/>
      <c r="AP7" s="3"/>
      <c r="AQ7" s="3"/>
    </row>
    <row r="8" spans="1:380" ht="15.75" customHeight="1">
      <c r="A8" s="1008"/>
      <c r="B8" s="1010" t="s">
        <v>21</v>
      </c>
      <c r="C8" s="1072" t="s">
        <v>2</v>
      </c>
      <c r="D8" s="53" t="s">
        <v>0</v>
      </c>
      <c r="E8" s="1074" t="s">
        <v>32</v>
      </c>
      <c r="F8" s="1016" t="s">
        <v>1</v>
      </c>
      <c r="G8" s="1017"/>
      <c r="H8" s="1017"/>
      <c r="I8" s="1017"/>
      <c r="J8" s="1017"/>
      <c r="K8" s="1017"/>
      <c r="L8" s="1017"/>
      <c r="M8" s="1017"/>
      <c r="N8" s="1017"/>
      <c r="O8" s="1017"/>
      <c r="P8" s="1017"/>
      <c r="Q8" s="1017"/>
      <c r="R8" s="1017"/>
      <c r="S8" s="1017"/>
      <c r="T8" s="1017"/>
      <c r="U8" s="1017"/>
      <c r="V8" s="1017"/>
      <c r="W8" s="1017"/>
      <c r="X8" s="1017"/>
      <c r="Y8" s="1017"/>
      <c r="Z8" s="1017"/>
      <c r="AA8" s="1017"/>
      <c r="AB8" s="1017"/>
      <c r="AC8" s="1017"/>
      <c r="AD8" s="1017"/>
      <c r="AE8" s="1017"/>
      <c r="AF8" s="1017"/>
      <c r="AG8" s="1017"/>
      <c r="AH8" s="1017"/>
      <c r="AI8" s="1017"/>
      <c r="AJ8" s="11"/>
      <c r="AK8" s="11"/>
      <c r="AL8" s="11"/>
      <c r="AM8" s="12"/>
      <c r="AN8" s="13"/>
      <c r="AO8" s="1062" t="s">
        <v>26</v>
      </c>
    </row>
    <row r="9" spans="1:380" ht="16.5" thickBot="1">
      <c r="A9" s="1071"/>
      <c r="B9" s="1053"/>
      <c r="C9" s="1073"/>
      <c r="D9" s="54" t="s">
        <v>3</v>
      </c>
      <c r="E9" s="1075"/>
      <c r="F9" s="15"/>
      <c r="G9" s="16"/>
      <c r="H9" s="16" t="s">
        <v>4</v>
      </c>
      <c r="I9" s="16"/>
      <c r="J9" s="17"/>
      <c r="K9" s="16"/>
      <c r="L9" s="16"/>
      <c r="M9" s="16" t="s">
        <v>5</v>
      </c>
      <c r="N9" s="16"/>
      <c r="O9" s="17"/>
      <c r="P9" s="16"/>
      <c r="Q9" s="16"/>
      <c r="R9" s="18" t="s">
        <v>6</v>
      </c>
      <c r="S9" s="16"/>
      <c r="T9" s="17"/>
      <c r="U9" s="16"/>
      <c r="V9" s="16"/>
      <c r="W9" s="18" t="s">
        <v>7</v>
      </c>
      <c r="X9" s="16"/>
      <c r="Y9" s="17"/>
      <c r="Z9" s="16"/>
      <c r="AA9" s="16"/>
      <c r="AB9" s="18" t="s">
        <v>8</v>
      </c>
      <c r="AC9" s="16"/>
      <c r="AD9" s="17"/>
      <c r="AE9" s="15"/>
      <c r="AF9" s="16"/>
      <c r="AG9" s="16" t="s">
        <v>9</v>
      </c>
      <c r="AH9" s="16"/>
      <c r="AI9" s="19"/>
      <c r="AJ9" s="15"/>
      <c r="AK9" s="16"/>
      <c r="AL9" s="16" t="s">
        <v>20</v>
      </c>
      <c r="AM9" s="16"/>
      <c r="AN9" s="17"/>
      <c r="AO9" s="1063"/>
    </row>
    <row r="10" spans="1:380" ht="16.5" thickBot="1">
      <c r="A10" s="75"/>
      <c r="B10" s="76"/>
      <c r="C10" s="11"/>
      <c r="D10" s="77"/>
      <c r="E10" s="78"/>
      <c r="F10" s="111" t="s">
        <v>10</v>
      </c>
      <c r="G10" s="42" t="s">
        <v>12</v>
      </c>
      <c r="H10" s="42" t="s">
        <v>11</v>
      </c>
      <c r="I10" s="42" t="s">
        <v>13</v>
      </c>
      <c r="J10" s="44" t="s">
        <v>14</v>
      </c>
      <c r="K10" s="43" t="s">
        <v>10</v>
      </c>
      <c r="L10" s="42" t="s">
        <v>12</v>
      </c>
      <c r="M10" s="42" t="s">
        <v>11</v>
      </c>
      <c r="N10" s="42" t="s">
        <v>13</v>
      </c>
      <c r="O10" s="44" t="s">
        <v>14</v>
      </c>
      <c r="P10" s="43" t="s">
        <v>10</v>
      </c>
      <c r="Q10" s="42" t="s">
        <v>12</v>
      </c>
      <c r="R10" s="42" t="s">
        <v>11</v>
      </c>
      <c r="S10" s="42" t="s">
        <v>13</v>
      </c>
      <c r="T10" s="44" t="s">
        <v>14</v>
      </c>
      <c r="U10" s="43" t="s">
        <v>10</v>
      </c>
      <c r="V10" s="42" t="s">
        <v>12</v>
      </c>
      <c r="W10" s="42" t="s">
        <v>11</v>
      </c>
      <c r="X10" s="42" t="s">
        <v>13</v>
      </c>
      <c r="Y10" s="44" t="s">
        <v>14</v>
      </c>
      <c r="Z10" s="43" t="s">
        <v>10</v>
      </c>
      <c r="AA10" s="42" t="s">
        <v>12</v>
      </c>
      <c r="AB10" s="42" t="s">
        <v>11</v>
      </c>
      <c r="AC10" s="42" t="s">
        <v>13</v>
      </c>
      <c r="AD10" s="44" t="s">
        <v>14</v>
      </c>
      <c r="AE10" s="43" t="s">
        <v>10</v>
      </c>
      <c r="AF10" s="42" t="s">
        <v>12</v>
      </c>
      <c r="AG10" s="42" t="s">
        <v>11</v>
      </c>
      <c r="AH10" s="42" t="s">
        <v>13</v>
      </c>
      <c r="AI10" s="44" t="s">
        <v>14</v>
      </c>
      <c r="AJ10" s="43" t="s">
        <v>10</v>
      </c>
      <c r="AK10" s="42" t="s">
        <v>12</v>
      </c>
      <c r="AL10" s="42" t="s">
        <v>11</v>
      </c>
      <c r="AM10" s="42" t="s">
        <v>13</v>
      </c>
      <c r="AN10" s="44" t="s">
        <v>14</v>
      </c>
      <c r="AO10" s="79" t="s">
        <v>21</v>
      </c>
    </row>
    <row r="11" spans="1:380" ht="16.5" thickBot="1">
      <c r="A11" s="1064" t="s">
        <v>39</v>
      </c>
      <c r="B11" s="1065"/>
      <c r="C11" s="1066"/>
      <c r="D11" s="80"/>
      <c r="E11" s="81"/>
      <c r="F11" s="82"/>
      <c r="G11" s="83"/>
      <c r="H11" s="83"/>
      <c r="I11" s="83"/>
      <c r="J11" s="84"/>
      <c r="K11" s="82"/>
      <c r="L11" s="83"/>
      <c r="M11" s="83"/>
      <c r="N11" s="83"/>
      <c r="O11" s="84"/>
      <c r="P11" s="85"/>
      <c r="Q11" s="83"/>
      <c r="R11" s="83"/>
      <c r="S11" s="83"/>
      <c r="T11" s="84"/>
      <c r="U11" s="82"/>
      <c r="V11" s="83"/>
      <c r="W11" s="83"/>
      <c r="X11" s="83"/>
      <c r="Y11" s="84"/>
      <c r="Z11" s="82"/>
      <c r="AA11" s="83"/>
      <c r="AB11" s="83"/>
      <c r="AC11" s="83"/>
      <c r="AD11" s="84"/>
      <c r="AE11" s="82"/>
      <c r="AF11" s="83"/>
      <c r="AG11" s="83"/>
      <c r="AH11" s="83"/>
      <c r="AI11" s="84"/>
      <c r="AJ11" s="86"/>
      <c r="AK11" s="83"/>
      <c r="AL11" s="83"/>
      <c r="AM11" s="83"/>
      <c r="AN11" s="87"/>
      <c r="AO11" s="88"/>
    </row>
    <row r="12" spans="1:380" ht="16.5" thickBot="1">
      <c r="A12" s="838" t="s">
        <v>4</v>
      </c>
      <c r="B12" s="842" t="s">
        <v>252</v>
      </c>
      <c r="C12" s="843" t="s">
        <v>55</v>
      </c>
      <c r="D12" s="507">
        <v>2</v>
      </c>
      <c r="E12" s="844">
        <v>3</v>
      </c>
      <c r="F12" s="508"/>
      <c r="G12" s="509"/>
      <c r="H12" s="509"/>
      <c r="I12" s="509"/>
      <c r="J12" s="510"/>
      <c r="K12" s="511"/>
      <c r="L12" s="509"/>
      <c r="M12" s="509"/>
      <c r="N12" s="509"/>
      <c r="O12" s="510"/>
      <c r="P12" s="511"/>
      <c r="Q12" s="509"/>
      <c r="R12" s="509"/>
      <c r="S12" s="509"/>
      <c r="T12" s="510"/>
      <c r="U12" s="511"/>
      <c r="V12" s="509"/>
      <c r="W12" s="509"/>
      <c r="X12" s="509"/>
      <c r="Y12" s="510"/>
      <c r="Z12" s="511">
        <v>0</v>
      </c>
      <c r="AA12" s="509">
        <v>0</v>
      </c>
      <c r="AB12" s="509">
        <v>2</v>
      </c>
      <c r="AC12" s="509" t="s">
        <v>37</v>
      </c>
      <c r="AD12" s="510">
        <v>3</v>
      </c>
      <c r="AE12" s="630" t="s">
        <v>251</v>
      </c>
      <c r="AF12" s="512"/>
      <c r="AG12" s="512"/>
      <c r="AH12" s="512"/>
      <c r="AI12" s="513"/>
      <c r="AJ12" s="514"/>
      <c r="AK12" s="515"/>
      <c r="AL12" s="515"/>
      <c r="AM12" s="515"/>
      <c r="AN12" s="516"/>
      <c r="AO12" s="763"/>
      <c r="CY12" s="1042"/>
      <c r="CZ12" s="1004"/>
      <c r="DA12" s="1004"/>
      <c r="DB12" s="1004"/>
      <c r="DC12" s="1043"/>
      <c r="DD12" s="1043"/>
      <c r="DE12" s="1043"/>
      <c r="DF12" s="1043"/>
      <c r="DG12" s="1043"/>
      <c r="DH12" s="1043"/>
      <c r="DI12" s="1043"/>
      <c r="DJ12" s="1043"/>
      <c r="DK12" s="1043"/>
      <c r="DL12" s="1043"/>
      <c r="DM12" s="1043"/>
      <c r="DN12" s="1043"/>
      <c r="DO12" s="1043"/>
      <c r="DP12" s="1043"/>
      <c r="DQ12" s="1043"/>
      <c r="DR12" s="1043"/>
      <c r="DS12" s="1043"/>
      <c r="DT12" s="1043"/>
      <c r="DU12" s="1043"/>
      <c r="DV12" s="1043"/>
      <c r="DW12" s="1043"/>
      <c r="DX12" s="1043"/>
      <c r="DY12" s="1043"/>
      <c r="DZ12" s="1043"/>
      <c r="EA12" s="1043"/>
      <c r="EB12" s="1043"/>
      <c r="EC12" s="1043"/>
      <c r="ED12" s="1043"/>
      <c r="EE12" s="1043"/>
      <c r="EF12" s="1043"/>
      <c r="EG12" s="1043"/>
      <c r="EH12" s="1043"/>
      <c r="EI12" s="1043"/>
      <c r="EJ12" s="1043"/>
      <c r="EK12" s="1043"/>
      <c r="EL12" s="1043"/>
      <c r="EM12" s="1043"/>
      <c r="EN12" s="1043"/>
      <c r="EO12" s="1043"/>
      <c r="EP12" s="1043"/>
      <c r="EQ12" s="1043"/>
      <c r="ER12" s="1043"/>
      <c r="ES12" s="1043"/>
      <c r="ET12" s="1043"/>
      <c r="EU12" s="1043"/>
      <c r="EV12" s="1043"/>
      <c r="EW12" s="1043"/>
      <c r="EX12" s="1043"/>
      <c r="EY12" s="1043"/>
      <c r="EZ12" s="1043"/>
      <c r="FA12" s="1043"/>
      <c r="FB12" s="1043"/>
      <c r="FC12" s="1043"/>
      <c r="FD12" s="1043"/>
      <c r="FE12" s="1043"/>
      <c r="FF12" s="1043"/>
      <c r="FG12" s="1043"/>
      <c r="FH12" s="1043"/>
      <c r="FI12" s="1043"/>
      <c r="FJ12" s="1043"/>
      <c r="FK12" s="1043"/>
      <c r="FL12" s="1043"/>
      <c r="FM12" s="1043"/>
      <c r="FN12" s="1043"/>
      <c r="FO12" s="1043"/>
      <c r="FP12" s="1043"/>
      <c r="FQ12" s="1043"/>
      <c r="FR12" s="1043"/>
      <c r="FS12" s="1043"/>
      <c r="FT12" s="1043"/>
      <c r="FU12" s="1043"/>
      <c r="FV12" s="1043"/>
      <c r="FW12" s="1043"/>
      <c r="FX12" s="1043"/>
      <c r="FY12" s="1043"/>
      <c r="FZ12" s="1043"/>
      <c r="GA12" s="1043"/>
      <c r="GB12" s="1043"/>
      <c r="GC12" s="1043"/>
      <c r="GD12" s="1043"/>
      <c r="GE12" s="1043"/>
      <c r="GF12" s="1043"/>
      <c r="GG12" s="1043"/>
      <c r="GH12" s="1043"/>
      <c r="GI12" s="1043"/>
      <c r="GJ12" s="1043"/>
      <c r="GK12" s="1043"/>
      <c r="GL12" s="1043"/>
      <c r="GM12" s="1043"/>
      <c r="GN12" s="1043"/>
      <c r="GO12" s="1043"/>
      <c r="GP12" s="1043"/>
      <c r="GQ12" s="1043"/>
      <c r="GR12" s="1043"/>
      <c r="GS12" s="1043"/>
      <c r="GT12" s="1043"/>
      <c r="GU12" s="1043"/>
      <c r="GV12" s="1043"/>
      <c r="GW12" s="1043"/>
      <c r="GX12" s="1043"/>
      <c r="GY12" s="1043"/>
      <c r="GZ12" s="1043"/>
      <c r="HA12" s="1043"/>
      <c r="HB12" s="1043"/>
      <c r="HC12" s="1043"/>
      <c r="HD12" s="1043"/>
      <c r="HE12" s="1043"/>
      <c r="HF12" s="1043"/>
      <c r="HG12" s="1043"/>
      <c r="HH12" s="1043"/>
      <c r="HI12" s="1043"/>
      <c r="HJ12" s="1043"/>
      <c r="HK12" s="1043"/>
      <c r="HL12" s="1043"/>
      <c r="HM12" s="1043"/>
      <c r="HN12" s="1043"/>
      <c r="HO12" s="1043"/>
      <c r="HP12" s="1043"/>
      <c r="HQ12" s="1043"/>
      <c r="HR12" s="1043"/>
      <c r="HS12" s="1043"/>
      <c r="HT12" s="1043"/>
      <c r="HU12" s="1043"/>
      <c r="HV12" s="1043"/>
      <c r="HW12" s="1043"/>
      <c r="HX12" s="1043"/>
      <c r="HY12" s="1043"/>
      <c r="HZ12" s="1043"/>
      <c r="IA12" s="1043"/>
      <c r="IB12" s="1043"/>
      <c r="IC12" s="1043"/>
      <c r="ID12" s="1043"/>
      <c r="IE12" s="1043"/>
      <c r="IF12" s="1043"/>
      <c r="IG12" s="1043"/>
      <c r="IH12" s="1043"/>
      <c r="II12" s="1043"/>
      <c r="IJ12" s="1043"/>
      <c r="IK12" s="1043"/>
      <c r="IL12" s="1043"/>
      <c r="IM12" s="1043"/>
      <c r="IN12" s="1043"/>
      <c r="IO12" s="1043"/>
      <c r="IP12" s="1043"/>
      <c r="IQ12" s="1043"/>
      <c r="IR12" s="1043"/>
      <c r="IS12" s="1043"/>
      <c r="IT12" s="1043"/>
      <c r="IU12" s="1043"/>
      <c r="IV12" s="1043"/>
      <c r="IW12" s="1043"/>
      <c r="IX12" s="1043"/>
      <c r="IY12" s="1043"/>
      <c r="IZ12" s="1043"/>
      <c r="JA12" s="1043"/>
      <c r="JB12" s="1043"/>
      <c r="JC12" s="1043"/>
      <c r="JD12" s="1043"/>
      <c r="JE12" s="1043"/>
      <c r="JF12" s="1043"/>
      <c r="JG12" s="1043"/>
      <c r="JH12" s="1043"/>
      <c r="JI12" s="1043"/>
      <c r="JJ12" s="1043"/>
      <c r="JK12" s="1043"/>
      <c r="JL12" s="1043"/>
      <c r="JM12" s="1043"/>
      <c r="JN12" s="1043"/>
      <c r="JO12" s="1043"/>
      <c r="JP12" s="1043"/>
      <c r="JQ12" s="1043"/>
      <c r="JR12" s="1043"/>
      <c r="JS12" s="1043"/>
      <c r="JT12" s="1043"/>
      <c r="JU12" s="1043"/>
      <c r="JV12" s="1043"/>
      <c r="JW12" s="1043"/>
      <c r="JX12" s="1043"/>
      <c r="JY12" s="1043"/>
      <c r="JZ12" s="1043"/>
      <c r="KA12" s="1043"/>
      <c r="KB12" s="1043"/>
      <c r="KC12" s="1043"/>
      <c r="KD12" s="1043"/>
      <c r="KE12" s="1043"/>
      <c r="KF12" s="1043"/>
      <c r="KG12" s="1043"/>
      <c r="KH12" s="1043"/>
      <c r="KI12" s="1043"/>
      <c r="KJ12" s="1043"/>
      <c r="KK12" s="1043"/>
      <c r="KL12" s="1043"/>
      <c r="KM12" s="1043"/>
      <c r="KN12" s="1043"/>
      <c r="KO12" s="1043"/>
      <c r="KP12" s="1043"/>
      <c r="KQ12" s="1043"/>
      <c r="KR12" s="1043"/>
      <c r="KS12" s="1043"/>
      <c r="KT12" s="1043"/>
      <c r="KU12" s="1043"/>
      <c r="KV12" s="1043"/>
      <c r="KW12" s="1043"/>
      <c r="KX12" s="1043"/>
      <c r="KY12" s="1043"/>
      <c r="KZ12" s="1043"/>
      <c r="LA12" s="1043"/>
      <c r="LB12" s="1043"/>
      <c r="LC12" s="1043"/>
      <c r="LD12" s="1043"/>
      <c r="LE12" s="1043"/>
      <c r="LF12" s="1043"/>
      <c r="LG12" s="1043"/>
      <c r="LH12" s="1043"/>
      <c r="LI12" s="1043"/>
      <c r="LJ12" s="1043"/>
      <c r="LK12" s="1043"/>
      <c r="LL12" s="1043"/>
      <c r="LM12" s="1043"/>
      <c r="LN12" s="1043"/>
      <c r="LO12" s="1043"/>
      <c r="LP12" s="1043"/>
      <c r="LQ12" s="1043"/>
      <c r="LR12" s="1043"/>
      <c r="LS12" s="1043"/>
      <c r="LT12" s="1043"/>
      <c r="LU12" s="1043"/>
      <c r="LV12" s="1043"/>
      <c r="LW12" s="1043"/>
      <c r="LX12" s="1043"/>
      <c r="LY12" s="1043"/>
      <c r="LZ12" s="1043"/>
      <c r="MA12" s="1043"/>
      <c r="MB12" s="1043"/>
      <c r="MC12" s="1043"/>
      <c r="MD12" s="1043"/>
      <c r="ME12" s="1043"/>
      <c r="MF12" s="1043"/>
      <c r="MG12" s="1043"/>
      <c r="MH12" s="1043"/>
      <c r="MI12" s="1043"/>
      <c r="MJ12" s="1043"/>
      <c r="MK12" s="1043"/>
      <c r="ML12" s="1043"/>
      <c r="MM12" s="1043"/>
      <c r="MN12" s="1043"/>
      <c r="MO12" s="1043"/>
      <c r="MP12" s="1043"/>
      <c r="MQ12" s="1043"/>
      <c r="MR12" s="1043"/>
      <c r="MS12" s="1043"/>
      <c r="MT12" s="1043"/>
      <c r="MU12" s="1043"/>
      <c r="MV12" s="1043"/>
      <c r="MW12" s="1043"/>
      <c r="MX12" s="1043"/>
      <c r="MY12" s="1043"/>
      <c r="MZ12" s="1043"/>
      <c r="NA12" s="1043"/>
      <c r="NB12" s="1043"/>
      <c r="NC12" s="1043"/>
      <c r="ND12" s="1043"/>
      <c r="NE12" s="1043"/>
      <c r="NF12" s="1043"/>
      <c r="NG12" s="1043"/>
      <c r="NH12" s="1043"/>
      <c r="NI12" s="1043"/>
      <c r="NJ12" s="1043"/>
      <c r="NK12" s="1043"/>
      <c r="NL12" s="1043"/>
      <c r="NM12" s="1043"/>
      <c r="NN12" s="1043"/>
      <c r="NO12" s="1043"/>
      <c r="NP12" s="1043"/>
    </row>
    <row r="13" spans="1:380" ht="16.5" thickBot="1">
      <c r="A13" s="838" t="s">
        <v>5</v>
      </c>
      <c r="B13" s="805" t="s">
        <v>253</v>
      </c>
      <c r="C13" s="806" t="s">
        <v>56</v>
      </c>
      <c r="D13" s="517">
        <v>2</v>
      </c>
      <c r="E13" s="807">
        <v>3</v>
      </c>
      <c r="F13" s="518"/>
      <c r="G13" s="519"/>
      <c r="H13" s="519"/>
      <c r="I13" s="519"/>
      <c r="J13" s="520"/>
      <c r="K13" s="521"/>
      <c r="L13" s="519"/>
      <c r="M13" s="519"/>
      <c r="N13" s="519"/>
      <c r="O13" s="520"/>
      <c r="P13" s="521"/>
      <c r="Q13" s="519"/>
      <c r="R13" s="519"/>
      <c r="S13" s="519"/>
      <c r="T13" s="520"/>
      <c r="U13" s="518"/>
      <c r="V13" s="519"/>
      <c r="W13" s="519"/>
      <c r="X13" s="519"/>
      <c r="Y13" s="520"/>
      <c r="Z13" s="521">
        <v>0</v>
      </c>
      <c r="AA13" s="519">
        <v>0</v>
      </c>
      <c r="AB13" s="519">
        <v>2</v>
      </c>
      <c r="AC13" s="519" t="s">
        <v>37</v>
      </c>
      <c r="AD13" s="520">
        <v>3</v>
      </c>
      <c r="AE13" s="630" t="s">
        <v>251</v>
      </c>
      <c r="AF13" s="519"/>
      <c r="AG13" s="519"/>
      <c r="AH13" s="519"/>
      <c r="AI13" s="520"/>
      <c r="AJ13" s="521"/>
      <c r="AK13" s="519"/>
      <c r="AL13" s="519"/>
      <c r="AM13" s="519"/>
      <c r="AN13" s="520"/>
      <c r="AO13" s="340"/>
      <c r="CY13" s="1044"/>
      <c r="CZ13" s="1004"/>
      <c r="DA13" s="1004"/>
      <c r="DB13" s="1004"/>
      <c r="DC13" s="1043"/>
      <c r="DD13" s="1043"/>
      <c r="DE13" s="1043"/>
      <c r="DF13" s="1043"/>
      <c r="DG13" s="1043"/>
      <c r="DH13" s="1043"/>
      <c r="DI13" s="1043"/>
      <c r="DJ13" s="1043"/>
      <c r="DK13" s="1043"/>
      <c r="DL13" s="1043"/>
      <c r="DM13" s="1043"/>
      <c r="DN13" s="1043"/>
      <c r="DO13" s="1043"/>
      <c r="DP13" s="1043"/>
      <c r="DQ13" s="1043"/>
      <c r="DR13" s="1043"/>
      <c r="DS13" s="1043"/>
      <c r="DT13" s="1043"/>
      <c r="DU13" s="1043"/>
      <c r="DV13" s="1043"/>
      <c r="DW13" s="1043"/>
      <c r="DX13" s="1043"/>
      <c r="DY13" s="1043"/>
      <c r="DZ13" s="1043"/>
      <c r="EA13" s="1043"/>
      <c r="EB13" s="1043"/>
      <c r="EC13" s="1043"/>
      <c r="ED13" s="1043"/>
      <c r="EE13" s="1043"/>
      <c r="EF13" s="1043"/>
      <c r="EG13" s="1043"/>
      <c r="EH13" s="1043"/>
      <c r="EI13" s="1043"/>
      <c r="EJ13" s="1043"/>
      <c r="EK13" s="1043"/>
      <c r="EL13" s="1043"/>
      <c r="EM13" s="1043"/>
      <c r="EN13" s="1043"/>
      <c r="EO13" s="1043"/>
      <c r="EP13" s="1043"/>
      <c r="EQ13" s="1043"/>
      <c r="ER13" s="1043"/>
      <c r="ES13" s="1043"/>
      <c r="ET13" s="1043"/>
      <c r="EU13" s="1043"/>
      <c r="EV13" s="1043"/>
      <c r="EW13" s="1043"/>
      <c r="EX13" s="1043"/>
      <c r="EY13" s="1043"/>
      <c r="EZ13" s="1043"/>
      <c r="FA13" s="1043"/>
      <c r="FB13" s="1043"/>
      <c r="FC13" s="1043"/>
      <c r="FD13" s="1043"/>
      <c r="FE13" s="1043"/>
      <c r="FF13" s="1043"/>
      <c r="FG13" s="1043"/>
      <c r="FH13" s="1043"/>
      <c r="FI13" s="1043"/>
      <c r="FJ13" s="1043"/>
      <c r="FK13" s="1043"/>
      <c r="FL13" s="1043"/>
      <c r="FM13" s="1043"/>
      <c r="FN13" s="1043"/>
      <c r="FO13" s="1043"/>
      <c r="FP13" s="1043"/>
      <c r="FQ13" s="1043"/>
      <c r="FR13" s="1043"/>
      <c r="FS13" s="1043"/>
      <c r="FT13" s="1043"/>
      <c r="FU13" s="1043"/>
      <c r="FV13" s="1043"/>
      <c r="FW13" s="1043"/>
      <c r="FX13" s="1043"/>
      <c r="FY13" s="1043"/>
      <c r="FZ13" s="1043"/>
      <c r="GA13" s="1043"/>
      <c r="GB13" s="1043"/>
      <c r="GC13" s="1043"/>
      <c r="GD13" s="1043"/>
      <c r="GE13" s="1043"/>
      <c r="GF13" s="1043"/>
      <c r="GG13" s="1043"/>
      <c r="GH13" s="1043"/>
      <c r="GI13" s="1043"/>
      <c r="GJ13" s="1043"/>
      <c r="GK13" s="1043"/>
      <c r="GL13" s="1043"/>
      <c r="GM13" s="1043"/>
      <c r="GN13" s="1043"/>
      <c r="GO13" s="1043"/>
      <c r="GP13" s="1043"/>
      <c r="GQ13" s="1043"/>
      <c r="GR13" s="1043"/>
      <c r="GS13" s="1043"/>
      <c r="GT13" s="1043"/>
      <c r="GU13" s="1043"/>
      <c r="GV13" s="1043"/>
      <c r="GW13" s="1043"/>
      <c r="GX13" s="1043"/>
      <c r="GY13" s="1043"/>
      <c r="GZ13" s="1043"/>
      <c r="HA13" s="1043"/>
      <c r="HB13" s="1043"/>
      <c r="HC13" s="1043"/>
      <c r="HD13" s="1043"/>
      <c r="HE13" s="1043"/>
      <c r="HF13" s="1043"/>
      <c r="HG13" s="1043"/>
      <c r="HH13" s="1043"/>
      <c r="HI13" s="1043"/>
      <c r="HJ13" s="1043"/>
      <c r="HK13" s="1043"/>
      <c r="HL13" s="1043"/>
      <c r="HM13" s="1043"/>
      <c r="HN13" s="1043"/>
      <c r="HO13" s="1043"/>
      <c r="HP13" s="1043"/>
      <c r="HQ13" s="1043"/>
      <c r="HR13" s="1043"/>
      <c r="HS13" s="1043"/>
      <c r="HT13" s="1043"/>
      <c r="HU13" s="1043"/>
      <c r="HV13" s="1043"/>
      <c r="HW13" s="1043"/>
      <c r="HX13" s="1043"/>
      <c r="HY13" s="1043"/>
      <c r="HZ13" s="1043"/>
      <c r="IA13" s="1043"/>
      <c r="IB13" s="1043"/>
      <c r="IC13" s="1043"/>
      <c r="ID13" s="1043"/>
      <c r="IE13" s="1043"/>
      <c r="IF13" s="1043"/>
      <c r="IG13" s="1043"/>
      <c r="IH13" s="1043"/>
      <c r="II13" s="1043"/>
      <c r="IJ13" s="1043"/>
      <c r="IK13" s="1043"/>
      <c r="IL13" s="1043"/>
      <c r="IM13" s="1043"/>
      <c r="IN13" s="1043"/>
      <c r="IO13" s="1043"/>
      <c r="IP13" s="1043"/>
      <c r="IQ13" s="1043"/>
      <c r="IR13" s="1043"/>
      <c r="IS13" s="1043"/>
      <c r="IT13" s="1043"/>
      <c r="IU13" s="1043"/>
      <c r="IV13" s="1043"/>
      <c r="IW13" s="1043"/>
      <c r="IX13" s="1043"/>
      <c r="IY13" s="1043"/>
      <c r="IZ13" s="1043"/>
      <c r="JA13" s="1043"/>
      <c r="JB13" s="1043"/>
      <c r="JC13" s="1043"/>
      <c r="JD13" s="1043"/>
      <c r="JE13" s="1043"/>
      <c r="JF13" s="1043"/>
      <c r="JG13" s="1043"/>
      <c r="JH13" s="1043"/>
      <c r="JI13" s="1043"/>
      <c r="JJ13" s="1043"/>
      <c r="JK13" s="1043"/>
      <c r="JL13" s="1043"/>
      <c r="JM13" s="1043"/>
      <c r="JN13" s="1043"/>
      <c r="JO13" s="1043"/>
      <c r="JP13" s="1043"/>
      <c r="JQ13" s="1043"/>
      <c r="JR13" s="1043"/>
      <c r="JS13" s="1043"/>
      <c r="JT13" s="1043"/>
      <c r="JU13" s="1043"/>
      <c r="JV13" s="1043"/>
      <c r="JW13" s="1043"/>
      <c r="JX13" s="1043"/>
      <c r="JY13" s="1043"/>
      <c r="JZ13" s="1043"/>
      <c r="KA13" s="1043"/>
      <c r="KB13" s="1043"/>
      <c r="KC13" s="1043"/>
      <c r="KD13" s="1043"/>
      <c r="KE13" s="1043"/>
      <c r="KF13" s="1043"/>
      <c r="KG13" s="1043"/>
      <c r="KH13" s="1043"/>
      <c r="KI13" s="1043"/>
      <c r="KJ13" s="1043"/>
      <c r="KK13" s="1043"/>
      <c r="KL13" s="1043"/>
      <c r="KM13" s="1043"/>
      <c r="KN13" s="1043"/>
      <c r="KO13" s="1043"/>
      <c r="KP13" s="1043"/>
      <c r="KQ13" s="1043"/>
      <c r="KR13" s="1043"/>
      <c r="KS13" s="1043"/>
      <c r="KT13" s="1043"/>
      <c r="KU13" s="1043"/>
      <c r="KV13" s="1043"/>
      <c r="KW13" s="1043"/>
      <c r="KX13" s="1043"/>
      <c r="KY13" s="1043"/>
      <c r="KZ13" s="1043"/>
      <c r="LA13" s="1043"/>
      <c r="LB13" s="1043"/>
      <c r="LC13" s="1043"/>
      <c r="LD13" s="1043"/>
      <c r="LE13" s="1043"/>
      <c r="LF13" s="1043"/>
      <c r="LG13" s="1043"/>
      <c r="LH13" s="1043"/>
      <c r="LI13" s="1043"/>
      <c r="LJ13" s="1043"/>
      <c r="LK13" s="1043"/>
      <c r="LL13" s="1043"/>
      <c r="LM13" s="1043"/>
      <c r="LN13" s="1043"/>
      <c r="LO13" s="1043"/>
      <c r="LP13" s="1043"/>
      <c r="LQ13" s="1043"/>
      <c r="LR13" s="1043"/>
      <c r="LS13" s="1043"/>
      <c r="LT13" s="1043"/>
      <c r="LU13" s="1043"/>
      <c r="LV13" s="1043"/>
      <c r="LW13" s="1043"/>
      <c r="LX13" s="1043"/>
      <c r="LY13" s="1043"/>
      <c r="LZ13" s="1043"/>
      <c r="MA13" s="1043"/>
      <c r="MB13" s="1043"/>
      <c r="MC13" s="1043"/>
      <c r="MD13" s="1043"/>
      <c r="ME13" s="1043"/>
      <c r="MF13" s="1043"/>
      <c r="MG13" s="1043"/>
      <c r="MH13" s="1043"/>
      <c r="MI13" s="1043"/>
      <c r="MJ13" s="1043"/>
      <c r="MK13" s="1043"/>
      <c r="ML13" s="1043"/>
      <c r="MM13" s="1043"/>
      <c r="MN13" s="1043"/>
      <c r="MO13" s="1043"/>
      <c r="MP13" s="1043"/>
      <c r="MQ13" s="1043"/>
      <c r="MR13" s="1043"/>
      <c r="MS13" s="1043"/>
      <c r="MT13" s="1043"/>
      <c r="MU13" s="1043"/>
      <c r="MV13" s="1043"/>
      <c r="MW13" s="1043"/>
      <c r="MX13" s="1043"/>
      <c r="MY13" s="1043"/>
      <c r="MZ13" s="1043"/>
      <c r="NA13" s="1043"/>
      <c r="NB13" s="1043"/>
      <c r="NC13" s="1043"/>
      <c r="ND13" s="1043"/>
      <c r="NE13" s="1043"/>
      <c r="NF13" s="1043"/>
      <c r="NG13" s="1043"/>
      <c r="NH13" s="1043"/>
      <c r="NI13" s="1043"/>
      <c r="NJ13" s="1043"/>
      <c r="NK13" s="1043"/>
      <c r="NL13" s="1043"/>
      <c r="NM13" s="1043"/>
      <c r="NN13" s="1043"/>
      <c r="NO13" s="1043"/>
      <c r="NP13" s="1043"/>
    </row>
    <row r="14" spans="1:380" ht="16.5" thickBot="1">
      <c r="A14" s="838" t="s">
        <v>6</v>
      </c>
      <c r="B14" s="805" t="s">
        <v>254</v>
      </c>
      <c r="C14" s="806" t="s">
        <v>57</v>
      </c>
      <c r="D14" s="517">
        <v>2</v>
      </c>
      <c r="E14" s="807">
        <v>4</v>
      </c>
      <c r="F14" s="518"/>
      <c r="G14" s="519"/>
      <c r="H14" s="519"/>
      <c r="I14" s="519"/>
      <c r="J14" s="520"/>
      <c r="K14" s="521"/>
      <c r="L14" s="519"/>
      <c r="M14" s="519"/>
      <c r="N14" s="519"/>
      <c r="O14" s="520"/>
      <c r="P14" s="518"/>
      <c r="Q14" s="519"/>
      <c r="R14" s="519"/>
      <c r="S14" s="519"/>
      <c r="T14" s="520"/>
      <c r="U14" s="521"/>
      <c r="V14" s="519"/>
      <c r="W14" s="519"/>
      <c r="X14" s="519"/>
      <c r="Y14" s="520"/>
      <c r="Z14" s="519">
        <v>0</v>
      </c>
      <c r="AA14" s="519">
        <v>2</v>
      </c>
      <c r="AB14" s="519">
        <v>0</v>
      </c>
      <c r="AC14" s="519" t="s">
        <v>37</v>
      </c>
      <c r="AD14" s="522">
        <v>4</v>
      </c>
      <c r="AE14" s="630" t="s">
        <v>251</v>
      </c>
      <c r="AF14" s="519"/>
      <c r="AG14" s="519"/>
      <c r="AH14" s="519"/>
      <c r="AI14" s="520"/>
      <c r="AJ14" s="518"/>
      <c r="AK14" s="519"/>
      <c r="AL14" s="519"/>
      <c r="AM14" s="519"/>
      <c r="AN14" s="520"/>
      <c r="AO14" s="340"/>
      <c r="CY14" s="1044"/>
      <c r="CZ14" s="1004"/>
      <c r="DA14" s="1004"/>
      <c r="DB14" s="1004"/>
      <c r="DC14" s="1043"/>
      <c r="DD14" s="1043"/>
      <c r="DE14" s="1043"/>
      <c r="DF14" s="1043"/>
      <c r="DG14" s="1043"/>
      <c r="DH14" s="1043"/>
      <c r="DI14" s="1043"/>
      <c r="DJ14" s="1043"/>
      <c r="DK14" s="1043"/>
      <c r="DL14" s="1043"/>
      <c r="DM14" s="1043"/>
      <c r="DN14" s="1043"/>
      <c r="DO14" s="1043"/>
      <c r="DP14" s="1043"/>
      <c r="DQ14" s="1043"/>
      <c r="DR14" s="1043"/>
      <c r="DS14" s="1043"/>
      <c r="DT14" s="1043"/>
      <c r="DU14" s="1043"/>
      <c r="DV14" s="1043"/>
      <c r="DW14" s="1043"/>
      <c r="DX14" s="1043"/>
      <c r="DY14" s="1043"/>
      <c r="DZ14" s="1043"/>
      <c r="EA14" s="1043"/>
      <c r="EB14" s="1043"/>
      <c r="EC14" s="1043"/>
      <c r="ED14" s="1043"/>
      <c r="EE14" s="1043"/>
      <c r="EF14" s="1043"/>
      <c r="EG14" s="1043"/>
      <c r="EH14" s="1043"/>
      <c r="EI14" s="1043"/>
      <c r="EJ14" s="1043"/>
      <c r="EK14" s="1043"/>
      <c r="EL14" s="1043"/>
      <c r="EM14" s="1043"/>
      <c r="EN14" s="1043"/>
      <c r="EO14" s="1043"/>
      <c r="EP14" s="1043"/>
      <c r="EQ14" s="1043"/>
      <c r="ER14" s="1043"/>
      <c r="ES14" s="1043"/>
      <c r="ET14" s="1043"/>
      <c r="EU14" s="1043"/>
      <c r="EV14" s="1043"/>
      <c r="EW14" s="1043"/>
      <c r="EX14" s="1043"/>
      <c r="EY14" s="1043"/>
      <c r="EZ14" s="1043"/>
      <c r="FA14" s="1043"/>
      <c r="FB14" s="1043"/>
      <c r="FC14" s="1043"/>
      <c r="FD14" s="1043"/>
      <c r="FE14" s="1043"/>
      <c r="FF14" s="1043"/>
      <c r="FG14" s="1043"/>
      <c r="FH14" s="1043"/>
      <c r="FI14" s="1043"/>
      <c r="FJ14" s="1043"/>
      <c r="FK14" s="1043"/>
      <c r="FL14" s="1043"/>
      <c r="FM14" s="1043"/>
      <c r="FN14" s="1043"/>
      <c r="FO14" s="1043"/>
      <c r="FP14" s="1043"/>
      <c r="FQ14" s="1043"/>
      <c r="FR14" s="1043"/>
      <c r="FS14" s="1043"/>
      <c r="FT14" s="1043"/>
      <c r="FU14" s="1043"/>
      <c r="FV14" s="1043"/>
      <c r="FW14" s="1043"/>
      <c r="FX14" s="1043"/>
      <c r="FY14" s="1043"/>
      <c r="FZ14" s="1043"/>
      <c r="GA14" s="1043"/>
      <c r="GB14" s="1043"/>
      <c r="GC14" s="1043"/>
      <c r="GD14" s="1043"/>
      <c r="GE14" s="1043"/>
      <c r="GF14" s="1043"/>
      <c r="GG14" s="1043"/>
      <c r="GH14" s="1043"/>
      <c r="GI14" s="1043"/>
      <c r="GJ14" s="1043"/>
      <c r="GK14" s="1043"/>
      <c r="GL14" s="1043"/>
      <c r="GM14" s="1043"/>
      <c r="GN14" s="1043"/>
      <c r="GO14" s="1043"/>
      <c r="GP14" s="1043"/>
      <c r="GQ14" s="1043"/>
      <c r="GR14" s="1043"/>
      <c r="GS14" s="1043"/>
      <c r="GT14" s="1043"/>
      <c r="GU14" s="1043"/>
      <c r="GV14" s="1043"/>
      <c r="GW14" s="1043"/>
      <c r="GX14" s="1043"/>
      <c r="GY14" s="1043"/>
      <c r="GZ14" s="1043"/>
      <c r="HA14" s="1043"/>
      <c r="HB14" s="1043"/>
      <c r="HC14" s="1043"/>
      <c r="HD14" s="1043"/>
      <c r="HE14" s="1043"/>
      <c r="HF14" s="1043"/>
      <c r="HG14" s="1043"/>
      <c r="HH14" s="1043"/>
      <c r="HI14" s="1043"/>
      <c r="HJ14" s="1043"/>
      <c r="HK14" s="1043"/>
      <c r="HL14" s="1043"/>
      <c r="HM14" s="1043"/>
      <c r="HN14" s="1043"/>
      <c r="HO14" s="1043"/>
      <c r="HP14" s="1043"/>
      <c r="HQ14" s="1043"/>
      <c r="HR14" s="1043"/>
      <c r="HS14" s="1043"/>
      <c r="HT14" s="1043"/>
      <c r="HU14" s="1043"/>
      <c r="HV14" s="1043"/>
      <c r="HW14" s="1043"/>
      <c r="HX14" s="1043"/>
      <c r="HY14" s="1043"/>
      <c r="HZ14" s="1043"/>
      <c r="IA14" s="1043"/>
      <c r="IB14" s="1043"/>
      <c r="IC14" s="1043"/>
      <c r="ID14" s="1043"/>
      <c r="IE14" s="1043"/>
      <c r="IF14" s="1043"/>
      <c r="IG14" s="1043"/>
      <c r="IH14" s="1043"/>
      <c r="II14" s="1043"/>
      <c r="IJ14" s="1043"/>
      <c r="IK14" s="1043"/>
      <c r="IL14" s="1043"/>
      <c r="IM14" s="1043"/>
      <c r="IN14" s="1043"/>
      <c r="IO14" s="1043"/>
      <c r="IP14" s="1043"/>
      <c r="IQ14" s="1043"/>
      <c r="IR14" s="1043"/>
      <c r="IS14" s="1043"/>
      <c r="IT14" s="1043"/>
      <c r="IU14" s="1043"/>
      <c r="IV14" s="1043"/>
      <c r="IW14" s="1043"/>
      <c r="IX14" s="1043"/>
      <c r="IY14" s="1043"/>
      <c r="IZ14" s="1043"/>
      <c r="JA14" s="1043"/>
      <c r="JB14" s="1043"/>
      <c r="JC14" s="1043"/>
      <c r="JD14" s="1043"/>
      <c r="JE14" s="1043"/>
      <c r="JF14" s="1043"/>
      <c r="JG14" s="1043"/>
      <c r="JH14" s="1043"/>
      <c r="JI14" s="1043"/>
      <c r="JJ14" s="1043"/>
      <c r="JK14" s="1043"/>
      <c r="JL14" s="1043"/>
      <c r="JM14" s="1043"/>
      <c r="JN14" s="1043"/>
      <c r="JO14" s="1043"/>
      <c r="JP14" s="1043"/>
      <c r="JQ14" s="1043"/>
      <c r="JR14" s="1043"/>
      <c r="JS14" s="1043"/>
      <c r="JT14" s="1043"/>
      <c r="JU14" s="1043"/>
      <c r="JV14" s="1043"/>
      <c r="JW14" s="1043"/>
      <c r="JX14" s="1043"/>
      <c r="JY14" s="1043"/>
      <c r="JZ14" s="1043"/>
      <c r="KA14" s="1043"/>
      <c r="KB14" s="1043"/>
      <c r="KC14" s="1043"/>
      <c r="KD14" s="1043"/>
      <c r="KE14" s="1043"/>
      <c r="KF14" s="1043"/>
      <c r="KG14" s="1043"/>
      <c r="KH14" s="1043"/>
      <c r="KI14" s="1043"/>
      <c r="KJ14" s="1043"/>
      <c r="KK14" s="1043"/>
      <c r="KL14" s="1043"/>
      <c r="KM14" s="1043"/>
      <c r="KN14" s="1043"/>
      <c r="KO14" s="1043"/>
      <c r="KP14" s="1043"/>
      <c r="KQ14" s="1043"/>
      <c r="KR14" s="1043"/>
      <c r="KS14" s="1043"/>
      <c r="KT14" s="1043"/>
      <c r="KU14" s="1043"/>
      <c r="KV14" s="1043"/>
      <c r="KW14" s="1043"/>
      <c r="KX14" s="1043"/>
      <c r="KY14" s="1043"/>
      <c r="KZ14" s="1043"/>
      <c r="LA14" s="1043"/>
      <c r="LB14" s="1043"/>
      <c r="LC14" s="1043"/>
      <c r="LD14" s="1043"/>
      <c r="LE14" s="1043"/>
      <c r="LF14" s="1043"/>
      <c r="LG14" s="1043"/>
      <c r="LH14" s="1043"/>
      <c r="LI14" s="1043"/>
      <c r="LJ14" s="1043"/>
      <c r="LK14" s="1043"/>
      <c r="LL14" s="1043"/>
      <c r="LM14" s="1043"/>
      <c r="LN14" s="1043"/>
      <c r="LO14" s="1043"/>
      <c r="LP14" s="1043"/>
      <c r="LQ14" s="1043"/>
      <c r="LR14" s="1043"/>
      <c r="LS14" s="1043"/>
      <c r="LT14" s="1043"/>
      <c r="LU14" s="1043"/>
      <c r="LV14" s="1043"/>
      <c r="LW14" s="1043"/>
      <c r="LX14" s="1043"/>
      <c r="LY14" s="1043"/>
      <c r="LZ14" s="1043"/>
      <c r="MA14" s="1043"/>
      <c r="MB14" s="1043"/>
      <c r="MC14" s="1043"/>
      <c r="MD14" s="1043"/>
      <c r="ME14" s="1043"/>
      <c r="MF14" s="1043"/>
      <c r="MG14" s="1043"/>
      <c r="MH14" s="1043"/>
      <c r="MI14" s="1043"/>
      <c r="MJ14" s="1043"/>
      <c r="MK14" s="1043"/>
      <c r="ML14" s="1043"/>
      <c r="MM14" s="1043"/>
      <c r="MN14" s="1043"/>
      <c r="MO14" s="1043"/>
      <c r="MP14" s="1043"/>
      <c r="MQ14" s="1043"/>
      <c r="MR14" s="1043"/>
      <c r="MS14" s="1043"/>
      <c r="MT14" s="1043"/>
      <c r="MU14" s="1043"/>
      <c r="MV14" s="1043"/>
      <c r="MW14" s="1043"/>
      <c r="MX14" s="1043"/>
      <c r="MY14" s="1043"/>
      <c r="MZ14" s="1043"/>
      <c r="NA14" s="1043"/>
      <c r="NB14" s="1043"/>
      <c r="NC14" s="1043"/>
      <c r="ND14" s="1043"/>
      <c r="NE14" s="1043"/>
      <c r="NF14" s="1043"/>
      <c r="NG14" s="1043"/>
      <c r="NH14" s="1043"/>
      <c r="NI14" s="1043"/>
      <c r="NJ14" s="1043"/>
      <c r="NK14" s="1043"/>
      <c r="NL14" s="1043"/>
      <c r="NM14" s="1043"/>
      <c r="NN14" s="1043"/>
      <c r="NO14" s="1043"/>
      <c r="NP14" s="1043"/>
    </row>
    <row r="15" spans="1:380" s="9" customFormat="1" ht="30" customHeight="1" thickBot="1">
      <c r="A15" s="838" t="s">
        <v>7</v>
      </c>
      <c r="B15" s="845" t="s">
        <v>255</v>
      </c>
      <c r="C15" s="846" t="s">
        <v>58</v>
      </c>
      <c r="D15" s="517">
        <v>2</v>
      </c>
      <c r="E15" s="847">
        <v>4</v>
      </c>
      <c r="F15" s="580"/>
      <c r="G15" s="581"/>
      <c r="H15" s="581"/>
      <c r="I15" s="581"/>
      <c r="J15" s="582"/>
      <c r="K15" s="518"/>
      <c r="L15" s="581"/>
      <c r="M15" s="581"/>
      <c r="N15" s="581"/>
      <c r="O15" s="617"/>
      <c r="P15" s="580"/>
      <c r="Q15" s="581"/>
      <c r="R15" s="581"/>
      <c r="S15" s="581"/>
      <c r="T15" s="582"/>
      <c r="U15" s="518"/>
      <c r="V15" s="581"/>
      <c r="W15" s="581"/>
      <c r="X15" s="581"/>
      <c r="Y15" s="617"/>
      <c r="Z15" s="580">
        <v>0</v>
      </c>
      <c r="AA15" s="581">
        <v>2</v>
      </c>
      <c r="AB15" s="581">
        <v>0</v>
      </c>
      <c r="AC15" s="581" t="s">
        <v>37</v>
      </c>
      <c r="AD15" s="582">
        <v>4</v>
      </c>
      <c r="AE15" s="764" t="s">
        <v>251</v>
      </c>
      <c r="AF15" s="599"/>
      <c r="AG15" s="599"/>
      <c r="AH15" s="599"/>
      <c r="AI15" s="765"/>
      <c r="AJ15" s="585"/>
      <c r="AK15" s="586"/>
      <c r="AL15" s="586"/>
      <c r="AM15" s="586"/>
      <c r="AN15" s="587"/>
      <c r="AO15" s="767"/>
      <c r="CY15" s="1044"/>
      <c r="CZ15" s="1004"/>
      <c r="DA15" s="1004"/>
      <c r="DB15" s="1004"/>
      <c r="DC15" s="1043"/>
      <c r="DD15" s="1043"/>
      <c r="DE15" s="1043"/>
      <c r="DF15" s="1043"/>
      <c r="DG15" s="1043"/>
      <c r="DH15" s="1043"/>
      <c r="DI15" s="1043"/>
      <c r="DJ15" s="1043"/>
      <c r="DK15" s="1043"/>
      <c r="DL15" s="1043"/>
      <c r="DM15" s="1043"/>
      <c r="DN15" s="1043"/>
      <c r="DO15" s="1043"/>
      <c r="DP15" s="1043"/>
      <c r="DQ15" s="1043"/>
      <c r="DR15" s="1043"/>
      <c r="DS15" s="1043"/>
      <c r="DT15" s="1043"/>
      <c r="DU15" s="1043"/>
      <c r="DV15" s="1043"/>
      <c r="DW15" s="1043"/>
      <c r="DX15" s="1043"/>
      <c r="DY15" s="1043"/>
      <c r="DZ15" s="1043"/>
      <c r="EA15" s="1043"/>
      <c r="EB15" s="1043"/>
      <c r="EC15" s="1043"/>
      <c r="ED15" s="1043"/>
      <c r="EE15" s="1043"/>
      <c r="EF15" s="1043"/>
      <c r="EG15" s="1043"/>
      <c r="EH15" s="1043"/>
      <c r="EI15" s="1043"/>
      <c r="EJ15" s="1043"/>
      <c r="EK15" s="1043"/>
      <c r="EL15" s="1043"/>
      <c r="EM15" s="1043"/>
      <c r="EN15" s="1043"/>
      <c r="EO15" s="1043"/>
      <c r="EP15" s="1043"/>
      <c r="EQ15" s="1043"/>
      <c r="ER15" s="1043"/>
      <c r="ES15" s="1043"/>
      <c r="ET15" s="1043"/>
      <c r="EU15" s="1043"/>
      <c r="EV15" s="1043"/>
      <c r="EW15" s="1043"/>
      <c r="EX15" s="1043"/>
      <c r="EY15" s="1043"/>
      <c r="EZ15" s="1043"/>
      <c r="FA15" s="1043"/>
      <c r="FB15" s="1043"/>
      <c r="FC15" s="1043"/>
      <c r="FD15" s="1043"/>
      <c r="FE15" s="1043"/>
      <c r="FF15" s="1043"/>
      <c r="FG15" s="1043"/>
      <c r="FH15" s="1043"/>
      <c r="FI15" s="1043"/>
      <c r="FJ15" s="1043"/>
      <c r="FK15" s="1043"/>
      <c r="FL15" s="1043"/>
      <c r="FM15" s="1043"/>
      <c r="FN15" s="1043"/>
      <c r="FO15" s="1043"/>
      <c r="FP15" s="1043"/>
      <c r="FQ15" s="1043"/>
      <c r="FR15" s="1043"/>
      <c r="FS15" s="1043"/>
      <c r="FT15" s="1043"/>
      <c r="FU15" s="1043"/>
      <c r="FV15" s="1043"/>
      <c r="FW15" s="1043"/>
      <c r="FX15" s="1043"/>
      <c r="FY15" s="1043"/>
      <c r="FZ15" s="1043"/>
      <c r="GA15" s="1043"/>
      <c r="GB15" s="1043"/>
      <c r="GC15" s="1043"/>
      <c r="GD15" s="1043"/>
      <c r="GE15" s="1043"/>
      <c r="GF15" s="1043"/>
      <c r="GG15" s="1043"/>
      <c r="GH15" s="1043"/>
      <c r="GI15" s="1043"/>
      <c r="GJ15" s="1043"/>
      <c r="GK15" s="1043"/>
      <c r="GL15" s="1043"/>
      <c r="GM15" s="1043"/>
      <c r="GN15" s="1043"/>
      <c r="GO15" s="1043"/>
      <c r="GP15" s="1043"/>
      <c r="GQ15" s="1043"/>
      <c r="GR15" s="1043"/>
      <c r="GS15" s="1043"/>
      <c r="GT15" s="1043"/>
      <c r="GU15" s="1043"/>
      <c r="GV15" s="1043"/>
      <c r="GW15" s="1043"/>
      <c r="GX15" s="1043"/>
      <c r="GY15" s="1043"/>
      <c r="GZ15" s="1043"/>
      <c r="HA15" s="1043"/>
      <c r="HB15" s="1043"/>
      <c r="HC15" s="1043"/>
      <c r="HD15" s="1043"/>
      <c r="HE15" s="1043"/>
      <c r="HF15" s="1043"/>
      <c r="HG15" s="1043"/>
      <c r="HH15" s="1043"/>
      <c r="HI15" s="1043"/>
      <c r="HJ15" s="1043"/>
      <c r="HK15" s="1043"/>
      <c r="HL15" s="1043"/>
      <c r="HM15" s="1043"/>
      <c r="HN15" s="1043"/>
      <c r="HO15" s="1043"/>
      <c r="HP15" s="1043"/>
      <c r="HQ15" s="1043"/>
      <c r="HR15" s="1043"/>
      <c r="HS15" s="1043"/>
      <c r="HT15" s="1043"/>
      <c r="HU15" s="1043"/>
      <c r="HV15" s="1043"/>
      <c r="HW15" s="1043"/>
      <c r="HX15" s="1043"/>
      <c r="HY15" s="1043"/>
      <c r="HZ15" s="1043"/>
      <c r="IA15" s="1043"/>
      <c r="IB15" s="1043"/>
      <c r="IC15" s="1043"/>
      <c r="ID15" s="1043"/>
      <c r="IE15" s="1043"/>
      <c r="IF15" s="1043"/>
      <c r="IG15" s="1043"/>
      <c r="IH15" s="1043"/>
      <c r="II15" s="1043"/>
      <c r="IJ15" s="1043"/>
      <c r="IK15" s="1043"/>
      <c r="IL15" s="1043"/>
      <c r="IM15" s="1043"/>
      <c r="IN15" s="1043"/>
      <c r="IO15" s="1043"/>
      <c r="IP15" s="1043"/>
      <c r="IQ15" s="1043"/>
      <c r="IR15" s="1043"/>
      <c r="IS15" s="1043"/>
      <c r="IT15" s="1043"/>
      <c r="IU15" s="1043"/>
      <c r="IV15" s="1043"/>
      <c r="IW15" s="1043"/>
      <c r="IX15" s="1043"/>
      <c r="IY15" s="1043"/>
      <c r="IZ15" s="1043"/>
      <c r="JA15" s="1043"/>
      <c r="JB15" s="1043"/>
      <c r="JC15" s="1043"/>
      <c r="JD15" s="1043"/>
      <c r="JE15" s="1043"/>
      <c r="JF15" s="1043"/>
      <c r="JG15" s="1043"/>
      <c r="JH15" s="1043"/>
      <c r="JI15" s="1043"/>
      <c r="JJ15" s="1043"/>
      <c r="JK15" s="1043"/>
      <c r="JL15" s="1043"/>
      <c r="JM15" s="1043"/>
      <c r="JN15" s="1043"/>
      <c r="JO15" s="1043"/>
      <c r="JP15" s="1043"/>
      <c r="JQ15" s="1043"/>
      <c r="JR15" s="1043"/>
      <c r="JS15" s="1043"/>
      <c r="JT15" s="1043"/>
      <c r="JU15" s="1043"/>
      <c r="JV15" s="1043"/>
      <c r="JW15" s="1043"/>
      <c r="JX15" s="1043"/>
      <c r="JY15" s="1043"/>
      <c r="JZ15" s="1043"/>
      <c r="KA15" s="1043"/>
      <c r="KB15" s="1043"/>
      <c r="KC15" s="1043"/>
      <c r="KD15" s="1043"/>
      <c r="KE15" s="1043"/>
      <c r="KF15" s="1043"/>
      <c r="KG15" s="1043"/>
      <c r="KH15" s="1043"/>
      <c r="KI15" s="1043"/>
      <c r="KJ15" s="1043"/>
      <c r="KK15" s="1043"/>
      <c r="KL15" s="1043"/>
      <c r="KM15" s="1043"/>
      <c r="KN15" s="1043"/>
      <c r="KO15" s="1043"/>
      <c r="KP15" s="1043"/>
      <c r="KQ15" s="1043"/>
      <c r="KR15" s="1043"/>
      <c r="KS15" s="1043"/>
      <c r="KT15" s="1043"/>
      <c r="KU15" s="1043"/>
      <c r="KV15" s="1043"/>
      <c r="KW15" s="1043"/>
      <c r="KX15" s="1043"/>
      <c r="KY15" s="1043"/>
      <c r="KZ15" s="1043"/>
      <c r="LA15" s="1043"/>
      <c r="LB15" s="1043"/>
      <c r="LC15" s="1043"/>
      <c r="LD15" s="1043"/>
      <c r="LE15" s="1043"/>
      <c r="LF15" s="1043"/>
      <c r="LG15" s="1043"/>
      <c r="LH15" s="1043"/>
      <c r="LI15" s="1043"/>
      <c r="LJ15" s="1043"/>
      <c r="LK15" s="1043"/>
      <c r="LL15" s="1043"/>
      <c r="LM15" s="1043"/>
      <c r="LN15" s="1043"/>
      <c r="LO15" s="1043"/>
      <c r="LP15" s="1043"/>
      <c r="LQ15" s="1043"/>
      <c r="LR15" s="1043"/>
      <c r="LS15" s="1043"/>
      <c r="LT15" s="1043"/>
      <c r="LU15" s="1043"/>
      <c r="LV15" s="1043"/>
      <c r="LW15" s="1043"/>
      <c r="LX15" s="1043"/>
      <c r="LY15" s="1043"/>
      <c r="LZ15" s="1043"/>
      <c r="MA15" s="1043"/>
      <c r="MB15" s="1043"/>
      <c r="MC15" s="1043"/>
      <c r="MD15" s="1043"/>
      <c r="ME15" s="1043"/>
      <c r="MF15" s="1043"/>
      <c r="MG15" s="1043"/>
      <c r="MH15" s="1043"/>
      <c r="MI15" s="1043"/>
      <c r="MJ15" s="1043"/>
      <c r="MK15" s="1043"/>
      <c r="ML15" s="1043"/>
      <c r="MM15" s="1043"/>
      <c r="MN15" s="1043"/>
      <c r="MO15" s="1043"/>
      <c r="MP15" s="1043"/>
      <c r="MQ15" s="1043"/>
      <c r="MR15" s="1043"/>
      <c r="MS15" s="1043"/>
      <c r="MT15" s="1043"/>
      <c r="MU15" s="1043"/>
      <c r="MV15" s="1043"/>
      <c r="MW15" s="1043"/>
      <c r="MX15" s="1043"/>
      <c r="MY15" s="1043"/>
      <c r="MZ15" s="1043"/>
      <c r="NA15" s="1043"/>
      <c r="NB15" s="1043"/>
      <c r="NC15" s="1043"/>
      <c r="ND15" s="1043"/>
      <c r="NE15" s="1043"/>
      <c r="NF15" s="1043"/>
      <c r="NG15" s="1043"/>
      <c r="NH15" s="1043"/>
      <c r="NI15" s="1043"/>
      <c r="NJ15" s="1043"/>
      <c r="NK15" s="1043"/>
      <c r="NL15" s="1043"/>
      <c r="NM15" s="1043"/>
      <c r="NN15" s="1043"/>
      <c r="NO15" s="1043"/>
      <c r="NP15" s="1043"/>
    </row>
    <row r="16" spans="1:380" ht="16.5" thickBot="1">
      <c r="A16" s="838" t="s">
        <v>8</v>
      </c>
      <c r="B16" s="805" t="s">
        <v>256</v>
      </c>
      <c r="C16" s="806" t="s">
        <v>59</v>
      </c>
      <c r="D16" s="517">
        <v>2</v>
      </c>
      <c r="E16" s="847">
        <v>3</v>
      </c>
      <c r="F16" s="580"/>
      <c r="G16" s="581"/>
      <c r="H16" s="581"/>
      <c r="I16" s="581"/>
      <c r="J16" s="582"/>
      <c r="K16" s="518"/>
      <c r="L16" s="581"/>
      <c r="M16" s="581"/>
      <c r="N16" s="581"/>
      <c r="O16" s="617"/>
      <c r="P16" s="580"/>
      <c r="Q16" s="581"/>
      <c r="R16" s="581"/>
      <c r="S16" s="581"/>
      <c r="T16" s="582"/>
      <c r="U16" s="518"/>
      <c r="V16" s="581"/>
      <c r="W16" s="581"/>
      <c r="X16" s="581"/>
      <c r="Y16" s="617"/>
      <c r="Z16" s="580">
        <v>0</v>
      </c>
      <c r="AA16" s="581">
        <v>2</v>
      </c>
      <c r="AB16" s="581">
        <v>0</v>
      </c>
      <c r="AC16" s="581" t="s">
        <v>37</v>
      </c>
      <c r="AD16" s="582">
        <v>3</v>
      </c>
      <c r="AE16" s="764" t="s">
        <v>251</v>
      </c>
      <c r="AF16" s="599"/>
      <c r="AG16" s="599"/>
      <c r="AH16" s="599"/>
      <c r="AI16" s="766"/>
      <c r="AJ16" s="585"/>
      <c r="AK16" s="586"/>
      <c r="AL16" s="586"/>
      <c r="AM16" s="586"/>
      <c r="AN16" s="768"/>
      <c r="AO16" s="767"/>
      <c r="CY16" s="1044"/>
      <c r="CZ16" s="1004"/>
      <c r="DA16" s="1004"/>
      <c r="DB16" s="1004"/>
      <c r="DC16" s="1043"/>
      <c r="DD16" s="1043"/>
      <c r="DE16" s="1043"/>
      <c r="DF16" s="1043"/>
      <c r="DG16" s="1043"/>
      <c r="DH16" s="1043"/>
      <c r="DI16" s="1043"/>
      <c r="DJ16" s="1043"/>
      <c r="DK16" s="1043"/>
      <c r="DL16" s="1043"/>
      <c r="DM16" s="1043"/>
      <c r="DN16" s="1043"/>
      <c r="DO16" s="1043"/>
      <c r="DP16" s="1043"/>
      <c r="DQ16" s="1043"/>
      <c r="DR16" s="1043"/>
      <c r="DS16" s="1043"/>
      <c r="DT16" s="1043"/>
      <c r="DU16" s="1043"/>
      <c r="DV16" s="1043"/>
      <c r="DW16" s="1043"/>
      <c r="DX16" s="1043"/>
      <c r="DY16" s="1043"/>
      <c r="DZ16" s="1043"/>
      <c r="EA16" s="1043"/>
      <c r="EB16" s="1043"/>
      <c r="EC16" s="1043"/>
      <c r="ED16" s="1043"/>
      <c r="EE16" s="1043"/>
      <c r="EF16" s="1043"/>
      <c r="EG16" s="1043"/>
      <c r="EH16" s="1043"/>
      <c r="EI16" s="1043"/>
      <c r="EJ16" s="1043"/>
      <c r="EK16" s="1043"/>
      <c r="EL16" s="1043"/>
      <c r="EM16" s="1043"/>
      <c r="EN16" s="1043"/>
      <c r="EO16" s="1043"/>
      <c r="EP16" s="1043"/>
      <c r="EQ16" s="1043"/>
      <c r="ER16" s="1043"/>
      <c r="ES16" s="1043"/>
      <c r="ET16" s="1043"/>
      <c r="EU16" s="1043"/>
      <c r="EV16" s="1043"/>
      <c r="EW16" s="1043"/>
      <c r="EX16" s="1043"/>
      <c r="EY16" s="1043"/>
      <c r="EZ16" s="1043"/>
      <c r="FA16" s="1043"/>
      <c r="FB16" s="1043"/>
      <c r="FC16" s="1043"/>
      <c r="FD16" s="1043"/>
      <c r="FE16" s="1043"/>
      <c r="FF16" s="1043"/>
      <c r="FG16" s="1043"/>
      <c r="FH16" s="1043"/>
      <c r="FI16" s="1043"/>
      <c r="FJ16" s="1043"/>
      <c r="FK16" s="1043"/>
      <c r="FL16" s="1043"/>
      <c r="FM16" s="1043"/>
      <c r="FN16" s="1043"/>
      <c r="FO16" s="1043"/>
      <c r="FP16" s="1043"/>
      <c r="FQ16" s="1043"/>
      <c r="FR16" s="1043"/>
      <c r="FS16" s="1043"/>
      <c r="FT16" s="1043"/>
      <c r="FU16" s="1043"/>
      <c r="FV16" s="1043"/>
      <c r="FW16" s="1043"/>
      <c r="FX16" s="1043"/>
      <c r="FY16" s="1043"/>
      <c r="FZ16" s="1043"/>
      <c r="GA16" s="1043"/>
      <c r="GB16" s="1043"/>
      <c r="GC16" s="1043"/>
      <c r="GD16" s="1043"/>
      <c r="GE16" s="1043"/>
      <c r="GF16" s="1043"/>
      <c r="GG16" s="1043"/>
      <c r="GH16" s="1043"/>
      <c r="GI16" s="1043"/>
      <c r="GJ16" s="1043"/>
      <c r="GK16" s="1043"/>
      <c r="GL16" s="1043"/>
      <c r="GM16" s="1043"/>
      <c r="GN16" s="1043"/>
      <c r="GO16" s="1043"/>
      <c r="GP16" s="1043"/>
      <c r="GQ16" s="1043"/>
      <c r="GR16" s="1043"/>
      <c r="GS16" s="1043"/>
      <c r="GT16" s="1043"/>
      <c r="GU16" s="1043"/>
      <c r="GV16" s="1043"/>
      <c r="GW16" s="1043"/>
      <c r="GX16" s="1043"/>
      <c r="GY16" s="1043"/>
      <c r="GZ16" s="1043"/>
      <c r="HA16" s="1043"/>
      <c r="HB16" s="1043"/>
      <c r="HC16" s="1043"/>
      <c r="HD16" s="1043"/>
      <c r="HE16" s="1043"/>
      <c r="HF16" s="1043"/>
      <c r="HG16" s="1043"/>
      <c r="HH16" s="1043"/>
      <c r="HI16" s="1043"/>
      <c r="HJ16" s="1043"/>
      <c r="HK16" s="1043"/>
      <c r="HL16" s="1043"/>
      <c r="HM16" s="1043"/>
      <c r="HN16" s="1043"/>
      <c r="HO16" s="1043"/>
      <c r="HP16" s="1043"/>
      <c r="HQ16" s="1043"/>
      <c r="HR16" s="1043"/>
      <c r="HS16" s="1043"/>
      <c r="HT16" s="1043"/>
      <c r="HU16" s="1043"/>
      <c r="HV16" s="1043"/>
      <c r="HW16" s="1043"/>
      <c r="HX16" s="1043"/>
      <c r="HY16" s="1043"/>
      <c r="HZ16" s="1043"/>
      <c r="IA16" s="1043"/>
      <c r="IB16" s="1043"/>
      <c r="IC16" s="1043"/>
      <c r="ID16" s="1043"/>
      <c r="IE16" s="1043"/>
      <c r="IF16" s="1043"/>
      <c r="IG16" s="1043"/>
      <c r="IH16" s="1043"/>
      <c r="II16" s="1043"/>
      <c r="IJ16" s="1043"/>
      <c r="IK16" s="1043"/>
      <c r="IL16" s="1043"/>
      <c r="IM16" s="1043"/>
      <c r="IN16" s="1043"/>
      <c r="IO16" s="1043"/>
      <c r="IP16" s="1043"/>
      <c r="IQ16" s="1043"/>
      <c r="IR16" s="1043"/>
      <c r="IS16" s="1043"/>
      <c r="IT16" s="1043"/>
      <c r="IU16" s="1043"/>
      <c r="IV16" s="1043"/>
      <c r="IW16" s="1043"/>
      <c r="IX16" s="1043"/>
      <c r="IY16" s="1043"/>
      <c r="IZ16" s="1043"/>
      <c r="JA16" s="1043"/>
      <c r="JB16" s="1043"/>
      <c r="JC16" s="1043"/>
      <c r="JD16" s="1043"/>
      <c r="JE16" s="1043"/>
      <c r="JF16" s="1043"/>
      <c r="JG16" s="1043"/>
      <c r="JH16" s="1043"/>
      <c r="JI16" s="1043"/>
      <c r="JJ16" s="1043"/>
      <c r="JK16" s="1043"/>
      <c r="JL16" s="1043"/>
      <c r="JM16" s="1043"/>
      <c r="JN16" s="1043"/>
      <c r="JO16" s="1043"/>
      <c r="JP16" s="1043"/>
      <c r="JQ16" s="1043"/>
      <c r="JR16" s="1043"/>
      <c r="JS16" s="1043"/>
      <c r="JT16" s="1043"/>
      <c r="JU16" s="1043"/>
      <c r="JV16" s="1043"/>
      <c r="JW16" s="1043"/>
      <c r="JX16" s="1043"/>
      <c r="JY16" s="1043"/>
      <c r="JZ16" s="1043"/>
      <c r="KA16" s="1043"/>
      <c r="KB16" s="1043"/>
      <c r="KC16" s="1043"/>
      <c r="KD16" s="1043"/>
      <c r="KE16" s="1043"/>
      <c r="KF16" s="1043"/>
      <c r="KG16" s="1043"/>
      <c r="KH16" s="1043"/>
      <c r="KI16" s="1043"/>
      <c r="KJ16" s="1043"/>
      <c r="KK16" s="1043"/>
      <c r="KL16" s="1043"/>
      <c r="KM16" s="1043"/>
      <c r="KN16" s="1043"/>
      <c r="KO16" s="1043"/>
      <c r="KP16" s="1043"/>
      <c r="KQ16" s="1043"/>
      <c r="KR16" s="1043"/>
      <c r="KS16" s="1043"/>
      <c r="KT16" s="1043"/>
      <c r="KU16" s="1043"/>
      <c r="KV16" s="1043"/>
      <c r="KW16" s="1043"/>
      <c r="KX16" s="1043"/>
      <c r="KY16" s="1043"/>
      <c r="KZ16" s="1043"/>
      <c r="LA16" s="1043"/>
      <c r="LB16" s="1043"/>
      <c r="LC16" s="1043"/>
      <c r="LD16" s="1043"/>
      <c r="LE16" s="1043"/>
      <c r="LF16" s="1043"/>
      <c r="LG16" s="1043"/>
      <c r="LH16" s="1043"/>
      <c r="LI16" s="1043"/>
      <c r="LJ16" s="1043"/>
      <c r="LK16" s="1043"/>
      <c r="LL16" s="1043"/>
      <c r="LM16" s="1043"/>
      <c r="LN16" s="1043"/>
      <c r="LO16" s="1043"/>
      <c r="LP16" s="1043"/>
      <c r="LQ16" s="1043"/>
      <c r="LR16" s="1043"/>
      <c r="LS16" s="1043"/>
      <c r="LT16" s="1043"/>
      <c r="LU16" s="1043"/>
      <c r="LV16" s="1043"/>
      <c r="LW16" s="1043"/>
      <c r="LX16" s="1043"/>
      <c r="LY16" s="1043"/>
      <c r="LZ16" s="1043"/>
      <c r="MA16" s="1043"/>
      <c r="MB16" s="1043"/>
      <c r="MC16" s="1043"/>
      <c r="MD16" s="1043"/>
      <c r="ME16" s="1043"/>
      <c r="MF16" s="1043"/>
      <c r="MG16" s="1043"/>
      <c r="MH16" s="1043"/>
      <c r="MI16" s="1043"/>
      <c r="MJ16" s="1043"/>
      <c r="MK16" s="1043"/>
      <c r="ML16" s="1043"/>
      <c r="MM16" s="1043"/>
      <c r="MN16" s="1043"/>
      <c r="MO16" s="1043"/>
      <c r="MP16" s="1043"/>
      <c r="MQ16" s="1043"/>
      <c r="MR16" s="1043"/>
      <c r="MS16" s="1043"/>
      <c r="MT16" s="1043"/>
      <c r="MU16" s="1043"/>
      <c r="MV16" s="1043"/>
      <c r="MW16" s="1043"/>
      <c r="MX16" s="1043"/>
      <c r="MY16" s="1043"/>
      <c r="MZ16" s="1043"/>
      <c r="NA16" s="1043"/>
      <c r="NB16" s="1043"/>
      <c r="NC16" s="1043"/>
      <c r="ND16" s="1043"/>
      <c r="NE16" s="1043"/>
      <c r="NF16" s="1043"/>
      <c r="NG16" s="1043"/>
      <c r="NH16" s="1043"/>
      <c r="NI16" s="1043"/>
      <c r="NJ16" s="1043"/>
      <c r="NK16" s="1043"/>
      <c r="NL16" s="1043"/>
      <c r="NM16" s="1043"/>
      <c r="NN16" s="1043"/>
      <c r="NO16" s="1043"/>
      <c r="NP16" s="1043"/>
    </row>
    <row r="17" spans="1:41" ht="16.5" thickBot="1">
      <c r="A17" s="838" t="s">
        <v>9</v>
      </c>
      <c r="B17" s="805" t="s">
        <v>257</v>
      </c>
      <c r="C17" s="806" t="s">
        <v>60</v>
      </c>
      <c r="D17" s="517">
        <v>2</v>
      </c>
      <c r="E17" s="807">
        <v>3</v>
      </c>
      <c r="F17" s="523"/>
      <c r="G17" s="524"/>
      <c r="H17" s="524"/>
      <c r="I17" s="524"/>
      <c r="J17" s="525"/>
      <c r="K17" s="526"/>
      <c r="L17" s="524"/>
      <c r="M17" s="524"/>
      <c r="N17" s="524"/>
      <c r="O17" s="525"/>
      <c r="P17" s="526"/>
      <c r="Q17" s="524"/>
      <c r="R17" s="524"/>
      <c r="S17" s="524"/>
      <c r="T17" s="525"/>
      <c r="U17" s="521">
        <v>0</v>
      </c>
      <c r="V17" s="519">
        <v>2</v>
      </c>
      <c r="W17" s="519">
        <v>0</v>
      </c>
      <c r="X17" s="519" t="s">
        <v>37</v>
      </c>
      <c r="Y17" s="520">
        <v>3</v>
      </c>
      <c r="Z17" s="630" t="s">
        <v>251</v>
      </c>
      <c r="AA17" s="524"/>
      <c r="AB17" s="524"/>
      <c r="AC17" s="524"/>
      <c r="AD17" s="527"/>
      <c r="AE17" s="528"/>
      <c r="AF17" s="529"/>
      <c r="AG17" s="529"/>
      <c r="AH17" s="529"/>
      <c r="AI17" s="530"/>
      <c r="AJ17" s="521"/>
      <c r="AK17" s="519"/>
      <c r="AL17" s="519"/>
      <c r="AM17" s="519"/>
      <c r="AN17" s="520"/>
      <c r="AO17" s="340"/>
    </row>
    <row r="18" spans="1:41" s="279" customFormat="1" ht="16.5" thickBot="1">
      <c r="A18" s="838" t="s">
        <v>20</v>
      </c>
      <c r="B18" s="808" t="s">
        <v>258</v>
      </c>
      <c r="C18" s="809" t="s">
        <v>126</v>
      </c>
      <c r="D18" s="531">
        <v>2</v>
      </c>
      <c r="E18" s="810">
        <v>4</v>
      </c>
      <c r="F18" s="532">
        <v>0</v>
      </c>
      <c r="G18" s="533">
        <v>2</v>
      </c>
      <c r="H18" s="533">
        <v>0</v>
      </c>
      <c r="I18" s="533" t="s">
        <v>37</v>
      </c>
      <c r="J18" s="534">
        <v>4</v>
      </c>
      <c r="K18" s="630" t="s">
        <v>251</v>
      </c>
      <c r="L18" s="533"/>
      <c r="M18" s="533"/>
      <c r="N18" s="533"/>
      <c r="O18" s="534"/>
      <c r="P18" s="535"/>
      <c r="Q18" s="533"/>
      <c r="R18" s="533"/>
      <c r="S18" s="533"/>
      <c r="T18" s="534"/>
      <c r="U18" s="535"/>
      <c r="V18" s="533"/>
      <c r="W18" s="533"/>
      <c r="X18" s="533"/>
      <c r="Y18" s="534"/>
      <c r="Z18" s="535"/>
      <c r="AA18" s="533"/>
      <c r="AB18" s="533"/>
      <c r="AC18" s="533"/>
      <c r="AD18" s="534"/>
      <c r="AE18" s="535"/>
      <c r="AF18" s="533"/>
      <c r="AG18" s="533"/>
      <c r="AH18" s="533"/>
      <c r="AI18" s="534"/>
      <c r="AJ18" s="536"/>
      <c r="AK18" s="537"/>
      <c r="AL18" s="537"/>
      <c r="AM18" s="537"/>
      <c r="AN18" s="538"/>
      <c r="AO18" s="268"/>
    </row>
    <row r="19" spans="1:41" s="279" customFormat="1" ht="16.5" thickBot="1">
      <c r="A19" s="838" t="s">
        <v>25</v>
      </c>
      <c r="B19" s="811" t="s">
        <v>259</v>
      </c>
      <c r="C19" s="812" t="s">
        <v>130</v>
      </c>
      <c r="D19" s="531">
        <v>2</v>
      </c>
      <c r="E19" s="810">
        <v>4</v>
      </c>
      <c r="F19" s="539"/>
      <c r="G19" s="540"/>
      <c r="H19" s="540"/>
      <c r="I19" s="540"/>
      <c r="J19" s="541"/>
      <c r="K19" s="536">
        <v>0</v>
      </c>
      <c r="L19" s="537">
        <v>2</v>
      </c>
      <c r="M19" s="537">
        <v>0</v>
      </c>
      <c r="N19" s="537" t="s">
        <v>37</v>
      </c>
      <c r="O19" s="538">
        <v>4</v>
      </c>
      <c r="P19" s="630" t="s">
        <v>251</v>
      </c>
      <c r="Q19" s="540"/>
      <c r="R19" s="540"/>
      <c r="S19" s="540"/>
      <c r="T19" s="541"/>
      <c r="U19" s="535"/>
      <c r="V19" s="533"/>
      <c r="W19" s="533"/>
      <c r="X19" s="533"/>
      <c r="Y19" s="534"/>
      <c r="Z19" s="535"/>
      <c r="AA19" s="540"/>
      <c r="AB19" s="540"/>
      <c r="AC19" s="540"/>
      <c r="AD19" s="542"/>
      <c r="AE19" s="543"/>
      <c r="AF19" s="544"/>
      <c r="AG19" s="544"/>
      <c r="AH19" s="544"/>
      <c r="AI19" s="545"/>
      <c r="AJ19" s="535"/>
      <c r="AK19" s="533"/>
      <c r="AL19" s="533"/>
      <c r="AM19" s="533"/>
      <c r="AN19" s="534"/>
      <c r="AO19" s="268"/>
    </row>
    <row r="20" spans="1:41" s="279" customFormat="1" ht="16.5" thickBot="1">
      <c r="A20" s="838" t="s">
        <v>27</v>
      </c>
      <c r="B20" s="813" t="s">
        <v>260</v>
      </c>
      <c r="C20" s="812" t="s">
        <v>61</v>
      </c>
      <c r="D20" s="531">
        <v>2</v>
      </c>
      <c r="E20" s="810">
        <v>3</v>
      </c>
      <c r="F20" s="539"/>
      <c r="G20" s="540"/>
      <c r="H20" s="540"/>
      <c r="I20" s="540"/>
      <c r="J20" s="541"/>
      <c r="K20" s="546"/>
      <c r="L20" s="540"/>
      <c r="M20" s="540"/>
      <c r="N20" s="540"/>
      <c r="O20" s="541"/>
      <c r="P20" s="546"/>
      <c r="Q20" s="540"/>
      <c r="R20" s="540"/>
      <c r="S20" s="540"/>
      <c r="T20" s="541"/>
      <c r="U20" s="535">
        <v>0</v>
      </c>
      <c r="V20" s="533">
        <v>2</v>
      </c>
      <c r="W20" s="533">
        <v>0</v>
      </c>
      <c r="X20" s="533" t="s">
        <v>37</v>
      </c>
      <c r="Y20" s="534">
        <v>3</v>
      </c>
      <c r="Z20" s="630" t="s">
        <v>251</v>
      </c>
      <c r="AA20" s="540"/>
      <c r="AB20" s="540"/>
      <c r="AC20" s="540"/>
      <c r="AD20" s="542"/>
      <c r="AE20" s="543"/>
      <c r="AF20" s="544"/>
      <c r="AG20" s="544"/>
      <c r="AH20" s="544"/>
      <c r="AI20" s="545"/>
      <c r="AJ20" s="535"/>
      <c r="AK20" s="533"/>
      <c r="AL20" s="533"/>
      <c r="AM20" s="533"/>
      <c r="AN20" s="534"/>
      <c r="AO20" s="268"/>
    </row>
    <row r="21" spans="1:41" s="279" customFormat="1" ht="16.5" thickBot="1">
      <c r="A21" s="838" t="s">
        <v>210</v>
      </c>
      <c r="B21" s="813" t="s">
        <v>261</v>
      </c>
      <c r="C21" s="812" t="s">
        <v>62</v>
      </c>
      <c r="D21" s="531">
        <v>2</v>
      </c>
      <c r="E21" s="810">
        <v>3</v>
      </c>
      <c r="F21" s="539"/>
      <c r="G21" s="540"/>
      <c r="H21" s="540"/>
      <c r="I21" s="540"/>
      <c r="J21" s="541"/>
      <c r="K21" s="546"/>
      <c r="L21" s="540"/>
      <c r="M21" s="540"/>
      <c r="N21" s="540"/>
      <c r="O21" s="541"/>
      <c r="P21" s="546"/>
      <c r="Q21" s="540"/>
      <c r="R21" s="540"/>
      <c r="S21" s="540"/>
      <c r="T21" s="541"/>
      <c r="U21" s="535">
        <v>0</v>
      </c>
      <c r="V21" s="533">
        <v>2</v>
      </c>
      <c r="W21" s="533">
        <v>0</v>
      </c>
      <c r="X21" s="533" t="s">
        <v>37</v>
      </c>
      <c r="Y21" s="534">
        <v>3</v>
      </c>
      <c r="Z21" s="630" t="s">
        <v>251</v>
      </c>
      <c r="AA21" s="540"/>
      <c r="AB21" s="540"/>
      <c r="AC21" s="540"/>
      <c r="AD21" s="542"/>
      <c r="AE21" s="543"/>
      <c r="AF21" s="544"/>
      <c r="AG21" s="544"/>
      <c r="AH21" s="544"/>
      <c r="AI21" s="545"/>
      <c r="AJ21" s="535"/>
      <c r="AK21" s="533"/>
      <c r="AL21" s="533"/>
      <c r="AM21" s="533"/>
      <c r="AN21" s="541"/>
      <c r="AO21" s="268"/>
    </row>
    <row r="22" spans="1:41" s="279" customFormat="1" ht="16.5" thickBot="1">
      <c r="A22" s="838" t="s">
        <v>211</v>
      </c>
      <c r="B22" s="814" t="s">
        <v>262</v>
      </c>
      <c r="C22" s="809" t="s">
        <v>63</v>
      </c>
      <c r="D22" s="531">
        <v>2</v>
      </c>
      <c r="E22" s="810">
        <v>4</v>
      </c>
      <c r="F22" s="532">
        <v>0</v>
      </c>
      <c r="G22" s="533">
        <v>0</v>
      </c>
      <c r="H22" s="533">
        <v>2</v>
      </c>
      <c r="I22" s="533" t="s">
        <v>37</v>
      </c>
      <c r="J22" s="534">
        <v>4</v>
      </c>
      <c r="K22" s="630" t="s">
        <v>251</v>
      </c>
      <c r="L22" s="533"/>
      <c r="M22" s="533"/>
      <c r="N22" s="533"/>
      <c r="O22" s="534"/>
      <c r="P22" s="535"/>
      <c r="Q22" s="533"/>
      <c r="R22" s="533"/>
      <c r="S22" s="533"/>
      <c r="T22" s="534"/>
      <c r="U22" s="535"/>
      <c r="V22" s="533"/>
      <c r="W22" s="533"/>
      <c r="X22" s="533"/>
      <c r="Y22" s="534"/>
      <c r="Z22" s="535"/>
      <c r="AA22" s="533"/>
      <c r="AB22" s="533"/>
      <c r="AC22" s="533"/>
      <c r="AD22" s="534"/>
      <c r="AE22" s="535"/>
      <c r="AF22" s="533"/>
      <c r="AG22" s="533"/>
      <c r="AH22" s="533"/>
      <c r="AI22" s="534"/>
      <c r="AJ22" s="536"/>
      <c r="AK22" s="537"/>
      <c r="AL22" s="537"/>
      <c r="AM22" s="537"/>
      <c r="AN22" s="538"/>
      <c r="AO22" s="268"/>
    </row>
    <row r="23" spans="1:41" s="279" customFormat="1" ht="16.5" thickBot="1">
      <c r="A23" s="838" t="s">
        <v>212</v>
      </c>
      <c r="B23" s="813" t="s">
        <v>263</v>
      </c>
      <c r="C23" s="812" t="s">
        <v>64</v>
      </c>
      <c r="D23" s="531">
        <v>2</v>
      </c>
      <c r="E23" s="810">
        <v>3</v>
      </c>
      <c r="F23" s="539"/>
      <c r="G23" s="540"/>
      <c r="H23" s="540"/>
      <c r="I23" s="540"/>
      <c r="J23" s="541"/>
      <c r="K23" s="546"/>
      <c r="L23" s="540"/>
      <c r="M23" s="540"/>
      <c r="N23" s="540"/>
      <c r="O23" s="541"/>
      <c r="P23" s="546"/>
      <c r="Q23" s="540"/>
      <c r="R23" s="540"/>
      <c r="S23" s="540"/>
      <c r="T23" s="541"/>
      <c r="U23" s="535">
        <v>0</v>
      </c>
      <c r="V23" s="533">
        <v>0</v>
      </c>
      <c r="W23" s="533">
        <v>2</v>
      </c>
      <c r="X23" s="533" t="s">
        <v>37</v>
      </c>
      <c r="Y23" s="534">
        <v>3</v>
      </c>
      <c r="Z23" s="630" t="s">
        <v>251</v>
      </c>
      <c r="AA23" s="540"/>
      <c r="AB23" s="540"/>
      <c r="AC23" s="540"/>
      <c r="AD23" s="542"/>
      <c r="AE23" s="543"/>
      <c r="AF23" s="544"/>
      <c r="AG23" s="544"/>
      <c r="AH23" s="544"/>
      <c r="AI23" s="545"/>
      <c r="AJ23" s="535"/>
      <c r="AK23" s="533"/>
      <c r="AL23" s="533"/>
      <c r="AM23" s="533"/>
      <c r="AN23" s="534"/>
      <c r="AO23" s="268"/>
    </row>
    <row r="24" spans="1:41" s="279" customFormat="1" ht="16.5" thickBot="1">
      <c r="A24" s="838" t="s">
        <v>365</v>
      </c>
      <c r="B24" s="813" t="s">
        <v>264</v>
      </c>
      <c r="C24" s="812" t="s">
        <v>66</v>
      </c>
      <c r="D24" s="531">
        <v>2</v>
      </c>
      <c r="E24" s="810">
        <v>3</v>
      </c>
      <c r="F24" s="539"/>
      <c r="G24" s="540"/>
      <c r="H24" s="540"/>
      <c r="I24" s="540"/>
      <c r="J24" s="542"/>
      <c r="K24" s="535"/>
      <c r="L24" s="533"/>
      <c r="M24" s="533"/>
      <c r="N24" s="533"/>
      <c r="O24" s="534"/>
      <c r="P24" s="535"/>
      <c r="Q24" s="533"/>
      <c r="R24" s="533"/>
      <c r="S24" s="533"/>
      <c r="T24" s="534"/>
      <c r="U24" s="535"/>
      <c r="V24" s="540"/>
      <c r="W24" s="540"/>
      <c r="X24" s="540"/>
      <c r="Y24" s="542"/>
      <c r="Z24" s="546"/>
      <c r="AA24" s="540"/>
      <c r="AB24" s="540"/>
      <c r="AC24" s="540"/>
      <c r="AD24" s="542"/>
      <c r="AE24" s="535">
        <v>0</v>
      </c>
      <c r="AF24" s="533">
        <v>0</v>
      </c>
      <c r="AG24" s="533">
        <v>2</v>
      </c>
      <c r="AH24" s="533" t="s">
        <v>37</v>
      </c>
      <c r="AI24" s="534">
        <v>3</v>
      </c>
      <c r="AJ24" s="630" t="s">
        <v>251</v>
      </c>
      <c r="AK24" s="540"/>
      <c r="AL24" s="540"/>
      <c r="AM24" s="540"/>
      <c r="AN24" s="542"/>
      <c r="AO24" s="268"/>
    </row>
    <row r="25" spans="1:41" s="279" customFormat="1" ht="16.5" thickBot="1">
      <c r="A25" s="838" t="s">
        <v>213</v>
      </c>
      <c r="B25" s="813" t="s">
        <v>265</v>
      </c>
      <c r="C25" s="812" t="s">
        <v>65</v>
      </c>
      <c r="D25" s="531">
        <v>2</v>
      </c>
      <c r="E25" s="810">
        <v>3</v>
      </c>
      <c r="F25" s="539"/>
      <c r="G25" s="540"/>
      <c r="H25" s="540"/>
      <c r="I25" s="540"/>
      <c r="J25" s="542"/>
      <c r="K25" s="535"/>
      <c r="L25" s="533"/>
      <c r="M25" s="533"/>
      <c r="N25" s="533"/>
      <c r="O25" s="534"/>
      <c r="P25" s="535"/>
      <c r="Q25" s="540"/>
      <c r="R25" s="540"/>
      <c r="S25" s="540"/>
      <c r="T25" s="542"/>
      <c r="U25" s="546"/>
      <c r="V25" s="540"/>
      <c r="W25" s="540"/>
      <c r="X25" s="540"/>
      <c r="Y25" s="542"/>
      <c r="Z25" s="535">
        <v>0</v>
      </c>
      <c r="AA25" s="533">
        <v>0</v>
      </c>
      <c r="AB25" s="533">
        <v>2</v>
      </c>
      <c r="AC25" s="533" t="s">
        <v>37</v>
      </c>
      <c r="AD25" s="534">
        <v>3</v>
      </c>
      <c r="AE25" s="630" t="s">
        <v>251</v>
      </c>
      <c r="AF25" s="540"/>
      <c r="AG25" s="540"/>
      <c r="AH25" s="540"/>
      <c r="AI25" s="542"/>
      <c r="AJ25" s="546"/>
      <c r="AK25" s="540"/>
      <c r="AL25" s="540"/>
      <c r="AM25" s="540"/>
      <c r="AN25" s="542"/>
      <c r="AO25" s="268"/>
    </row>
    <row r="26" spans="1:41" s="279" customFormat="1" ht="16.5" thickBot="1">
      <c r="A26" s="838" t="s">
        <v>214</v>
      </c>
      <c r="B26" s="814" t="s">
        <v>266</v>
      </c>
      <c r="C26" s="809" t="s">
        <v>67</v>
      </c>
      <c r="D26" s="531">
        <v>2</v>
      </c>
      <c r="E26" s="810">
        <v>3</v>
      </c>
      <c r="F26" s="532"/>
      <c r="G26" s="533"/>
      <c r="H26" s="533"/>
      <c r="I26" s="533" t="s">
        <v>23</v>
      </c>
      <c r="J26" s="534"/>
      <c r="K26" s="535"/>
      <c r="L26" s="533"/>
      <c r="M26" s="533"/>
      <c r="N26" s="533"/>
      <c r="O26" s="534"/>
      <c r="P26" s="535">
        <v>0</v>
      </c>
      <c r="Q26" s="533">
        <v>0</v>
      </c>
      <c r="R26" s="533">
        <v>2</v>
      </c>
      <c r="S26" s="533" t="s">
        <v>37</v>
      </c>
      <c r="T26" s="534">
        <v>3</v>
      </c>
      <c r="U26" s="630" t="s">
        <v>251</v>
      </c>
      <c r="V26" s="533"/>
      <c r="W26" s="533"/>
      <c r="X26" s="533"/>
      <c r="Y26" s="534"/>
      <c r="Z26" s="535"/>
      <c r="AA26" s="533"/>
      <c r="AB26" s="533"/>
      <c r="AC26" s="533"/>
      <c r="AD26" s="547"/>
      <c r="AE26" s="532"/>
      <c r="AF26" s="533"/>
      <c r="AG26" s="533"/>
      <c r="AH26" s="533"/>
      <c r="AI26" s="534"/>
      <c r="AJ26" s="536"/>
      <c r="AK26" s="537"/>
      <c r="AL26" s="537"/>
      <c r="AM26" s="537"/>
      <c r="AN26" s="538"/>
      <c r="AO26" s="268"/>
    </row>
    <row r="27" spans="1:41" s="279" customFormat="1" ht="16.5" thickBot="1">
      <c r="A27" s="838" t="s">
        <v>215</v>
      </c>
      <c r="B27" s="814" t="s">
        <v>267</v>
      </c>
      <c r="C27" s="839" t="s">
        <v>68</v>
      </c>
      <c r="D27" s="531">
        <v>2</v>
      </c>
      <c r="E27" s="810">
        <v>3</v>
      </c>
      <c r="F27" s="539"/>
      <c r="G27" s="540"/>
      <c r="H27" s="540"/>
      <c r="I27" s="540"/>
      <c r="J27" s="542"/>
      <c r="K27" s="546"/>
      <c r="L27" s="540"/>
      <c r="M27" s="540"/>
      <c r="N27" s="540"/>
      <c r="O27" s="542"/>
      <c r="P27" s="535">
        <v>0</v>
      </c>
      <c r="Q27" s="533">
        <v>0</v>
      </c>
      <c r="R27" s="533">
        <v>2</v>
      </c>
      <c r="S27" s="533" t="s">
        <v>37</v>
      </c>
      <c r="T27" s="534">
        <v>3</v>
      </c>
      <c r="U27" s="630" t="s">
        <v>251</v>
      </c>
      <c r="V27" s="540"/>
      <c r="W27" s="540"/>
      <c r="X27" s="540"/>
      <c r="Y27" s="542"/>
      <c r="Z27" s="540"/>
      <c r="AA27" s="540"/>
      <c r="AB27" s="540"/>
      <c r="AC27" s="540"/>
      <c r="AD27" s="548"/>
      <c r="AE27" s="539"/>
      <c r="AF27" s="549"/>
      <c r="AG27" s="540"/>
      <c r="AH27" s="540"/>
      <c r="AI27" s="542"/>
      <c r="AJ27" s="546"/>
      <c r="AK27" s="540"/>
      <c r="AL27" s="540"/>
      <c r="AM27" s="540"/>
      <c r="AN27" s="542"/>
      <c r="AO27" s="268"/>
    </row>
    <row r="28" spans="1:41" s="279" customFormat="1" ht="16.5" thickBot="1">
      <c r="A28" s="838" t="s">
        <v>323</v>
      </c>
      <c r="B28" s="813" t="s">
        <v>268</v>
      </c>
      <c r="C28" s="812" t="s">
        <v>69</v>
      </c>
      <c r="D28" s="531">
        <v>2</v>
      </c>
      <c r="E28" s="810">
        <v>4</v>
      </c>
      <c r="F28" s="539"/>
      <c r="G28" s="540"/>
      <c r="H28" s="540"/>
      <c r="I28" s="540"/>
      <c r="J28" s="542"/>
      <c r="K28" s="535">
        <v>0</v>
      </c>
      <c r="L28" s="533">
        <v>2</v>
      </c>
      <c r="M28" s="533">
        <v>0</v>
      </c>
      <c r="N28" s="533" t="s">
        <v>37</v>
      </c>
      <c r="O28" s="534">
        <v>4</v>
      </c>
      <c r="P28" s="630" t="s">
        <v>251</v>
      </c>
      <c r="Q28" s="540"/>
      <c r="R28" s="540"/>
      <c r="S28" s="540"/>
      <c r="T28" s="542"/>
      <c r="U28" s="546"/>
      <c r="V28" s="540"/>
      <c r="W28" s="540"/>
      <c r="X28" s="540"/>
      <c r="Y28" s="542"/>
      <c r="Z28" s="546"/>
      <c r="AA28" s="540"/>
      <c r="AB28" s="540"/>
      <c r="AC28" s="540"/>
      <c r="AD28" s="548"/>
      <c r="AE28" s="539"/>
      <c r="AF28" s="540"/>
      <c r="AG28" s="540"/>
      <c r="AH28" s="540"/>
      <c r="AI28" s="542"/>
      <c r="AJ28" s="539"/>
      <c r="AK28" s="540"/>
      <c r="AL28" s="540"/>
      <c r="AM28" s="540"/>
      <c r="AN28" s="542"/>
      <c r="AO28" s="268"/>
    </row>
    <row r="29" spans="1:41" s="279" customFormat="1" ht="16.5" thickBot="1">
      <c r="A29" s="838" t="s">
        <v>366</v>
      </c>
      <c r="B29" s="813" t="s">
        <v>269</v>
      </c>
      <c r="C29" s="812" t="s">
        <v>70</v>
      </c>
      <c r="D29" s="531">
        <v>2</v>
      </c>
      <c r="E29" s="810">
        <v>3</v>
      </c>
      <c r="F29" s="539"/>
      <c r="G29" s="540"/>
      <c r="H29" s="540"/>
      <c r="I29" s="540"/>
      <c r="J29" s="542"/>
      <c r="K29" s="532"/>
      <c r="L29" s="533"/>
      <c r="M29" s="533"/>
      <c r="N29" s="533"/>
      <c r="O29" s="550"/>
      <c r="P29" s="551"/>
      <c r="Q29" s="552"/>
      <c r="R29" s="552"/>
      <c r="S29" s="552"/>
      <c r="T29" s="553"/>
      <c r="U29" s="539"/>
      <c r="V29" s="540"/>
      <c r="W29" s="540"/>
      <c r="X29" s="540"/>
      <c r="Y29" s="542"/>
      <c r="Z29" s="535">
        <v>0</v>
      </c>
      <c r="AA29" s="533">
        <v>2</v>
      </c>
      <c r="AB29" s="533">
        <v>0</v>
      </c>
      <c r="AC29" s="533" t="s">
        <v>37</v>
      </c>
      <c r="AD29" s="534">
        <v>3</v>
      </c>
      <c r="AE29" s="630" t="s">
        <v>251</v>
      </c>
      <c r="AF29" s="540"/>
      <c r="AG29" s="540"/>
      <c r="AH29" s="540"/>
      <c r="AI29" s="542"/>
      <c r="AJ29" s="539"/>
      <c r="AK29" s="540"/>
      <c r="AL29" s="540"/>
      <c r="AM29" s="540"/>
      <c r="AN29" s="542"/>
      <c r="AO29" s="268"/>
    </row>
    <row r="30" spans="1:41" s="279" customFormat="1" ht="16.5" thickBot="1">
      <c r="A30" s="838" t="s">
        <v>324</v>
      </c>
      <c r="B30" s="813" t="s">
        <v>270</v>
      </c>
      <c r="C30" s="812" t="s">
        <v>129</v>
      </c>
      <c r="D30" s="531">
        <v>2</v>
      </c>
      <c r="E30" s="810">
        <v>3</v>
      </c>
      <c r="F30" s="532">
        <v>0</v>
      </c>
      <c r="G30" s="533">
        <v>0</v>
      </c>
      <c r="H30" s="533">
        <v>0</v>
      </c>
      <c r="I30" s="533" t="s">
        <v>37</v>
      </c>
      <c r="J30" s="534">
        <v>3</v>
      </c>
      <c r="K30" s="630" t="s">
        <v>251</v>
      </c>
      <c r="L30" s="540"/>
      <c r="M30" s="540"/>
      <c r="N30" s="540"/>
      <c r="O30" s="554"/>
      <c r="P30" s="555"/>
      <c r="Q30" s="552"/>
      <c r="R30" s="552"/>
      <c r="S30" s="552"/>
      <c r="T30" s="553"/>
      <c r="U30" s="539"/>
      <c r="V30" s="540"/>
      <c r="W30" s="540"/>
      <c r="X30" s="540"/>
      <c r="Y30" s="542"/>
      <c r="Z30" s="533"/>
      <c r="AA30" s="533"/>
      <c r="AB30" s="533"/>
      <c r="AC30" s="533"/>
      <c r="AD30" s="547"/>
      <c r="AE30" s="532"/>
      <c r="AF30" s="556"/>
      <c r="AG30" s="533"/>
      <c r="AH30" s="533"/>
      <c r="AI30" s="534"/>
      <c r="AJ30" s="557"/>
      <c r="AK30" s="544"/>
      <c r="AL30" s="544"/>
      <c r="AM30" s="544"/>
      <c r="AN30" s="545"/>
      <c r="AO30" s="268"/>
    </row>
    <row r="31" spans="1:41" s="279" customFormat="1" ht="16.5" thickBot="1">
      <c r="A31" s="838" t="s">
        <v>325</v>
      </c>
      <c r="B31" s="813" t="s">
        <v>271</v>
      </c>
      <c r="C31" s="812" t="s">
        <v>137</v>
      </c>
      <c r="D31" s="531">
        <v>2</v>
      </c>
      <c r="E31" s="810">
        <v>3</v>
      </c>
      <c r="F31" s="558"/>
      <c r="G31" s="559"/>
      <c r="H31" s="559"/>
      <c r="I31" s="559"/>
      <c r="J31" s="560"/>
      <c r="K31" s="539"/>
      <c r="L31" s="540"/>
      <c r="M31" s="540"/>
      <c r="N31" s="540"/>
      <c r="O31" s="554"/>
      <c r="P31" s="555"/>
      <c r="Q31" s="552"/>
      <c r="R31" s="552"/>
      <c r="S31" s="552"/>
      <c r="T31" s="561"/>
      <c r="U31" s="539"/>
      <c r="V31" s="540"/>
      <c r="W31" s="540"/>
      <c r="X31" s="540"/>
      <c r="Y31" s="554"/>
      <c r="Z31" s="562"/>
      <c r="AA31" s="563"/>
      <c r="AB31" s="563"/>
      <c r="AC31" s="563"/>
      <c r="AD31" s="564"/>
      <c r="AE31" s="532">
        <v>0</v>
      </c>
      <c r="AF31" s="533">
        <v>0</v>
      </c>
      <c r="AG31" s="533">
        <v>2</v>
      </c>
      <c r="AH31" s="533" t="s">
        <v>37</v>
      </c>
      <c r="AI31" s="534">
        <v>3</v>
      </c>
      <c r="AJ31" s="630" t="s">
        <v>251</v>
      </c>
      <c r="AK31" s="533"/>
      <c r="AL31" s="533"/>
      <c r="AM31" s="533"/>
      <c r="AN31" s="534"/>
      <c r="AO31" s="268"/>
    </row>
    <row r="32" spans="1:41" s="279" customFormat="1" ht="16.5" thickBot="1">
      <c r="A32" s="838" t="s">
        <v>367</v>
      </c>
      <c r="B32" s="814" t="s">
        <v>272</v>
      </c>
      <c r="C32" s="809" t="s">
        <v>121</v>
      </c>
      <c r="D32" s="531">
        <v>2</v>
      </c>
      <c r="E32" s="810">
        <v>3</v>
      </c>
      <c r="F32" s="532"/>
      <c r="G32" s="533"/>
      <c r="H32" s="533"/>
      <c r="I32" s="533"/>
      <c r="J32" s="534"/>
      <c r="K32" s="535"/>
      <c r="L32" s="533"/>
      <c r="M32" s="533"/>
      <c r="N32" s="533"/>
      <c r="O32" s="550"/>
      <c r="P32" s="551">
        <v>0</v>
      </c>
      <c r="Q32" s="565">
        <v>0</v>
      </c>
      <c r="R32" s="565">
        <v>2</v>
      </c>
      <c r="S32" s="565" t="s">
        <v>37</v>
      </c>
      <c r="T32" s="566">
        <v>3</v>
      </c>
      <c r="U32" s="630" t="s">
        <v>251</v>
      </c>
      <c r="V32" s="533"/>
      <c r="W32" s="533"/>
      <c r="X32" s="533"/>
      <c r="Y32" s="550"/>
      <c r="Z32" s="551"/>
      <c r="AA32" s="565"/>
      <c r="AB32" s="565"/>
      <c r="AC32" s="565"/>
      <c r="AD32" s="567"/>
      <c r="AE32" s="532"/>
      <c r="AF32" s="537"/>
      <c r="AG32" s="537"/>
      <c r="AH32" s="537"/>
      <c r="AI32" s="568"/>
      <c r="AJ32" s="551"/>
      <c r="AK32" s="565"/>
      <c r="AL32" s="565"/>
      <c r="AM32" s="565"/>
      <c r="AN32" s="566"/>
      <c r="AO32" s="268"/>
    </row>
    <row r="33" spans="1:41" ht="16.5" thickBot="1">
      <c r="A33" s="838" t="s">
        <v>326</v>
      </c>
      <c r="B33" s="848" t="s">
        <v>273</v>
      </c>
      <c r="C33" s="846" t="s">
        <v>71</v>
      </c>
      <c r="D33" s="517">
        <v>2</v>
      </c>
      <c r="E33" s="807">
        <v>3</v>
      </c>
      <c r="F33" s="569"/>
      <c r="G33" s="570"/>
      <c r="H33" s="571"/>
      <c r="I33" s="570"/>
      <c r="J33" s="572"/>
      <c r="K33" s="573"/>
      <c r="L33" s="571"/>
      <c r="M33" s="570"/>
      <c r="N33" s="571"/>
      <c r="O33" s="574"/>
      <c r="P33" s="575"/>
      <c r="Q33" s="576"/>
      <c r="R33" s="577"/>
      <c r="S33" s="576"/>
      <c r="T33" s="578"/>
      <c r="U33" s="579"/>
      <c r="V33" s="571"/>
      <c r="W33" s="570"/>
      <c r="X33" s="571"/>
      <c r="Y33" s="574"/>
      <c r="Z33" s="580">
        <v>0</v>
      </c>
      <c r="AA33" s="581">
        <v>2</v>
      </c>
      <c r="AB33" s="581">
        <v>0</v>
      </c>
      <c r="AC33" s="581" t="s">
        <v>37</v>
      </c>
      <c r="AD33" s="582">
        <v>3</v>
      </c>
      <c r="AE33" s="630" t="s">
        <v>251</v>
      </c>
      <c r="AF33" s="583"/>
      <c r="AG33" s="570"/>
      <c r="AH33" s="571"/>
      <c r="AI33" s="574"/>
      <c r="AJ33" s="575"/>
      <c r="AK33" s="576"/>
      <c r="AL33" s="577"/>
      <c r="AM33" s="576"/>
      <c r="AN33" s="578"/>
      <c r="AO33" s="340"/>
    </row>
    <row r="34" spans="1:41" ht="16.5" thickBot="1">
      <c r="A34" s="838" t="s">
        <v>358</v>
      </c>
      <c r="B34" s="848" t="s">
        <v>274</v>
      </c>
      <c r="C34" s="816" t="s">
        <v>72</v>
      </c>
      <c r="D34" s="517">
        <v>2</v>
      </c>
      <c r="E34" s="807">
        <v>4</v>
      </c>
      <c r="F34" s="523"/>
      <c r="G34" s="524"/>
      <c r="H34" s="524"/>
      <c r="I34" s="524"/>
      <c r="J34" s="527"/>
      <c r="K34" s="526"/>
      <c r="L34" s="524"/>
      <c r="M34" s="524"/>
      <c r="N34" s="524"/>
      <c r="O34" s="584"/>
      <c r="P34" s="585"/>
      <c r="Q34" s="586"/>
      <c r="R34" s="586"/>
      <c r="S34" s="586"/>
      <c r="T34" s="587"/>
      <c r="U34" s="523"/>
      <c r="V34" s="524"/>
      <c r="W34" s="524"/>
      <c r="X34" s="524"/>
      <c r="Y34" s="584"/>
      <c r="Z34" s="580">
        <v>0</v>
      </c>
      <c r="AA34" s="581">
        <v>2</v>
      </c>
      <c r="AB34" s="581">
        <v>0</v>
      </c>
      <c r="AC34" s="581" t="s">
        <v>37</v>
      </c>
      <c r="AD34" s="588">
        <v>4</v>
      </c>
      <c r="AE34" s="630" t="s">
        <v>251</v>
      </c>
      <c r="AF34" s="583"/>
      <c r="AG34" s="524"/>
      <c r="AH34" s="524"/>
      <c r="AI34" s="584"/>
      <c r="AJ34" s="585"/>
      <c r="AK34" s="586"/>
      <c r="AL34" s="586"/>
      <c r="AM34" s="586"/>
      <c r="AN34" s="587"/>
      <c r="AO34" s="340"/>
    </row>
    <row r="35" spans="1:41" ht="16.5" thickBot="1">
      <c r="A35" s="838" t="s">
        <v>327</v>
      </c>
      <c r="B35" s="822" t="s">
        <v>275</v>
      </c>
      <c r="C35" s="823" t="s">
        <v>73</v>
      </c>
      <c r="D35" s="824">
        <v>2</v>
      </c>
      <c r="E35" s="825">
        <v>4</v>
      </c>
      <c r="F35" s="589"/>
      <c r="G35" s="590"/>
      <c r="H35" s="590"/>
      <c r="I35" s="590"/>
      <c r="J35" s="591"/>
      <c r="K35" s="592"/>
      <c r="L35" s="590"/>
      <c r="M35" s="590"/>
      <c r="N35" s="590"/>
      <c r="O35" s="593"/>
      <c r="P35" s="592"/>
      <c r="Q35" s="590"/>
      <c r="R35" s="590"/>
      <c r="S35" s="590"/>
      <c r="T35" s="591"/>
      <c r="U35" s="589"/>
      <c r="V35" s="590"/>
      <c r="W35" s="590"/>
      <c r="X35" s="590"/>
      <c r="Y35" s="593"/>
      <c r="Z35" s="594">
        <v>0</v>
      </c>
      <c r="AA35" s="595">
        <v>2</v>
      </c>
      <c r="AB35" s="595">
        <v>0</v>
      </c>
      <c r="AC35" s="595" t="s">
        <v>37</v>
      </c>
      <c r="AD35" s="596">
        <v>4</v>
      </c>
      <c r="AE35" s="630" t="s">
        <v>251</v>
      </c>
      <c r="AF35" s="597"/>
      <c r="AG35" s="590"/>
      <c r="AH35" s="590"/>
      <c r="AI35" s="593"/>
      <c r="AJ35" s="592"/>
      <c r="AK35" s="590"/>
      <c r="AL35" s="590"/>
      <c r="AM35" s="590"/>
      <c r="AN35" s="591"/>
      <c r="AO35" s="340"/>
    </row>
    <row r="36" spans="1:41" ht="45.75" thickBot="1">
      <c r="A36" s="838" t="s">
        <v>328</v>
      </c>
      <c r="B36" s="815" t="s">
        <v>276</v>
      </c>
      <c r="C36" s="816" t="s">
        <v>158</v>
      </c>
      <c r="D36" s="517">
        <v>3</v>
      </c>
      <c r="E36" s="807">
        <v>3</v>
      </c>
      <c r="F36" s="598">
        <v>0</v>
      </c>
      <c r="G36" s="599">
        <v>3</v>
      </c>
      <c r="H36" s="599">
        <v>0</v>
      </c>
      <c r="I36" s="599" t="s">
        <v>37</v>
      </c>
      <c r="J36" s="599">
        <v>3</v>
      </c>
      <c r="K36" s="630" t="s">
        <v>251</v>
      </c>
      <c r="L36" s="586"/>
      <c r="M36" s="586"/>
      <c r="N36" s="586"/>
      <c r="O36" s="584"/>
      <c r="P36" s="585"/>
      <c r="Q36" s="586"/>
      <c r="R36" s="586"/>
      <c r="S36" s="586"/>
      <c r="T36" s="587"/>
      <c r="U36" s="523"/>
      <c r="V36" s="586"/>
      <c r="W36" s="586"/>
      <c r="X36" s="586"/>
      <c r="Y36" s="584"/>
      <c r="Z36" s="580"/>
      <c r="AA36" s="581"/>
      <c r="AB36" s="581"/>
      <c r="AC36" s="581"/>
      <c r="AD36" s="582"/>
      <c r="AE36" s="518"/>
      <c r="AF36" s="600"/>
      <c r="AG36" s="586"/>
      <c r="AH36" s="586"/>
      <c r="AI36" s="584"/>
      <c r="AJ36" s="585"/>
      <c r="AK36" s="586"/>
      <c r="AL36" s="586"/>
      <c r="AM36" s="586"/>
      <c r="AN36" s="587"/>
      <c r="AO36" s="340"/>
    </row>
    <row r="37" spans="1:41" ht="45.75" thickBot="1">
      <c r="A37" s="838" t="s">
        <v>329</v>
      </c>
      <c r="B37" s="815" t="s">
        <v>277</v>
      </c>
      <c r="C37" s="816" t="s">
        <v>159</v>
      </c>
      <c r="D37" s="517">
        <v>3</v>
      </c>
      <c r="E37" s="807">
        <v>3</v>
      </c>
      <c r="F37" s="598">
        <v>0</v>
      </c>
      <c r="G37" s="599">
        <v>3</v>
      </c>
      <c r="H37" s="599">
        <v>0</v>
      </c>
      <c r="I37" s="599" t="s">
        <v>37</v>
      </c>
      <c r="J37" s="599">
        <v>3</v>
      </c>
      <c r="K37" s="630" t="s">
        <v>251</v>
      </c>
      <c r="L37" s="586"/>
      <c r="M37" s="586"/>
      <c r="N37" s="586"/>
      <c r="O37" s="584"/>
      <c r="P37" s="585"/>
      <c r="Q37" s="586"/>
      <c r="R37" s="586"/>
      <c r="S37" s="586"/>
      <c r="T37" s="587"/>
      <c r="U37" s="523"/>
      <c r="V37" s="586"/>
      <c r="W37" s="586"/>
      <c r="X37" s="586"/>
      <c r="Y37" s="584"/>
      <c r="Z37" s="580"/>
      <c r="AA37" s="581"/>
      <c r="AB37" s="581"/>
      <c r="AC37" s="581"/>
      <c r="AD37" s="582"/>
      <c r="AE37" s="518"/>
      <c r="AF37" s="600"/>
      <c r="AG37" s="586"/>
      <c r="AH37" s="586"/>
      <c r="AI37" s="584"/>
      <c r="AJ37" s="585"/>
      <c r="AK37" s="586"/>
      <c r="AL37" s="586"/>
      <c r="AM37" s="586"/>
      <c r="AN37" s="587"/>
      <c r="AO37" s="340"/>
    </row>
    <row r="38" spans="1:41" ht="45.75" thickBot="1">
      <c r="A38" s="838" t="s">
        <v>330</v>
      </c>
      <c r="B38" s="817" t="s">
        <v>278</v>
      </c>
      <c r="C38" s="818" t="s">
        <v>160</v>
      </c>
      <c r="D38" s="819">
        <v>3</v>
      </c>
      <c r="E38" s="820">
        <v>3</v>
      </c>
      <c r="F38" s="598">
        <v>0</v>
      </c>
      <c r="G38" s="599">
        <v>3</v>
      </c>
      <c r="H38" s="599">
        <v>0</v>
      </c>
      <c r="I38" s="599" t="s">
        <v>37</v>
      </c>
      <c r="J38" s="599">
        <v>3</v>
      </c>
      <c r="K38" s="630" t="s">
        <v>251</v>
      </c>
      <c r="L38" s="601"/>
      <c r="M38" s="601"/>
      <c r="N38" s="601"/>
      <c r="O38" s="602"/>
      <c r="P38" s="603"/>
      <c r="Q38" s="601"/>
      <c r="R38" s="601"/>
      <c r="S38" s="601"/>
      <c r="T38" s="604"/>
      <c r="U38" s="605"/>
      <c r="V38" s="601"/>
      <c r="W38" s="601"/>
      <c r="X38" s="601"/>
      <c r="Y38" s="602"/>
      <c r="Z38" s="606"/>
      <c r="AA38" s="607"/>
      <c r="AB38" s="607"/>
      <c r="AC38" s="607"/>
      <c r="AD38" s="608"/>
      <c r="AE38" s="609"/>
      <c r="AF38" s="610"/>
      <c r="AG38" s="601"/>
      <c r="AH38" s="601"/>
      <c r="AI38" s="602"/>
      <c r="AJ38" s="603"/>
      <c r="AK38" s="601"/>
      <c r="AL38" s="601"/>
      <c r="AM38" s="601"/>
      <c r="AN38" s="604"/>
      <c r="AO38" s="340"/>
    </row>
    <row r="39" spans="1:41" ht="45.75" thickBot="1">
      <c r="A39" s="838" t="s">
        <v>331</v>
      </c>
      <c r="B39" s="817" t="s">
        <v>279</v>
      </c>
      <c r="C39" s="818" t="s">
        <v>161</v>
      </c>
      <c r="D39" s="819">
        <v>3</v>
      </c>
      <c r="E39" s="820">
        <v>3</v>
      </c>
      <c r="F39" s="598">
        <v>0</v>
      </c>
      <c r="G39" s="599">
        <v>3</v>
      </c>
      <c r="H39" s="599">
        <v>0</v>
      </c>
      <c r="I39" s="599" t="s">
        <v>37</v>
      </c>
      <c r="J39" s="599">
        <v>3</v>
      </c>
      <c r="K39" s="630" t="s">
        <v>251</v>
      </c>
      <c r="L39" s="601"/>
      <c r="M39" s="601"/>
      <c r="N39" s="601"/>
      <c r="O39" s="602"/>
      <c r="P39" s="603"/>
      <c r="Q39" s="601"/>
      <c r="R39" s="601"/>
      <c r="S39" s="601"/>
      <c r="T39" s="604"/>
      <c r="U39" s="605"/>
      <c r="V39" s="601"/>
      <c r="W39" s="601"/>
      <c r="X39" s="601"/>
      <c r="Y39" s="602"/>
      <c r="Z39" s="606"/>
      <c r="AA39" s="607"/>
      <c r="AB39" s="607"/>
      <c r="AC39" s="607"/>
      <c r="AD39" s="608"/>
      <c r="AE39" s="609"/>
      <c r="AF39" s="610"/>
      <c r="AG39" s="601"/>
      <c r="AH39" s="601"/>
      <c r="AI39" s="602"/>
      <c r="AJ39" s="603"/>
      <c r="AK39" s="601"/>
      <c r="AL39" s="601"/>
      <c r="AM39" s="601"/>
      <c r="AN39" s="604"/>
      <c r="AO39" s="340"/>
    </row>
    <row r="40" spans="1:41" s="281" customFormat="1" ht="30.75" thickBot="1">
      <c r="A40" s="838" t="s">
        <v>332</v>
      </c>
      <c r="B40" s="821" t="s">
        <v>280</v>
      </c>
      <c r="C40" s="806" t="s">
        <v>141</v>
      </c>
      <c r="D40" s="517">
        <v>2</v>
      </c>
      <c r="E40" s="807">
        <v>4</v>
      </c>
      <c r="F40" s="579"/>
      <c r="G40" s="576"/>
      <c r="H40" s="586"/>
      <c r="I40" s="586"/>
      <c r="J40" s="611"/>
      <c r="K40" s="580"/>
      <c r="L40" s="581"/>
      <c r="M40" s="581"/>
      <c r="N40" s="581"/>
      <c r="O40" s="582"/>
      <c r="P40" s="518"/>
      <c r="Q40" s="586"/>
      <c r="R40" s="586"/>
      <c r="S40" s="586"/>
      <c r="T40" s="611"/>
      <c r="U40" s="612">
        <v>2</v>
      </c>
      <c r="V40" s="599">
        <v>0</v>
      </c>
      <c r="W40" s="599">
        <v>0</v>
      </c>
      <c r="X40" s="599" t="s">
        <v>37</v>
      </c>
      <c r="Y40" s="613">
        <v>4</v>
      </c>
      <c r="Z40" s="630" t="s">
        <v>251</v>
      </c>
      <c r="AA40" s="586"/>
      <c r="AB40" s="586"/>
      <c r="AC40" s="586"/>
      <c r="AD40" s="584"/>
      <c r="AE40" s="614"/>
      <c r="AF40" s="615"/>
      <c r="AG40" s="615"/>
      <c r="AH40" s="615"/>
      <c r="AI40" s="616"/>
      <c r="AJ40" s="518"/>
      <c r="AK40" s="581"/>
      <c r="AL40" s="581"/>
      <c r="AM40" s="581"/>
      <c r="AN40" s="617"/>
      <c r="AO40" s="340"/>
    </row>
    <row r="41" spans="1:41" s="281" customFormat="1" ht="16.5" thickBot="1">
      <c r="A41" s="838" t="s">
        <v>333</v>
      </c>
      <c r="B41" s="840" t="s">
        <v>281</v>
      </c>
      <c r="C41" s="816" t="s">
        <v>142</v>
      </c>
      <c r="D41" s="517">
        <v>2</v>
      </c>
      <c r="E41" s="807">
        <v>4</v>
      </c>
      <c r="F41" s="523"/>
      <c r="G41" s="586"/>
      <c r="H41" s="586"/>
      <c r="I41" s="586"/>
      <c r="J41" s="587"/>
      <c r="K41" s="585"/>
      <c r="L41" s="586"/>
      <c r="M41" s="586"/>
      <c r="N41" s="586"/>
      <c r="O41" s="587"/>
      <c r="P41" s="585"/>
      <c r="Q41" s="586"/>
      <c r="R41" s="586"/>
      <c r="S41" s="586"/>
      <c r="T41" s="587"/>
      <c r="U41" s="580">
        <v>0</v>
      </c>
      <c r="V41" s="581">
        <v>0</v>
      </c>
      <c r="W41" s="581">
        <v>2</v>
      </c>
      <c r="X41" s="581" t="s">
        <v>37</v>
      </c>
      <c r="Y41" s="582">
        <v>4</v>
      </c>
      <c r="Z41" s="630" t="s">
        <v>251</v>
      </c>
      <c r="AA41" s="581"/>
      <c r="AB41" s="581"/>
      <c r="AC41" s="581"/>
      <c r="AD41" s="588"/>
      <c r="AE41" s="580"/>
      <c r="AF41" s="600"/>
      <c r="AG41" s="586"/>
      <c r="AH41" s="586"/>
      <c r="AI41" s="587"/>
      <c r="AJ41" s="585"/>
      <c r="AK41" s="586"/>
      <c r="AL41" s="586"/>
      <c r="AM41" s="586"/>
      <c r="AN41" s="584"/>
      <c r="AO41" s="504"/>
    </row>
    <row r="42" spans="1:41" s="281" customFormat="1" ht="16.5" thickBot="1">
      <c r="A42" s="838" t="s">
        <v>334</v>
      </c>
      <c r="B42" s="840" t="s">
        <v>282</v>
      </c>
      <c r="C42" s="816" t="s">
        <v>143</v>
      </c>
      <c r="D42" s="517">
        <v>2</v>
      </c>
      <c r="E42" s="807">
        <v>3</v>
      </c>
      <c r="F42" s="523"/>
      <c r="G42" s="586"/>
      <c r="H42" s="586"/>
      <c r="I42" s="586"/>
      <c r="J42" s="587"/>
      <c r="K42" s="585"/>
      <c r="L42" s="586"/>
      <c r="M42" s="586"/>
      <c r="N42" s="586"/>
      <c r="O42" s="587"/>
      <c r="P42" s="585"/>
      <c r="Q42" s="586"/>
      <c r="R42" s="586"/>
      <c r="S42" s="586"/>
      <c r="T42" s="587"/>
      <c r="U42" s="585"/>
      <c r="V42" s="586"/>
      <c r="W42" s="586"/>
      <c r="X42" s="586"/>
      <c r="Y42" s="587"/>
      <c r="Z42" s="518"/>
      <c r="AA42" s="581"/>
      <c r="AB42" s="581"/>
      <c r="AC42" s="581"/>
      <c r="AD42" s="588"/>
      <c r="AE42" s="580">
        <v>0</v>
      </c>
      <c r="AF42" s="581">
        <v>0</v>
      </c>
      <c r="AG42" s="581">
        <v>2</v>
      </c>
      <c r="AH42" s="581" t="s">
        <v>37</v>
      </c>
      <c r="AI42" s="582">
        <v>3</v>
      </c>
      <c r="AJ42" s="630" t="s">
        <v>251</v>
      </c>
      <c r="AK42" s="586"/>
      <c r="AL42" s="586"/>
      <c r="AM42" s="586"/>
      <c r="AN42" s="584"/>
      <c r="AO42" s="504"/>
    </row>
    <row r="43" spans="1:41" s="281" customFormat="1" ht="16.5" thickBot="1">
      <c r="A43" s="838" t="s">
        <v>335</v>
      </c>
      <c r="B43" s="840" t="s">
        <v>283</v>
      </c>
      <c r="C43" s="816" t="s">
        <v>144</v>
      </c>
      <c r="D43" s="517">
        <v>2</v>
      </c>
      <c r="E43" s="807">
        <v>4</v>
      </c>
      <c r="F43" s="523"/>
      <c r="G43" s="586"/>
      <c r="H43" s="586"/>
      <c r="I43" s="586"/>
      <c r="J43" s="587"/>
      <c r="K43" s="585"/>
      <c r="L43" s="586"/>
      <c r="M43" s="586"/>
      <c r="N43" s="586"/>
      <c r="O43" s="587"/>
      <c r="P43" s="585"/>
      <c r="Q43" s="586"/>
      <c r="R43" s="586"/>
      <c r="S43" s="586"/>
      <c r="T43" s="587"/>
      <c r="U43" s="585"/>
      <c r="V43" s="586"/>
      <c r="W43" s="586"/>
      <c r="X43" s="586"/>
      <c r="Y43" s="587"/>
      <c r="Z43" s="518">
        <v>0</v>
      </c>
      <c r="AA43" s="581">
        <v>0</v>
      </c>
      <c r="AB43" s="581">
        <v>2</v>
      </c>
      <c r="AC43" s="581" t="s">
        <v>37</v>
      </c>
      <c r="AD43" s="582">
        <v>4</v>
      </c>
      <c r="AE43" s="630" t="s">
        <v>251</v>
      </c>
      <c r="AF43" s="600"/>
      <c r="AG43" s="586"/>
      <c r="AH43" s="586"/>
      <c r="AI43" s="587"/>
      <c r="AJ43" s="585"/>
      <c r="AK43" s="586"/>
      <c r="AL43" s="586"/>
      <c r="AM43" s="586"/>
      <c r="AN43" s="584"/>
      <c r="AO43" s="782" t="s">
        <v>354</v>
      </c>
    </row>
    <row r="44" spans="1:41" s="281" customFormat="1" ht="16.5" thickBot="1">
      <c r="A44" s="838" t="s">
        <v>336</v>
      </c>
      <c r="B44" s="840" t="s">
        <v>284</v>
      </c>
      <c r="C44" s="816" t="s">
        <v>145</v>
      </c>
      <c r="D44" s="517">
        <v>2</v>
      </c>
      <c r="E44" s="807">
        <v>4</v>
      </c>
      <c r="F44" s="523"/>
      <c r="G44" s="586"/>
      <c r="H44" s="586"/>
      <c r="I44" s="586"/>
      <c r="J44" s="587"/>
      <c r="K44" s="585"/>
      <c r="L44" s="586"/>
      <c r="M44" s="586"/>
      <c r="N44" s="586"/>
      <c r="O44" s="587"/>
      <c r="P44" s="585"/>
      <c r="Q44" s="586"/>
      <c r="R44" s="586"/>
      <c r="S44" s="586"/>
      <c r="T44" s="587"/>
      <c r="U44" s="585"/>
      <c r="V44" s="586"/>
      <c r="W44" s="586"/>
      <c r="X44" s="586"/>
      <c r="Y44" s="587"/>
      <c r="Z44" s="518"/>
      <c r="AA44" s="581"/>
      <c r="AB44" s="581"/>
      <c r="AC44" s="581"/>
      <c r="AD44" s="588"/>
      <c r="AE44" s="580">
        <v>0</v>
      </c>
      <c r="AF44" s="581">
        <v>0</v>
      </c>
      <c r="AG44" s="581">
        <v>2</v>
      </c>
      <c r="AH44" s="581" t="s">
        <v>37</v>
      </c>
      <c r="AI44" s="582">
        <v>4</v>
      </c>
      <c r="AJ44" s="630" t="s">
        <v>251</v>
      </c>
      <c r="AK44" s="586"/>
      <c r="AL44" s="586"/>
      <c r="AM44" s="586"/>
      <c r="AN44" s="584"/>
      <c r="AO44" s="783" t="s">
        <v>283</v>
      </c>
    </row>
    <row r="45" spans="1:41" s="281" customFormat="1" ht="16.5" customHeight="1" thickBot="1">
      <c r="A45" s="838" t="s">
        <v>337</v>
      </c>
      <c r="B45" s="840" t="s">
        <v>285</v>
      </c>
      <c r="C45" s="816" t="s">
        <v>146</v>
      </c>
      <c r="D45" s="517">
        <v>2</v>
      </c>
      <c r="E45" s="807">
        <v>3</v>
      </c>
      <c r="F45" s="523"/>
      <c r="G45" s="586"/>
      <c r="H45" s="586"/>
      <c r="I45" s="586"/>
      <c r="J45" s="587"/>
      <c r="K45" s="585"/>
      <c r="L45" s="586"/>
      <c r="M45" s="586"/>
      <c r="N45" s="586"/>
      <c r="O45" s="587"/>
      <c r="P45" s="585"/>
      <c r="Q45" s="586"/>
      <c r="R45" s="586"/>
      <c r="S45" s="586"/>
      <c r="T45" s="587"/>
      <c r="U45" s="585"/>
      <c r="V45" s="586"/>
      <c r="W45" s="586"/>
      <c r="X45" s="586"/>
      <c r="Y45" s="587"/>
      <c r="Z45" s="518">
        <v>0</v>
      </c>
      <c r="AA45" s="581">
        <v>0</v>
      </c>
      <c r="AB45" s="581">
        <v>2</v>
      </c>
      <c r="AC45" s="581" t="s">
        <v>37</v>
      </c>
      <c r="AD45" s="582">
        <v>3</v>
      </c>
      <c r="AE45" s="630" t="s">
        <v>251</v>
      </c>
      <c r="AF45" s="600"/>
      <c r="AG45" s="586"/>
      <c r="AH45" s="586"/>
      <c r="AI45" s="587"/>
      <c r="AJ45" s="585"/>
      <c r="AK45" s="586"/>
      <c r="AL45" s="586"/>
      <c r="AM45" s="586"/>
      <c r="AN45" s="584"/>
      <c r="AO45" s="784"/>
    </row>
    <row r="46" spans="1:41" s="281" customFormat="1" ht="30.75" customHeight="1" thickBot="1">
      <c r="A46" s="838" t="s">
        <v>338</v>
      </c>
      <c r="B46" s="822" t="s">
        <v>286</v>
      </c>
      <c r="C46" s="823" t="s">
        <v>152</v>
      </c>
      <c r="D46" s="824">
        <v>2</v>
      </c>
      <c r="E46" s="825">
        <v>4</v>
      </c>
      <c r="F46" s="849"/>
      <c r="G46" s="850"/>
      <c r="H46" s="850"/>
      <c r="I46" s="850"/>
      <c r="J46" s="851"/>
      <c r="K46" s="852"/>
      <c r="L46" s="850"/>
      <c r="M46" s="850"/>
      <c r="N46" s="850"/>
      <c r="O46" s="851"/>
      <c r="P46" s="852"/>
      <c r="Q46" s="850"/>
      <c r="R46" s="590"/>
      <c r="S46" s="590"/>
      <c r="T46" s="591"/>
      <c r="U46" s="592"/>
      <c r="V46" s="590"/>
      <c r="W46" s="590"/>
      <c r="X46" s="590"/>
      <c r="Y46" s="591"/>
      <c r="Z46" s="618">
        <v>0</v>
      </c>
      <c r="AA46" s="595">
        <v>0</v>
      </c>
      <c r="AB46" s="595">
        <v>2</v>
      </c>
      <c r="AC46" s="595" t="s">
        <v>37</v>
      </c>
      <c r="AD46" s="619">
        <v>4</v>
      </c>
      <c r="AE46" s="630" t="s">
        <v>251</v>
      </c>
      <c r="AF46" s="597"/>
      <c r="AG46" s="590"/>
      <c r="AH46" s="590"/>
      <c r="AI46" s="591"/>
      <c r="AJ46" s="592"/>
      <c r="AK46" s="590"/>
      <c r="AL46" s="590"/>
      <c r="AM46" s="590"/>
      <c r="AN46" s="593"/>
      <c r="AO46" s="782" t="s">
        <v>241</v>
      </c>
    </row>
    <row r="47" spans="1:41" s="281" customFormat="1" ht="30.75" customHeight="1" thickBot="1">
      <c r="A47" s="838" t="s">
        <v>339</v>
      </c>
      <c r="B47" s="822" t="s">
        <v>287</v>
      </c>
      <c r="C47" s="823" t="s">
        <v>153</v>
      </c>
      <c r="D47" s="824">
        <v>2</v>
      </c>
      <c r="E47" s="825">
        <v>3</v>
      </c>
      <c r="F47" s="589"/>
      <c r="G47" s="590"/>
      <c r="H47" s="590"/>
      <c r="I47" s="590"/>
      <c r="J47" s="591"/>
      <c r="K47" s="592"/>
      <c r="L47" s="590"/>
      <c r="M47" s="590"/>
      <c r="N47" s="590"/>
      <c r="O47" s="591"/>
      <c r="P47" s="592"/>
      <c r="Q47" s="590"/>
      <c r="R47" s="590"/>
      <c r="S47" s="590"/>
      <c r="T47" s="591"/>
      <c r="U47" s="592"/>
      <c r="V47" s="590"/>
      <c r="W47" s="590"/>
      <c r="X47" s="590"/>
      <c r="Y47" s="593"/>
      <c r="Z47" s="580">
        <v>0</v>
      </c>
      <c r="AA47" s="581">
        <v>0</v>
      </c>
      <c r="AB47" s="581">
        <v>2</v>
      </c>
      <c r="AC47" s="595" t="s">
        <v>37</v>
      </c>
      <c r="AD47" s="619">
        <v>3</v>
      </c>
      <c r="AE47" s="630" t="s">
        <v>251</v>
      </c>
      <c r="AF47" s="597"/>
      <c r="AG47" s="590"/>
      <c r="AH47" s="590"/>
      <c r="AI47" s="591"/>
      <c r="AJ47" s="592"/>
      <c r="AK47" s="590"/>
      <c r="AL47" s="590"/>
      <c r="AM47" s="590"/>
      <c r="AN47" s="593"/>
      <c r="AO47" s="782"/>
    </row>
    <row r="48" spans="1:41" s="281" customFormat="1" ht="30.75" customHeight="1" thickBot="1">
      <c r="A48" s="838" t="s">
        <v>340</v>
      </c>
      <c r="B48" s="822" t="s">
        <v>288</v>
      </c>
      <c r="C48" s="823" t="s">
        <v>155</v>
      </c>
      <c r="D48" s="824">
        <v>2</v>
      </c>
      <c r="E48" s="825">
        <v>4</v>
      </c>
      <c r="F48" s="589"/>
      <c r="G48" s="590"/>
      <c r="H48" s="590"/>
      <c r="I48" s="590"/>
      <c r="J48" s="591"/>
      <c r="K48" s="592"/>
      <c r="L48" s="590"/>
      <c r="M48" s="590"/>
      <c r="N48" s="590"/>
      <c r="O48" s="591"/>
      <c r="P48" s="620">
        <v>1</v>
      </c>
      <c r="Q48" s="621">
        <v>0</v>
      </c>
      <c r="R48" s="621">
        <v>1</v>
      </c>
      <c r="S48" s="621" t="s">
        <v>37</v>
      </c>
      <c r="T48" s="622">
        <v>4</v>
      </c>
      <c r="U48" s="630" t="s">
        <v>251</v>
      </c>
      <c r="V48" s="590"/>
      <c r="W48" s="590"/>
      <c r="X48" s="593"/>
      <c r="Y48" s="593"/>
      <c r="Z48" s="580"/>
      <c r="AA48" s="581"/>
      <c r="AB48" s="581"/>
      <c r="AC48" s="595"/>
      <c r="AD48" s="619"/>
      <c r="AE48" s="580"/>
      <c r="AF48" s="597"/>
      <c r="AG48" s="590"/>
      <c r="AH48" s="590"/>
      <c r="AI48" s="591"/>
      <c r="AJ48" s="592"/>
      <c r="AK48" s="590"/>
      <c r="AL48" s="590"/>
      <c r="AM48" s="590"/>
      <c r="AN48" s="593"/>
      <c r="AO48" s="785" t="s">
        <v>184</v>
      </c>
    </row>
    <row r="49" spans="1:385" s="281" customFormat="1" ht="31.5" customHeight="1" thickBot="1">
      <c r="A49" s="838" t="s">
        <v>341</v>
      </c>
      <c r="B49" s="822" t="s">
        <v>289</v>
      </c>
      <c r="C49" s="823" t="s">
        <v>154</v>
      </c>
      <c r="D49" s="824">
        <v>2</v>
      </c>
      <c r="E49" s="825">
        <v>3</v>
      </c>
      <c r="F49" s="589"/>
      <c r="G49" s="590"/>
      <c r="H49" s="590"/>
      <c r="I49" s="590"/>
      <c r="J49" s="591"/>
      <c r="K49" s="592"/>
      <c r="L49" s="590"/>
      <c r="M49" s="590"/>
      <c r="N49" s="590"/>
      <c r="O49" s="591"/>
      <c r="P49" s="592"/>
      <c r="Q49" s="590"/>
      <c r="R49" s="590"/>
      <c r="S49" s="590"/>
      <c r="T49" s="591"/>
      <c r="U49" s="623">
        <v>0</v>
      </c>
      <c r="V49" s="624">
        <v>2</v>
      </c>
      <c r="W49" s="624">
        <v>0</v>
      </c>
      <c r="X49" s="625" t="s">
        <v>37</v>
      </c>
      <c r="Y49" s="626">
        <v>3</v>
      </c>
      <c r="Z49" s="630" t="s">
        <v>251</v>
      </c>
      <c r="AA49" s="627"/>
      <c r="AB49" s="627"/>
      <c r="AC49" s="595"/>
      <c r="AD49" s="619"/>
      <c r="AE49" s="769"/>
      <c r="AF49" s="597"/>
      <c r="AG49" s="590"/>
      <c r="AH49" s="590"/>
      <c r="AI49" s="591"/>
      <c r="AJ49" s="592"/>
      <c r="AK49" s="590"/>
      <c r="AL49" s="590"/>
      <c r="AM49" s="590"/>
      <c r="AN49" s="593"/>
      <c r="AO49" s="505"/>
    </row>
    <row r="50" spans="1:385" s="503" customFormat="1" ht="16.5" customHeight="1" thickBot="1">
      <c r="A50" s="838" t="s">
        <v>342</v>
      </c>
      <c r="B50" s="826" t="s">
        <v>250</v>
      </c>
      <c r="C50" s="827" t="s">
        <v>248</v>
      </c>
      <c r="D50" s="828">
        <v>2</v>
      </c>
      <c r="E50" s="829">
        <v>3</v>
      </c>
      <c r="F50" s="628"/>
      <c r="G50" s="629"/>
      <c r="H50" s="629"/>
      <c r="I50" s="586"/>
      <c r="J50" s="584"/>
      <c r="K50" s="585"/>
      <c r="L50" s="586"/>
      <c r="M50" s="586"/>
      <c r="N50" s="586"/>
      <c r="O50" s="587"/>
      <c r="P50" s="598">
        <v>0</v>
      </c>
      <c r="Q50" s="599">
        <v>0</v>
      </c>
      <c r="R50" s="599">
        <v>2</v>
      </c>
      <c r="S50" s="599" t="s">
        <v>37</v>
      </c>
      <c r="T50" s="599">
        <v>3</v>
      </c>
      <c r="U50" s="770" t="s">
        <v>251</v>
      </c>
      <c r="V50" s="586"/>
      <c r="W50" s="586"/>
      <c r="X50" s="586"/>
      <c r="Y50" s="584"/>
      <c r="Z50" s="580"/>
      <c r="AA50" s="581"/>
      <c r="AB50" s="581"/>
      <c r="AC50" s="581"/>
      <c r="AD50" s="582"/>
      <c r="AE50" s="518"/>
      <c r="AF50" s="600"/>
      <c r="AG50" s="586"/>
      <c r="AH50" s="586"/>
      <c r="AI50" s="584"/>
      <c r="AJ50" s="585"/>
      <c r="AK50" s="586"/>
      <c r="AL50" s="586"/>
      <c r="AM50" s="586"/>
      <c r="AN50" s="587"/>
      <c r="AO50" s="34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NC50" s="631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</row>
    <row r="51" spans="1:385" s="503" customFormat="1" ht="16.5" customHeight="1" thickBot="1">
      <c r="A51" s="838" t="s">
        <v>343</v>
      </c>
      <c r="B51" s="830" t="s">
        <v>364</v>
      </c>
      <c r="C51" s="831" t="s">
        <v>363</v>
      </c>
      <c r="D51" s="832">
        <v>2</v>
      </c>
      <c r="E51" s="833">
        <v>3</v>
      </c>
      <c r="F51" s="834"/>
      <c r="G51" s="835"/>
      <c r="H51" s="835"/>
      <c r="I51" s="590"/>
      <c r="J51" s="593"/>
      <c r="K51" s="592"/>
      <c r="L51" s="590"/>
      <c r="M51" s="590"/>
      <c r="N51" s="590"/>
      <c r="O51" s="591"/>
      <c r="P51" s="836">
        <v>0</v>
      </c>
      <c r="Q51" s="621">
        <v>2</v>
      </c>
      <c r="R51" s="621">
        <v>0</v>
      </c>
      <c r="S51" s="621" t="s">
        <v>37</v>
      </c>
      <c r="T51" s="621">
        <v>3</v>
      </c>
      <c r="U51" s="770" t="s">
        <v>251</v>
      </c>
      <c r="V51" s="590"/>
      <c r="W51" s="590"/>
      <c r="X51" s="590"/>
      <c r="Y51" s="593"/>
      <c r="Z51" s="594"/>
      <c r="AA51" s="595"/>
      <c r="AB51" s="595"/>
      <c r="AC51" s="595"/>
      <c r="AD51" s="619"/>
      <c r="AE51" s="618"/>
      <c r="AF51" s="597"/>
      <c r="AG51" s="590"/>
      <c r="AH51" s="590"/>
      <c r="AI51" s="593"/>
      <c r="AJ51" s="592"/>
      <c r="AK51" s="590"/>
      <c r="AL51" s="590"/>
      <c r="AM51" s="590"/>
      <c r="AN51" s="591"/>
      <c r="AO51" s="837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NC51" s="63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</row>
    <row r="52" spans="1:385" s="503" customFormat="1" ht="16.5" customHeight="1">
      <c r="A52" s="838" t="s">
        <v>344</v>
      </c>
      <c r="B52" s="830" t="s">
        <v>249</v>
      </c>
      <c r="C52" s="831" t="s">
        <v>247</v>
      </c>
      <c r="D52" s="832">
        <v>2</v>
      </c>
      <c r="E52" s="833">
        <v>4</v>
      </c>
      <c r="F52" s="834"/>
      <c r="G52" s="835"/>
      <c r="H52" s="835"/>
      <c r="I52" s="590"/>
      <c r="J52" s="593"/>
      <c r="K52" s="592"/>
      <c r="L52" s="590"/>
      <c r="M52" s="590"/>
      <c r="N52" s="590"/>
      <c r="O52" s="591"/>
      <c r="P52" s="836">
        <v>2</v>
      </c>
      <c r="Q52" s="621">
        <v>0</v>
      </c>
      <c r="R52" s="621">
        <v>0</v>
      </c>
      <c r="S52" s="621" t="s">
        <v>37</v>
      </c>
      <c r="T52" s="621">
        <v>4</v>
      </c>
      <c r="U52" s="934" t="s">
        <v>251</v>
      </c>
      <c r="V52" s="590"/>
      <c r="W52" s="590"/>
      <c r="X52" s="590"/>
      <c r="Y52" s="593"/>
      <c r="Z52" s="594"/>
      <c r="AA52" s="595"/>
      <c r="AB52" s="595"/>
      <c r="AC52" s="595"/>
      <c r="AD52" s="619"/>
      <c r="AE52" s="618"/>
      <c r="AF52" s="597"/>
      <c r="AG52" s="590"/>
      <c r="AH52" s="590"/>
      <c r="AI52" s="593"/>
      <c r="AJ52" s="592"/>
      <c r="AK52" s="590"/>
      <c r="AL52" s="590"/>
      <c r="AM52" s="590"/>
      <c r="AN52" s="591"/>
      <c r="AO52" s="935"/>
      <c r="AP52" s="38"/>
      <c r="AQ52" s="38"/>
      <c r="AR52" s="38"/>
      <c r="AS52" s="38"/>
      <c r="AT52" s="38"/>
      <c r="AU52" s="38"/>
      <c r="AV52" s="38"/>
      <c r="AW52" s="38"/>
      <c r="AX52" s="38"/>
      <c r="AY52" s="61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NC52" s="631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</row>
    <row r="53" spans="1:385" ht="16.5" customHeight="1">
      <c r="A53" s="932" t="s">
        <v>345</v>
      </c>
      <c r="B53" s="826" t="s">
        <v>390</v>
      </c>
      <c r="C53" s="827" t="s">
        <v>391</v>
      </c>
      <c r="D53" s="828">
        <v>2</v>
      </c>
      <c r="E53" s="829">
        <v>3</v>
      </c>
      <c r="F53" s="628"/>
      <c r="G53" s="629"/>
      <c r="H53" s="629"/>
      <c r="I53" s="586"/>
      <c r="J53" s="584"/>
      <c r="K53" s="585"/>
      <c r="L53" s="586"/>
      <c r="M53" s="586"/>
      <c r="N53" s="586"/>
      <c r="O53" s="587"/>
      <c r="P53" s="598">
        <v>1</v>
      </c>
      <c r="Q53" s="599">
        <v>1</v>
      </c>
      <c r="R53" s="599">
        <v>0</v>
      </c>
      <c r="S53" s="599" t="s">
        <v>37</v>
      </c>
      <c r="T53" s="599">
        <v>3</v>
      </c>
      <c r="U53" s="770" t="s">
        <v>251</v>
      </c>
      <c r="V53" s="586"/>
      <c r="W53" s="586"/>
      <c r="X53" s="586"/>
      <c r="Y53" s="584"/>
      <c r="Z53" s="580"/>
      <c r="AA53" s="581"/>
      <c r="AB53" s="581"/>
      <c r="AC53" s="581"/>
      <c r="AD53" s="582"/>
      <c r="AE53" s="518"/>
      <c r="AF53" s="600"/>
      <c r="AG53" s="586"/>
      <c r="AH53" s="586"/>
      <c r="AI53" s="584"/>
      <c r="AJ53" s="585"/>
      <c r="AK53" s="586"/>
      <c r="AL53" s="586"/>
      <c r="AM53" s="586"/>
      <c r="AN53" s="587"/>
      <c r="AO53" s="933"/>
      <c r="AP53" s="38"/>
      <c r="AQ53" s="38"/>
      <c r="AR53" s="38"/>
      <c r="AS53" s="38"/>
      <c r="AT53" s="38"/>
      <c r="AU53" s="38"/>
      <c r="AV53" s="38"/>
      <c r="AW53" s="38"/>
      <c r="AX53" s="38"/>
      <c r="AY53" s="61"/>
    </row>
    <row r="54" spans="1:385" ht="16.5" customHeight="1">
      <c r="A54" s="932" t="s">
        <v>346</v>
      </c>
      <c r="B54" s="826" t="s">
        <v>392</v>
      </c>
      <c r="C54" s="827" t="s">
        <v>393</v>
      </c>
      <c r="D54" s="828"/>
      <c r="E54" s="829"/>
      <c r="F54" s="628"/>
      <c r="G54" s="629"/>
      <c r="H54" s="629"/>
      <c r="I54" s="586"/>
      <c r="J54" s="584"/>
      <c r="K54" s="585"/>
      <c r="L54" s="586"/>
      <c r="M54" s="586"/>
      <c r="N54" s="586"/>
      <c r="O54" s="587"/>
      <c r="P54" s="598">
        <v>2</v>
      </c>
      <c r="Q54" s="599">
        <v>0</v>
      </c>
      <c r="R54" s="599">
        <v>0</v>
      </c>
      <c r="S54" s="599" t="s">
        <v>37</v>
      </c>
      <c r="T54" s="599">
        <v>3</v>
      </c>
      <c r="U54" s="770" t="s">
        <v>251</v>
      </c>
      <c r="V54" s="586"/>
      <c r="W54" s="586"/>
      <c r="X54" s="586"/>
      <c r="Y54" s="584"/>
      <c r="Z54" s="580"/>
      <c r="AA54" s="581"/>
      <c r="AB54" s="581"/>
      <c r="AC54" s="581"/>
      <c r="AD54" s="582"/>
      <c r="AE54" s="518"/>
      <c r="AF54" s="600"/>
      <c r="AG54" s="586"/>
      <c r="AH54" s="586"/>
      <c r="AI54" s="584"/>
      <c r="AJ54" s="585"/>
      <c r="AK54" s="586"/>
      <c r="AL54" s="586"/>
      <c r="AM54" s="586"/>
      <c r="AN54" s="587"/>
      <c r="AO54" s="933"/>
      <c r="AP54" s="38"/>
      <c r="AQ54" s="38"/>
      <c r="AR54" s="38"/>
      <c r="AS54" s="38"/>
      <c r="AT54" s="38"/>
      <c r="AU54" s="38"/>
      <c r="AV54" s="38"/>
      <c r="AW54" s="38"/>
      <c r="AX54" s="38"/>
      <c r="AY54" s="61"/>
    </row>
    <row r="56" spans="1:385" ht="16.5" customHeight="1">
      <c r="A56" s="62"/>
      <c r="B56" s="36" t="s">
        <v>74</v>
      </c>
      <c r="C56" s="46"/>
      <c r="D56" s="57"/>
      <c r="E56" s="57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4"/>
      <c r="AA56" s="64"/>
      <c r="AB56" s="64"/>
      <c r="AC56" s="64"/>
      <c r="AD56" s="64"/>
      <c r="AE56" s="506"/>
      <c r="AF56" s="66"/>
      <c r="AG56" s="63"/>
      <c r="AH56" s="63"/>
      <c r="AI56" s="63"/>
      <c r="AJ56" s="63"/>
      <c r="AK56" s="63"/>
      <c r="AL56" s="63"/>
      <c r="AM56" s="63"/>
      <c r="AN56" s="63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61"/>
    </row>
    <row r="57" spans="1:385" ht="16.5" customHeight="1">
      <c r="A57" s="62"/>
      <c r="B57" s="36"/>
      <c r="C57" s="46"/>
      <c r="D57" s="57"/>
      <c r="E57" s="57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4"/>
      <c r="AA57" s="64"/>
      <c r="AB57" s="64"/>
      <c r="AC57" s="64"/>
      <c r="AD57" s="64"/>
      <c r="AE57" s="506"/>
      <c r="AF57" s="66"/>
      <c r="AG57" s="63"/>
      <c r="AH57" s="63"/>
      <c r="AI57" s="63"/>
      <c r="AJ57" s="63"/>
      <c r="AK57" s="63"/>
      <c r="AL57" s="63"/>
      <c r="AM57" s="63"/>
      <c r="AN57" s="63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61"/>
    </row>
    <row r="58" spans="1:385" ht="16.5" customHeight="1">
      <c r="A58" s="62"/>
      <c r="B58" s="59"/>
      <c r="C58" s="60"/>
      <c r="D58" s="57"/>
      <c r="E58" s="57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4"/>
      <c r="AA58" s="64"/>
      <c r="AB58" s="64"/>
      <c r="AC58" s="64"/>
      <c r="AD58" s="64"/>
      <c r="AE58" s="506"/>
      <c r="AF58" s="66"/>
      <c r="AG58" s="63"/>
      <c r="AH58" s="63"/>
      <c r="AI58" s="63"/>
      <c r="AJ58" s="63"/>
      <c r="AK58" s="63"/>
      <c r="AL58" s="63"/>
      <c r="AM58" s="63"/>
      <c r="AN58" s="63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61"/>
    </row>
    <row r="59" spans="1:385" ht="16.5" customHeight="1">
      <c r="A59" s="62"/>
      <c r="B59" s="59"/>
      <c r="C59" s="60"/>
      <c r="D59" s="57"/>
      <c r="E59" s="57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4"/>
      <c r="AA59" s="64"/>
      <c r="AB59" s="64"/>
      <c r="AC59" s="64"/>
      <c r="AD59" s="64"/>
      <c r="AE59" s="65"/>
      <c r="AF59" s="66"/>
      <c r="AG59" s="63"/>
      <c r="AH59" s="63"/>
      <c r="AI59" s="63"/>
      <c r="AJ59" s="63"/>
      <c r="AK59" s="63"/>
      <c r="AL59" s="63"/>
      <c r="AM59" s="63"/>
      <c r="AN59" s="63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61"/>
    </row>
    <row r="60" spans="1:385" ht="16.5" customHeight="1">
      <c r="A60" s="62"/>
      <c r="B60" s="36"/>
      <c r="C60" s="50"/>
      <c r="D60" s="57"/>
      <c r="E60" s="57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 t="s">
        <v>147</v>
      </c>
      <c r="Q60" s="63"/>
      <c r="R60" s="63"/>
      <c r="S60" s="63"/>
      <c r="T60" s="63"/>
      <c r="U60" s="63"/>
      <c r="V60" s="63"/>
      <c r="W60" s="63"/>
      <c r="X60" s="63"/>
      <c r="Y60" s="63"/>
      <c r="Z60" s="64"/>
      <c r="AA60" s="64"/>
      <c r="AB60" s="64"/>
      <c r="AC60" s="64"/>
      <c r="AD60" s="64"/>
      <c r="AE60" s="65"/>
      <c r="AF60" s="66"/>
      <c r="AG60" s="63"/>
      <c r="AH60" s="63"/>
      <c r="AI60" s="63"/>
      <c r="AJ60" s="63"/>
      <c r="AK60" s="63"/>
      <c r="AL60" s="63"/>
      <c r="AM60" s="63"/>
      <c r="AN60" s="63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61"/>
    </row>
    <row r="61" spans="1:385" ht="10.5" customHeight="1">
      <c r="A61" s="62"/>
      <c r="B61" s="36"/>
      <c r="C61" s="50"/>
      <c r="D61" s="57"/>
      <c r="E61" s="57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4"/>
      <c r="AA61" s="64"/>
      <c r="AB61" s="64"/>
      <c r="AC61" s="64"/>
      <c r="AD61" s="64"/>
      <c r="AE61" s="65"/>
      <c r="AF61" s="66"/>
      <c r="AG61" s="63"/>
      <c r="AH61" s="63"/>
      <c r="AI61" s="63"/>
      <c r="AJ61" s="63"/>
      <c r="AK61" s="63"/>
      <c r="AL61" s="63"/>
      <c r="AM61" s="63"/>
      <c r="AN61" s="63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61"/>
    </row>
    <row r="62" spans="1:385" ht="16.5" hidden="1" customHeight="1">
      <c r="A62" s="72"/>
      <c r="B62" s="36"/>
      <c r="C62" s="50"/>
      <c r="D62" s="57"/>
      <c r="E62" s="5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72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61"/>
    </row>
    <row r="63" spans="1:385" ht="16.5" hidden="1" customHeight="1">
      <c r="B63" s="36"/>
      <c r="C63" s="50"/>
      <c r="D63" s="57"/>
      <c r="E63" s="57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61"/>
    </row>
    <row r="64" spans="1:385" ht="16.5" hidden="1" customHeight="1">
      <c r="B64" s="59"/>
      <c r="C64" s="60"/>
      <c r="D64" s="57"/>
      <c r="E64" s="57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61"/>
    </row>
    <row r="65" spans="2:51" ht="16.5" hidden="1" customHeight="1">
      <c r="B65" s="59"/>
      <c r="C65" s="60"/>
      <c r="D65" s="57"/>
      <c r="E65" s="57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61"/>
    </row>
    <row r="66" spans="2:51" ht="16.5" hidden="1" customHeight="1">
      <c r="B66" s="36"/>
      <c r="C66" s="46"/>
      <c r="D66" s="57"/>
      <c r="E66" s="57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61"/>
    </row>
    <row r="67" spans="2:51" ht="16.5" hidden="1" customHeight="1">
      <c r="B67" s="36"/>
      <c r="C67" s="46"/>
      <c r="D67" s="57"/>
      <c r="E67" s="57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61"/>
    </row>
    <row r="68" spans="2:51" ht="16.5" hidden="1" customHeight="1">
      <c r="B68" s="36"/>
      <c r="C68" s="46"/>
      <c r="D68" s="57"/>
      <c r="E68" s="57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61"/>
    </row>
    <row r="69" spans="2:51" ht="16.5" hidden="1" customHeight="1">
      <c r="B69" s="36"/>
      <c r="C69" s="46"/>
      <c r="D69" s="57"/>
      <c r="E69" s="57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61"/>
    </row>
    <row r="70" spans="2:51" ht="16.5" hidden="1" customHeight="1">
      <c r="B70" s="36"/>
      <c r="C70" s="46"/>
      <c r="D70" s="57"/>
      <c r="E70" s="57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61"/>
    </row>
    <row r="71" spans="2:51" ht="16.5" hidden="1" customHeight="1">
      <c r="B71" s="36"/>
      <c r="C71" s="46"/>
      <c r="D71" s="57"/>
      <c r="E71" s="57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61"/>
    </row>
    <row r="72" spans="2:51" ht="16.5" hidden="1" customHeight="1">
      <c r="B72" s="36"/>
      <c r="C72" s="46"/>
      <c r="D72" s="57"/>
      <c r="E72" s="57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61"/>
    </row>
    <row r="73" spans="2:51" ht="15" hidden="1" customHeight="1">
      <c r="B73" s="36"/>
      <c r="C73" s="46"/>
      <c r="D73" s="57"/>
      <c r="E73" s="57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61"/>
    </row>
    <row r="74" spans="2:51" ht="16.5" hidden="1" customHeight="1">
      <c r="B74" s="59"/>
      <c r="C74" s="60"/>
      <c r="D74" s="57"/>
      <c r="E74" s="5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61"/>
    </row>
    <row r="75" spans="2:51" ht="16.5" hidden="1" customHeight="1">
      <c r="B75" s="59"/>
      <c r="C75" s="60"/>
      <c r="D75" s="57"/>
      <c r="E75" s="57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61"/>
    </row>
    <row r="76" spans="2:51" ht="16.5" hidden="1" customHeight="1">
      <c r="B76" s="36"/>
      <c r="C76" s="46"/>
      <c r="D76" s="57"/>
      <c r="E76" s="57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61"/>
    </row>
    <row r="77" spans="2:51" ht="16.5" hidden="1" customHeight="1">
      <c r="B77" s="36"/>
      <c r="C77" s="46"/>
      <c r="D77" s="57"/>
      <c r="E77" s="57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61"/>
    </row>
    <row r="78" spans="2:51" ht="16.5" hidden="1" customHeight="1">
      <c r="B78" s="36"/>
      <c r="C78" s="46"/>
      <c r="D78" s="57"/>
      <c r="E78" s="57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61"/>
    </row>
    <row r="79" spans="2:51" ht="16.5" hidden="1" customHeight="1">
      <c r="B79" s="36"/>
      <c r="C79" s="46"/>
      <c r="D79" s="57"/>
      <c r="E79" s="57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61"/>
    </row>
    <row r="80" spans="2:51" hidden="1"/>
    <row r="81" spans="1:32" hidden="1"/>
    <row r="82" spans="1:32" hidden="1"/>
    <row r="83" spans="1:32" hidden="1"/>
    <row r="84" spans="1:32" hidden="1"/>
    <row r="85" spans="1:32" ht="15.75" hidden="1">
      <c r="A85" s="1067"/>
      <c r="B85" s="1067"/>
      <c r="C85" s="1067"/>
      <c r="D85" s="1067"/>
      <c r="E85" s="1067"/>
      <c r="F85" s="1067"/>
      <c r="G85" s="1067"/>
      <c r="H85" s="1067"/>
      <c r="I85" s="1067"/>
      <c r="J85" s="1067"/>
      <c r="K85" s="1067"/>
      <c r="L85" s="1067"/>
      <c r="M85" s="1067"/>
      <c r="N85" s="1067"/>
      <c r="O85" s="1067"/>
      <c r="P85" s="1067"/>
      <c r="Q85" s="1067"/>
      <c r="R85" s="1067"/>
      <c r="S85" s="1067"/>
      <c r="T85" s="1067"/>
      <c r="U85" s="1067"/>
      <c r="V85" s="1067"/>
      <c r="W85" s="1067"/>
      <c r="X85" s="1067"/>
      <c r="Y85" s="1067"/>
      <c r="Z85" s="1067"/>
      <c r="AA85" s="1067"/>
      <c r="AB85" s="1067"/>
      <c r="AC85" s="1067"/>
      <c r="AD85" s="1067"/>
      <c r="AE85" s="1067"/>
      <c r="AF85" s="1067"/>
    </row>
    <row r="86" spans="1:32" ht="15.75" hidden="1">
      <c r="A86" s="1061"/>
      <c r="B86" s="1068"/>
      <c r="C86" s="1069"/>
      <c r="D86" s="74"/>
      <c r="E86" s="1061"/>
      <c r="F86" s="1061"/>
      <c r="G86" s="1061"/>
      <c r="H86" s="1061"/>
      <c r="I86" s="1061"/>
      <c r="J86" s="1061"/>
      <c r="K86" s="1061"/>
      <c r="L86" s="1061"/>
      <c r="M86" s="1061"/>
      <c r="N86" s="1061"/>
      <c r="O86" s="1061"/>
      <c r="P86" s="1061"/>
      <c r="Q86" s="72"/>
      <c r="R86" s="72"/>
      <c r="S86" s="72"/>
      <c r="T86" s="72"/>
      <c r="U86" s="72"/>
      <c r="V86" s="72"/>
      <c r="W86" s="72"/>
      <c r="X86" s="72"/>
      <c r="Y86" s="72"/>
      <c r="Z86" s="74"/>
      <c r="AA86" s="74"/>
      <c r="AB86" s="74"/>
      <c r="AC86" s="72"/>
      <c r="AD86" s="72"/>
      <c r="AE86" s="7"/>
      <c r="AF86" s="7"/>
    </row>
    <row r="87" spans="1:32" ht="15.75" hidden="1">
      <c r="A87" s="1061"/>
      <c r="B87" s="1068"/>
      <c r="C87" s="1069"/>
      <c r="D87" s="74"/>
      <c r="E87" s="1061"/>
      <c r="F87" s="1061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</row>
    <row r="88" spans="1:32" ht="15.75" hidden="1">
      <c r="A88" s="72"/>
      <c r="B88" s="21"/>
      <c r="C88" s="74"/>
      <c r="D88" s="1061"/>
      <c r="E88" s="1061"/>
      <c r="F88" s="1061"/>
      <c r="G88" s="72"/>
      <c r="H88" s="72"/>
      <c r="I88" s="72"/>
      <c r="J88" s="72"/>
      <c r="K88" s="40"/>
      <c r="L88" s="72"/>
      <c r="M88" s="72"/>
      <c r="N88" s="72"/>
      <c r="O88" s="72"/>
      <c r="P88" s="40"/>
      <c r="Q88" s="3"/>
      <c r="R88" s="3"/>
      <c r="S88" s="3"/>
      <c r="T88" s="3"/>
      <c r="U88" s="3"/>
      <c r="V88" s="3"/>
      <c r="W88" s="3"/>
      <c r="X88" s="3"/>
      <c r="Y88" s="3"/>
      <c r="Z88" s="3"/>
      <c r="AA88" s="7"/>
      <c r="AB88" s="3"/>
      <c r="AC88" s="3"/>
      <c r="AD88" s="3"/>
      <c r="AE88" s="3"/>
      <c r="AF88" s="3"/>
    </row>
    <row r="89" spans="1:32" ht="15.75" hidden="1">
      <c r="A89" s="1058"/>
      <c r="B89" s="1058"/>
      <c r="C89" s="1058"/>
      <c r="D89" s="55"/>
      <c r="E89" s="56"/>
      <c r="F89" s="48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3"/>
      <c r="R89" s="3"/>
      <c r="S89" s="3"/>
      <c r="T89" s="3"/>
      <c r="U89" s="3"/>
      <c r="V89" s="3"/>
      <c r="W89" s="3"/>
      <c r="X89" s="3"/>
      <c r="Y89" s="3"/>
      <c r="Z89" s="3"/>
      <c r="AA89" s="7"/>
      <c r="AB89" s="3"/>
      <c r="AC89" s="3"/>
      <c r="AD89" s="3"/>
      <c r="AE89" s="3"/>
      <c r="AF89" s="3"/>
    </row>
    <row r="90" spans="1:32" ht="15.75" hidden="1">
      <c r="A90" s="72"/>
      <c r="B90" s="36"/>
      <c r="C90" s="46"/>
      <c r="D90" s="57"/>
      <c r="E90" s="58"/>
      <c r="F90" s="45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"/>
      <c r="R90" s="3"/>
      <c r="S90" s="3"/>
      <c r="T90" s="3"/>
      <c r="U90" s="3"/>
      <c r="V90" s="3"/>
      <c r="W90" s="3"/>
      <c r="X90" s="3"/>
      <c r="Y90" s="3"/>
      <c r="Z90" s="3"/>
      <c r="AA90" s="7"/>
      <c r="AB90" s="3"/>
      <c r="AC90" s="3"/>
      <c r="AD90" s="3"/>
      <c r="AE90" s="3"/>
      <c r="AF90" s="3"/>
    </row>
    <row r="91" spans="1:32" ht="15.75" hidden="1">
      <c r="A91" s="72"/>
      <c r="B91" s="36"/>
      <c r="C91" s="46"/>
      <c r="D91" s="57"/>
      <c r="E91" s="58"/>
      <c r="F91" s="45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"/>
      <c r="R91" s="3"/>
      <c r="S91" s="3"/>
      <c r="T91" s="3"/>
      <c r="U91" s="3"/>
      <c r="V91" s="3"/>
      <c r="W91" s="3"/>
      <c r="X91" s="3"/>
      <c r="Y91" s="3"/>
      <c r="Z91" s="3"/>
      <c r="AA91" s="7"/>
      <c r="AB91" s="3"/>
      <c r="AC91" s="3"/>
      <c r="AD91" s="3"/>
      <c r="AE91" s="3"/>
      <c r="AF91" s="3"/>
    </row>
    <row r="92" spans="1:32" ht="15.75" hidden="1">
      <c r="A92" s="72"/>
      <c r="B92" s="36"/>
      <c r="C92" s="49"/>
      <c r="D92" s="57"/>
      <c r="E92" s="58"/>
      <c r="F92" s="45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"/>
      <c r="R92" s="3"/>
      <c r="S92" s="3"/>
      <c r="T92" s="3"/>
      <c r="U92" s="3"/>
      <c r="V92" s="3"/>
      <c r="W92" s="3"/>
      <c r="X92" s="3"/>
      <c r="Y92" s="3"/>
      <c r="Z92" s="3"/>
      <c r="AA92" s="7"/>
      <c r="AB92" s="3"/>
      <c r="AC92" s="3"/>
      <c r="AD92" s="3"/>
      <c r="AE92" s="3"/>
      <c r="AF92" s="3"/>
    </row>
    <row r="93" spans="1:32" ht="8.25" hidden="1" customHeight="1">
      <c r="A93" s="72"/>
      <c r="B93" s="36"/>
      <c r="C93" s="49"/>
      <c r="D93" s="57"/>
      <c r="E93" s="58"/>
      <c r="F93" s="45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"/>
      <c r="R93" s="3"/>
      <c r="S93" s="3"/>
      <c r="T93" s="3"/>
      <c r="U93" s="3"/>
      <c r="V93" s="3"/>
      <c r="W93" s="3"/>
      <c r="X93" s="3"/>
      <c r="Y93" s="3"/>
      <c r="Z93" s="3"/>
      <c r="AA93" s="7"/>
      <c r="AB93" s="3"/>
      <c r="AC93" s="3"/>
      <c r="AD93" s="3"/>
      <c r="AE93" s="3"/>
      <c r="AF93" s="3"/>
    </row>
    <row r="94" spans="1:32" ht="3.75" hidden="1" customHeight="1">
      <c r="A94" s="72"/>
      <c r="B94" s="36"/>
      <c r="C94" s="46"/>
      <c r="D94" s="57"/>
      <c r="E94" s="58"/>
      <c r="F94" s="45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"/>
      <c r="R94" s="3"/>
      <c r="S94" s="3"/>
      <c r="T94" s="3"/>
      <c r="U94" s="3"/>
      <c r="V94" s="3"/>
      <c r="W94" s="3"/>
      <c r="X94" s="3"/>
      <c r="Y94" s="3"/>
      <c r="Z94" s="3"/>
      <c r="AA94" s="7"/>
      <c r="AB94" s="3"/>
      <c r="AC94" s="3"/>
      <c r="AD94" s="3"/>
      <c r="AE94" s="3"/>
      <c r="AF94" s="3"/>
    </row>
    <row r="95" spans="1:32" ht="15.75" hidden="1">
      <c r="A95" s="72"/>
      <c r="B95" s="36"/>
      <c r="C95" s="46"/>
      <c r="D95" s="57"/>
      <c r="E95" s="58"/>
      <c r="F95" s="45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"/>
      <c r="R95" s="3"/>
      <c r="S95" s="3"/>
      <c r="T95" s="3"/>
      <c r="U95" s="3"/>
      <c r="V95" s="3"/>
      <c r="W95" s="3"/>
      <c r="X95" s="3"/>
      <c r="Y95" s="3"/>
      <c r="Z95" s="3"/>
      <c r="AA95" s="7"/>
      <c r="AB95" s="3"/>
      <c r="AC95" s="3"/>
      <c r="AD95" s="3"/>
      <c r="AE95" s="3"/>
      <c r="AF95" s="3"/>
    </row>
    <row r="96" spans="1:32" ht="15.75" hidden="1">
      <c r="A96" s="1058"/>
      <c r="B96" s="1058"/>
      <c r="C96" s="1058"/>
      <c r="D96" s="55"/>
      <c r="E96" s="56"/>
      <c r="F96" s="48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3"/>
      <c r="R96" s="3"/>
      <c r="S96" s="3"/>
      <c r="T96" s="3"/>
      <c r="U96" s="3"/>
      <c r="V96" s="3"/>
      <c r="W96" s="3"/>
      <c r="X96" s="3"/>
      <c r="Y96" s="3"/>
      <c r="Z96" s="3"/>
      <c r="AA96" s="7"/>
      <c r="AB96" s="3"/>
      <c r="AC96" s="3"/>
      <c r="AD96" s="3"/>
      <c r="AE96" s="3"/>
      <c r="AF96" s="3"/>
    </row>
    <row r="97" spans="1:32" ht="15.75" hidden="1">
      <c r="A97" s="1058"/>
      <c r="B97" s="1058"/>
      <c r="C97" s="1058"/>
      <c r="D97" s="55"/>
      <c r="E97" s="55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3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70"/>
      <c r="AF97" s="37"/>
    </row>
    <row r="98" spans="1:32" ht="15.75" hidden="1">
      <c r="A98" s="72"/>
      <c r="B98" s="36"/>
      <c r="C98" s="46"/>
      <c r="D98" s="57"/>
      <c r="E98" s="57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37"/>
    </row>
    <row r="99" spans="1:32" ht="6.75" hidden="1" customHeight="1">
      <c r="A99" s="72"/>
      <c r="B99" s="36"/>
      <c r="C99" s="46"/>
      <c r="D99" s="57"/>
      <c r="E99" s="57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37"/>
    </row>
    <row r="100" spans="1:32" ht="15.75" hidden="1">
      <c r="A100" s="72"/>
      <c r="B100" s="36"/>
      <c r="C100" s="50"/>
      <c r="D100" s="57"/>
      <c r="E100" s="57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"/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70"/>
      <c r="AF100" s="37"/>
    </row>
    <row r="101" spans="1:32" ht="9.75" hidden="1" customHeight="1">
      <c r="A101" s="72"/>
      <c r="B101" s="36"/>
      <c r="C101" s="50"/>
      <c r="D101" s="57"/>
      <c r="E101" s="57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6"/>
    </row>
    <row r="102" spans="1:32" ht="15.75" hidden="1">
      <c r="A102" s="72"/>
      <c r="B102" s="36"/>
      <c r="C102" s="50"/>
      <c r="D102" s="57"/>
      <c r="E102" s="57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6"/>
    </row>
    <row r="103" spans="1:32" ht="15.75" hidden="1">
      <c r="A103" s="72"/>
      <c r="B103" s="36"/>
      <c r="C103" s="50"/>
      <c r="D103" s="57"/>
      <c r="E103" s="57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2" ht="15.75" hidden="1">
      <c r="A104" s="1058"/>
      <c r="B104" s="1058"/>
      <c r="C104" s="1058"/>
      <c r="D104" s="55"/>
      <c r="E104" s="55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2" hidden="1">
      <c r="A105" s="1"/>
      <c r="B105" s="4"/>
      <c r="C105" s="5"/>
      <c r="D105" s="5"/>
      <c r="E105" s="5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2" hidden="1">
      <c r="A106" s="1"/>
      <c r="B106" s="4"/>
      <c r="C106" s="5"/>
      <c r="D106" s="5"/>
      <c r="E106" s="5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spans="1:32" hidden="1"/>
    <row r="108" spans="1:32" hidden="1"/>
    <row r="109" spans="1:32" hidden="1"/>
    <row r="110" spans="1:32" hidden="1"/>
    <row r="111" spans="1:32" hidden="1"/>
    <row r="112" spans="1:3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t="2.25" hidden="1" customHeight="1"/>
    <row r="230" ht="2.25" hidden="1" customHeight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t="10.5" customHeight="1"/>
    <row r="307" ht="4.5" hidden="1" customHeight="1"/>
    <row r="308" ht="3.75" hidden="1" customHeight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t="3.75" customHeight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</sheetData>
  <mergeCells count="24">
    <mergeCell ref="CY12:NP16"/>
    <mergeCell ref="A97:C97"/>
    <mergeCell ref="A104:C104"/>
    <mergeCell ref="J4:U4"/>
    <mergeCell ref="A11:C11"/>
    <mergeCell ref="A85:AF85"/>
    <mergeCell ref="A86:A87"/>
    <mergeCell ref="B86:B87"/>
    <mergeCell ref="C86:C87"/>
    <mergeCell ref="E86:F87"/>
    <mergeCell ref="G86:P86"/>
    <mergeCell ref="A7:AO7"/>
    <mergeCell ref="A8:A9"/>
    <mergeCell ref="B8:B9"/>
    <mergeCell ref="C8:C9"/>
    <mergeCell ref="E8:E9"/>
    <mergeCell ref="A96:C96"/>
    <mergeCell ref="F8:AI8"/>
    <mergeCell ref="A2:B2"/>
    <mergeCell ref="K2:T2"/>
    <mergeCell ref="D88:F88"/>
    <mergeCell ref="A89:C89"/>
    <mergeCell ref="AG3:AR3"/>
    <mergeCell ref="AO8:AO9"/>
  </mergeCells>
  <phoneticPr fontId="61" type="noConversion"/>
  <pageMargins left="0.70866141732283472" right="0.70866141732283472" top="0.74803149606299213" bottom="0.74803149606299213" header="0.31496062992125984" footer="0.31496062992125984"/>
  <pageSetup paperSize="8" scale="7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O40"/>
  <sheetViews>
    <sheetView showGridLines="0" zoomScale="60" zoomScaleNormal="60" workbookViewId="0">
      <selection activeCell="AR7" sqref="AR7"/>
    </sheetView>
  </sheetViews>
  <sheetFormatPr defaultRowHeight="12.75"/>
  <cols>
    <col min="1" max="1" width="8.85546875"/>
    <col min="2" max="2" width="16.28515625" customWidth="1"/>
    <col min="3" max="3" width="54.42578125" customWidth="1"/>
    <col min="4" max="4" width="7.5703125" customWidth="1"/>
    <col min="5" max="5" width="5.140625" customWidth="1"/>
    <col min="6" max="6" width="4.5703125" customWidth="1"/>
    <col min="7" max="7" width="5.42578125" customWidth="1"/>
    <col min="8" max="8" width="4.28515625" customWidth="1"/>
    <col min="9" max="9" width="4.85546875" customWidth="1"/>
    <col min="10" max="10" width="5.140625" customWidth="1"/>
    <col min="11" max="11" width="4.85546875" customWidth="1"/>
    <col min="12" max="12" width="3.7109375" customWidth="1"/>
    <col min="13" max="13" width="4.5703125" customWidth="1"/>
    <col min="14" max="14" width="4.42578125" customWidth="1"/>
    <col min="15" max="15" width="7.140625" customWidth="1"/>
    <col min="16" max="16" width="6.140625" customWidth="1"/>
    <col min="17" max="18" width="6" customWidth="1"/>
    <col min="19" max="19" width="7.42578125" customWidth="1"/>
    <col min="20" max="20" width="5" customWidth="1"/>
    <col min="21" max="21" width="3.7109375" customWidth="1"/>
    <col min="22" max="23" width="3.5703125" customWidth="1"/>
    <col min="24" max="24" width="3" customWidth="1"/>
    <col min="25" max="25" width="4.42578125" customWidth="1"/>
    <col min="26" max="26" width="3.5703125" customWidth="1"/>
    <col min="27" max="27" width="3.7109375" customWidth="1"/>
    <col min="28" max="28" width="3" customWidth="1"/>
    <col min="29" max="29" width="3.7109375" customWidth="1"/>
    <col min="30" max="30" width="3.42578125" customWidth="1"/>
    <col min="31" max="31" width="4.28515625" customWidth="1"/>
    <col min="32" max="33" width="4" customWidth="1"/>
    <col min="34" max="34" width="3.5703125" customWidth="1"/>
    <col min="35" max="35" width="4.140625" customWidth="1"/>
    <col min="36" max="36" width="4.28515625" customWidth="1"/>
    <col min="37" max="37" width="3.7109375" customWidth="1"/>
    <col min="38" max="38" width="4" customWidth="1"/>
    <col min="39" max="39" width="3.5703125" customWidth="1"/>
    <col min="40" max="40" width="16.42578125" bestFit="1" customWidth="1"/>
    <col min="257" max="257" width="14.42578125" bestFit="1" customWidth="1"/>
    <col min="258" max="258" width="54.42578125" customWidth="1"/>
    <col min="259" max="259" width="7.28515625" customWidth="1"/>
    <col min="260" max="260" width="7.5703125" customWidth="1"/>
    <col min="261" max="261" width="5.140625" customWidth="1"/>
    <col min="262" max="262" width="4.5703125" customWidth="1"/>
    <col min="263" max="263" width="5.42578125" customWidth="1"/>
    <col min="264" max="264" width="4.28515625" customWidth="1"/>
    <col min="265" max="265" width="4.85546875" customWidth="1"/>
    <col min="266" max="266" width="5.140625" customWidth="1"/>
    <col min="267" max="267" width="4.85546875" customWidth="1"/>
    <col min="268" max="268" width="3.7109375" customWidth="1"/>
    <col min="269" max="269" width="4.5703125" customWidth="1"/>
    <col min="270" max="270" width="4.42578125" customWidth="1"/>
    <col min="271" max="271" width="7.140625" customWidth="1"/>
    <col min="272" max="272" width="6.140625" customWidth="1"/>
    <col min="273" max="274" width="6" customWidth="1"/>
    <col min="275" max="275" width="7.42578125" customWidth="1"/>
    <col min="276" max="276" width="5" customWidth="1"/>
    <col min="277" max="277" width="3.7109375" customWidth="1"/>
    <col min="278" max="279" width="3.5703125" customWidth="1"/>
    <col min="280" max="280" width="3" customWidth="1"/>
    <col min="281" max="281" width="4.42578125" customWidth="1"/>
    <col min="282" max="282" width="3.5703125" customWidth="1"/>
    <col min="283" max="283" width="3.7109375" customWidth="1"/>
    <col min="284" max="284" width="3" customWidth="1"/>
    <col min="285" max="285" width="3.7109375" customWidth="1"/>
    <col min="286" max="286" width="3.42578125" customWidth="1"/>
    <col min="287" max="287" width="4.28515625" customWidth="1"/>
    <col min="288" max="289" width="4" customWidth="1"/>
    <col min="290" max="290" width="3.5703125" customWidth="1"/>
    <col min="291" max="291" width="4.140625" customWidth="1"/>
    <col min="292" max="292" width="4.28515625" customWidth="1"/>
    <col min="293" max="293" width="3.7109375" customWidth="1"/>
    <col min="294" max="294" width="4" customWidth="1"/>
    <col min="295" max="295" width="3.5703125" customWidth="1"/>
    <col min="296" max="296" width="16.42578125" bestFit="1" customWidth="1"/>
    <col min="513" max="513" width="14.42578125" bestFit="1" customWidth="1"/>
    <col min="514" max="514" width="54.42578125" customWidth="1"/>
    <col min="515" max="515" width="7.28515625" customWidth="1"/>
    <col min="516" max="516" width="7.5703125" customWidth="1"/>
    <col min="517" max="517" width="5.140625" customWidth="1"/>
    <col min="518" max="518" width="4.5703125" customWidth="1"/>
    <col min="519" max="519" width="5.42578125" customWidth="1"/>
    <col min="520" max="520" width="4.28515625" customWidth="1"/>
    <col min="521" max="521" width="4.85546875" customWidth="1"/>
    <col min="522" max="522" width="5.140625" customWidth="1"/>
    <col min="523" max="523" width="4.85546875" customWidth="1"/>
    <col min="524" max="524" width="3.7109375" customWidth="1"/>
    <col min="525" max="525" width="4.5703125" customWidth="1"/>
    <col min="526" max="526" width="4.42578125" customWidth="1"/>
    <col min="527" max="527" width="7.140625" customWidth="1"/>
    <col min="528" max="528" width="6.140625" customWidth="1"/>
    <col min="529" max="530" width="6" customWidth="1"/>
    <col min="531" max="531" width="7.42578125" customWidth="1"/>
    <col min="532" max="532" width="5" customWidth="1"/>
    <col min="533" max="533" width="3.7109375" customWidth="1"/>
    <col min="534" max="535" width="3.5703125" customWidth="1"/>
    <col min="536" max="536" width="3" customWidth="1"/>
    <col min="537" max="537" width="4.42578125" customWidth="1"/>
    <col min="538" max="538" width="3.5703125" customWidth="1"/>
    <col min="539" max="539" width="3.7109375" customWidth="1"/>
    <col min="540" max="540" width="3" customWidth="1"/>
    <col min="541" max="541" width="3.7109375" customWidth="1"/>
    <col min="542" max="542" width="3.42578125" customWidth="1"/>
    <col min="543" max="543" width="4.28515625" customWidth="1"/>
    <col min="544" max="545" width="4" customWidth="1"/>
    <col min="546" max="546" width="3.5703125" customWidth="1"/>
    <col min="547" max="547" width="4.140625" customWidth="1"/>
    <col min="548" max="548" width="4.28515625" customWidth="1"/>
    <col min="549" max="549" width="3.7109375" customWidth="1"/>
    <col min="550" max="550" width="4" customWidth="1"/>
    <col min="551" max="551" width="3.5703125" customWidth="1"/>
    <col min="552" max="552" width="16.42578125" bestFit="1" customWidth="1"/>
    <col min="769" max="769" width="14.42578125" bestFit="1" customWidth="1"/>
    <col min="770" max="770" width="54.42578125" customWidth="1"/>
    <col min="771" max="771" width="7.28515625" customWidth="1"/>
    <col min="772" max="772" width="7.5703125" customWidth="1"/>
    <col min="773" max="773" width="5.140625" customWidth="1"/>
    <col min="774" max="774" width="4.5703125" customWidth="1"/>
    <col min="775" max="775" width="5.42578125" customWidth="1"/>
    <col min="776" max="776" width="4.28515625" customWidth="1"/>
    <col min="777" max="777" width="4.85546875" customWidth="1"/>
    <col min="778" max="778" width="5.140625" customWidth="1"/>
    <col min="779" max="779" width="4.85546875" customWidth="1"/>
    <col min="780" max="780" width="3.7109375" customWidth="1"/>
    <col min="781" max="781" width="4.5703125" customWidth="1"/>
    <col min="782" max="782" width="4.42578125" customWidth="1"/>
    <col min="783" max="783" width="7.140625" customWidth="1"/>
    <col min="784" max="784" width="6.140625" customWidth="1"/>
    <col min="785" max="786" width="6" customWidth="1"/>
    <col min="787" max="787" width="7.42578125" customWidth="1"/>
    <col min="788" max="788" width="5" customWidth="1"/>
    <col min="789" max="789" width="3.7109375" customWidth="1"/>
    <col min="790" max="791" width="3.5703125" customWidth="1"/>
    <col min="792" max="792" width="3" customWidth="1"/>
    <col min="793" max="793" width="4.42578125" customWidth="1"/>
    <col min="794" max="794" width="3.5703125" customWidth="1"/>
    <col min="795" max="795" width="3.7109375" customWidth="1"/>
    <col min="796" max="796" width="3" customWidth="1"/>
    <col min="797" max="797" width="3.7109375" customWidth="1"/>
    <col min="798" max="798" width="3.42578125" customWidth="1"/>
    <col min="799" max="799" width="4.28515625" customWidth="1"/>
    <col min="800" max="801" width="4" customWidth="1"/>
    <col min="802" max="802" width="3.5703125" customWidth="1"/>
    <col min="803" max="803" width="4.140625" customWidth="1"/>
    <col min="804" max="804" width="4.28515625" customWidth="1"/>
    <col min="805" max="805" width="3.7109375" customWidth="1"/>
    <col min="806" max="806" width="4" customWidth="1"/>
    <col min="807" max="807" width="3.5703125" customWidth="1"/>
    <col min="808" max="808" width="16.42578125" bestFit="1" customWidth="1"/>
    <col min="1025" max="1025" width="14.42578125" bestFit="1" customWidth="1"/>
    <col min="1026" max="1026" width="54.42578125" customWidth="1"/>
    <col min="1027" max="1027" width="7.28515625" customWidth="1"/>
    <col min="1028" max="1028" width="7.5703125" customWidth="1"/>
    <col min="1029" max="1029" width="5.140625" customWidth="1"/>
    <col min="1030" max="1030" width="4.5703125" customWidth="1"/>
    <col min="1031" max="1031" width="5.42578125" customWidth="1"/>
    <col min="1032" max="1032" width="4.28515625" customWidth="1"/>
    <col min="1033" max="1033" width="4.85546875" customWidth="1"/>
    <col min="1034" max="1034" width="5.140625" customWidth="1"/>
    <col min="1035" max="1035" width="4.85546875" customWidth="1"/>
    <col min="1036" max="1036" width="3.7109375" customWidth="1"/>
    <col min="1037" max="1037" width="4.5703125" customWidth="1"/>
    <col min="1038" max="1038" width="4.42578125" customWidth="1"/>
    <col min="1039" max="1039" width="7.140625" customWidth="1"/>
    <col min="1040" max="1040" width="6.140625" customWidth="1"/>
    <col min="1041" max="1042" width="6" customWidth="1"/>
    <col min="1043" max="1043" width="7.42578125" customWidth="1"/>
    <col min="1044" max="1044" width="5" customWidth="1"/>
    <col min="1045" max="1045" width="3.7109375" customWidth="1"/>
    <col min="1046" max="1047" width="3.5703125" customWidth="1"/>
    <col min="1048" max="1048" width="3" customWidth="1"/>
    <col min="1049" max="1049" width="4.42578125" customWidth="1"/>
    <col min="1050" max="1050" width="3.5703125" customWidth="1"/>
    <col min="1051" max="1051" width="3.7109375" customWidth="1"/>
    <col min="1052" max="1052" width="3" customWidth="1"/>
    <col min="1053" max="1053" width="3.7109375" customWidth="1"/>
    <col min="1054" max="1054" width="3.42578125" customWidth="1"/>
    <col min="1055" max="1055" width="4.28515625" customWidth="1"/>
    <col min="1056" max="1057" width="4" customWidth="1"/>
    <col min="1058" max="1058" width="3.5703125" customWidth="1"/>
    <col min="1059" max="1059" width="4.140625" customWidth="1"/>
    <col min="1060" max="1060" width="4.28515625" customWidth="1"/>
    <col min="1061" max="1061" width="3.7109375" customWidth="1"/>
    <col min="1062" max="1062" width="4" customWidth="1"/>
    <col min="1063" max="1063" width="3.5703125" customWidth="1"/>
    <col min="1064" max="1064" width="16.42578125" bestFit="1" customWidth="1"/>
    <col min="1281" max="1281" width="14.42578125" bestFit="1" customWidth="1"/>
    <col min="1282" max="1282" width="54.42578125" customWidth="1"/>
    <col min="1283" max="1283" width="7.28515625" customWidth="1"/>
    <col min="1284" max="1284" width="7.5703125" customWidth="1"/>
    <col min="1285" max="1285" width="5.140625" customWidth="1"/>
    <col min="1286" max="1286" width="4.5703125" customWidth="1"/>
    <col min="1287" max="1287" width="5.42578125" customWidth="1"/>
    <col min="1288" max="1288" width="4.28515625" customWidth="1"/>
    <col min="1289" max="1289" width="4.85546875" customWidth="1"/>
    <col min="1290" max="1290" width="5.140625" customWidth="1"/>
    <col min="1291" max="1291" width="4.85546875" customWidth="1"/>
    <col min="1292" max="1292" width="3.7109375" customWidth="1"/>
    <col min="1293" max="1293" width="4.5703125" customWidth="1"/>
    <col min="1294" max="1294" width="4.42578125" customWidth="1"/>
    <col min="1295" max="1295" width="7.140625" customWidth="1"/>
    <col min="1296" max="1296" width="6.140625" customWidth="1"/>
    <col min="1297" max="1298" width="6" customWidth="1"/>
    <col min="1299" max="1299" width="7.42578125" customWidth="1"/>
    <col min="1300" max="1300" width="5" customWidth="1"/>
    <col min="1301" max="1301" width="3.7109375" customWidth="1"/>
    <col min="1302" max="1303" width="3.5703125" customWidth="1"/>
    <col min="1304" max="1304" width="3" customWidth="1"/>
    <col min="1305" max="1305" width="4.42578125" customWidth="1"/>
    <col min="1306" max="1306" width="3.5703125" customWidth="1"/>
    <col min="1307" max="1307" width="3.7109375" customWidth="1"/>
    <col min="1308" max="1308" width="3" customWidth="1"/>
    <col min="1309" max="1309" width="3.7109375" customWidth="1"/>
    <col min="1310" max="1310" width="3.42578125" customWidth="1"/>
    <col min="1311" max="1311" width="4.28515625" customWidth="1"/>
    <col min="1312" max="1313" width="4" customWidth="1"/>
    <col min="1314" max="1314" width="3.5703125" customWidth="1"/>
    <col min="1315" max="1315" width="4.140625" customWidth="1"/>
    <col min="1316" max="1316" width="4.28515625" customWidth="1"/>
    <col min="1317" max="1317" width="3.7109375" customWidth="1"/>
    <col min="1318" max="1318" width="4" customWidth="1"/>
    <col min="1319" max="1319" width="3.5703125" customWidth="1"/>
    <col min="1320" max="1320" width="16.42578125" bestFit="1" customWidth="1"/>
    <col min="1537" max="1537" width="14.42578125" bestFit="1" customWidth="1"/>
    <col min="1538" max="1538" width="54.42578125" customWidth="1"/>
    <col min="1539" max="1539" width="7.28515625" customWidth="1"/>
    <col min="1540" max="1540" width="7.5703125" customWidth="1"/>
    <col min="1541" max="1541" width="5.140625" customWidth="1"/>
    <col min="1542" max="1542" width="4.5703125" customWidth="1"/>
    <col min="1543" max="1543" width="5.42578125" customWidth="1"/>
    <col min="1544" max="1544" width="4.28515625" customWidth="1"/>
    <col min="1545" max="1545" width="4.85546875" customWidth="1"/>
    <col min="1546" max="1546" width="5.140625" customWidth="1"/>
    <col min="1547" max="1547" width="4.85546875" customWidth="1"/>
    <col min="1548" max="1548" width="3.7109375" customWidth="1"/>
    <col min="1549" max="1549" width="4.5703125" customWidth="1"/>
    <col min="1550" max="1550" width="4.42578125" customWidth="1"/>
    <col min="1551" max="1551" width="7.140625" customWidth="1"/>
    <col min="1552" max="1552" width="6.140625" customWidth="1"/>
    <col min="1553" max="1554" width="6" customWidth="1"/>
    <col min="1555" max="1555" width="7.42578125" customWidth="1"/>
    <col min="1556" max="1556" width="5" customWidth="1"/>
    <col min="1557" max="1557" width="3.7109375" customWidth="1"/>
    <col min="1558" max="1559" width="3.5703125" customWidth="1"/>
    <col min="1560" max="1560" width="3" customWidth="1"/>
    <col min="1561" max="1561" width="4.42578125" customWidth="1"/>
    <col min="1562" max="1562" width="3.5703125" customWidth="1"/>
    <col min="1563" max="1563" width="3.7109375" customWidth="1"/>
    <col min="1564" max="1564" width="3" customWidth="1"/>
    <col min="1565" max="1565" width="3.7109375" customWidth="1"/>
    <col min="1566" max="1566" width="3.42578125" customWidth="1"/>
    <col min="1567" max="1567" width="4.28515625" customWidth="1"/>
    <col min="1568" max="1569" width="4" customWidth="1"/>
    <col min="1570" max="1570" width="3.5703125" customWidth="1"/>
    <col min="1571" max="1571" width="4.140625" customWidth="1"/>
    <col min="1572" max="1572" width="4.28515625" customWidth="1"/>
    <col min="1573" max="1573" width="3.7109375" customWidth="1"/>
    <col min="1574" max="1574" width="4" customWidth="1"/>
    <col min="1575" max="1575" width="3.5703125" customWidth="1"/>
    <col min="1576" max="1576" width="16.42578125" bestFit="1" customWidth="1"/>
    <col min="1793" max="1793" width="14.42578125" bestFit="1" customWidth="1"/>
    <col min="1794" max="1794" width="54.42578125" customWidth="1"/>
    <col min="1795" max="1795" width="7.28515625" customWidth="1"/>
    <col min="1796" max="1796" width="7.5703125" customWidth="1"/>
    <col min="1797" max="1797" width="5.140625" customWidth="1"/>
    <col min="1798" max="1798" width="4.5703125" customWidth="1"/>
    <col min="1799" max="1799" width="5.42578125" customWidth="1"/>
    <col min="1800" max="1800" width="4.28515625" customWidth="1"/>
    <col min="1801" max="1801" width="4.85546875" customWidth="1"/>
    <col min="1802" max="1802" width="5.140625" customWidth="1"/>
    <col min="1803" max="1803" width="4.85546875" customWidth="1"/>
    <col min="1804" max="1804" width="3.7109375" customWidth="1"/>
    <col min="1805" max="1805" width="4.5703125" customWidth="1"/>
    <col min="1806" max="1806" width="4.42578125" customWidth="1"/>
    <col min="1807" max="1807" width="7.140625" customWidth="1"/>
    <col min="1808" max="1808" width="6.140625" customWidth="1"/>
    <col min="1809" max="1810" width="6" customWidth="1"/>
    <col min="1811" max="1811" width="7.42578125" customWidth="1"/>
    <col min="1812" max="1812" width="5" customWidth="1"/>
    <col min="1813" max="1813" width="3.7109375" customWidth="1"/>
    <col min="1814" max="1815" width="3.5703125" customWidth="1"/>
    <col min="1816" max="1816" width="3" customWidth="1"/>
    <col min="1817" max="1817" width="4.42578125" customWidth="1"/>
    <col min="1818" max="1818" width="3.5703125" customWidth="1"/>
    <col min="1819" max="1819" width="3.7109375" customWidth="1"/>
    <col min="1820" max="1820" width="3" customWidth="1"/>
    <col min="1821" max="1821" width="3.7109375" customWidth="1"/>
    <col min="1822" max="1822" width="3.42578125" customWidth="1"/>
    <col min="1823" max="1823" width="4.28515625" customWidth="1"/>
    <col min="1824" max="1825" width="4" customWidth="1"/>
    <col min="1826" max="1826" width="3.5703125" customWidth="1"/>
    <col min="1827" max="1827" width="4.140625" customWidth="1"/>
    <col min="1828" max="1828" width="4.28515625" customWidth="1"/>
    <col min="1829" max="1829" width="3.7109375" customWidth="1"/>
    <col min="1830" max="1830" width="4" customWidth="1"/>
    <col min="1831" max="1831" width="3.5703125" customWidth="1"/>
    <col min="1832" max="1832" width="16.42578125" bestFit="1" customWidth="1"/>
    <col min="2049" max="2049" width="14.42578125" bestFit="1" customWidth="1"/>
    <col min="2050" max="2050" width="54.42578125" customWidth="1"/>
    <col min="2051" max="2051" width="7.28515625" customWidth="1"/>
    <col min="2052" max="2052" width="7.5703125" customWidth="1"/>
    <col min="2053" max="2053" width="5.140625" customWidth="1"/>
    <col min="2054" max="2054" width="4.5703125" customWidth="1"/>
    <col min="2055" max="2055" width="5.42578125" customWidth="1"/>
    <col min="2056" max="2056" width="4.28515625" customWidth="1"/>
    <col min="2057" max="2057" width="4.85546875" customWidth="1"/>
    <col min="2058" max="2058" width="5.140625" customWidth="1"/>
    <col min="2059" max="2059" width="4.85546875" customWidth="1"/>
    <col min="2060" max="2060" width="3.7109375" customWidth="1"/>
    <col min="2061" max="2061" width="4.5703125" customWidth="1"/>
    <col min="2062" max="2062" width="4.42578125" customWidth="1"/>
    <col min="2063" max="2063" width="7.140625" customWidth="1"/>
    <col min="2064" max="2064" width="6.140625" customWidth="1"/>
    <col min="2065" max="2066" width="6" customWidth="1"/>
    <col min="2067" max="2067" width="7.42578125" customWidth="1"/>
    <col min="2068" max="2068" width="5" customWidth="1"/>
    <col min="2069" max="2069" width="3.7109375" customWidth="1"/>
    <col min="2070" max="2071" width="3.5703125" customWidth="1"/>
    <col min="2072" max="2072" width="3" customWidth="1"/>
    <col min="2073" max="2073" width="4.42578125" customWidth="1"/>
    <col min="2074" max="2074" width="3.5703125" customWidth="1"/>
    <col min="2075" max="2075" width="3.7109375" customWidth="1"/>
    <col min="2076" max="2076" width="3" customWidth="1"/>
    <col min="2077" max="2077" width="3.7109375" customWidth="1"/>
    <col min="2078" max="2078" width="3.42578125" customWidth="1"/>
    <col min="2079" max="2079" width="4.28515625" customWidth="1"/>
    <col min="2080" max="2081" width="4" customWidth="1"/>
    <col min="2082" max="2082" width="3.5703125" customWidth="1"/>
    <col min="2083" max="2083" width="4.140625" customWidth="1"/>
    <col min="2084" max="2084" width="4.28515625" customWidth="1"/>
    <col min="2085" max="2085" width="3.7109375" customWidth="1"/>
    <col min="2086" max="2086" width="4" customWidth="1"/>
    <col min="2087" max="2087" width="3.5703125" customWidth="1"/>
    <col min="2088" max="2088" width="16.42578125" bestFit="1" customWidth="1"/>
    <col min="2305" max="2305" width="14.42578125" bestFit="1" customWidth="1"/>
    <col min="2306" max="2306" width="54.42578125" customWidth="1"/>
    <col min="2307" max="2307" width="7.28515625" customWidth="1"/>
    <col min="2308" max="2308" width="7.5703125" customWidth="1"/>
    <col min="2309" max="2309" width="5.140625" customWidth="1"/>
    <col min="2310" max="2310" width="4.5703125" customWidth="1"/>
    <col min="2311" max="2311" width="5.42578125" customWidth="1"/>
    <col min="2312" max="2312" width="4.28515625" customWidth="1"/>
    <col min="2313" max="2313" width="4.85546875" customWidth="1"/>
    <col min="2314" max="2314" width="5.140625" customWidth="1"/>
    <col min="2315" max="2315" width="4.85546875" customWidth="1"/>
    <col min="2316" max="2316" width="3.7109375" customWidth="1"/>
    <col min="2317" max="2317" width="4.5703125" customWidth="1"/>
    <col min="2318" max="2318" width="4.42578125" customWidth="1"/>
    <col min="2319" max="2319" width="7.140625" customWidth="1"/>
    <col min="2320" max="2320" width="6.140625" customWidth="1"/>
    <col min="2321" max="2322" width="6" customWidth="1"/>
    <col min="2323" max="2323" width="7.42578125" customWidth="1"/>
    <col min="2324" max="2324" width="5" customWidth="1"/>
    <col min="2325" max="2325" width="3.7109375" customWidth="1"/>
    <col min="2326" max="2327" width="3.5703125" customWidth="1"/>
    <col min="2328" max="2328" width="3" customWidth="1"/>
    <col min="2329" max="2329" width="4.42578125" customWidth="1"/>
    <col min="2330" max="2330" width="3.5703125" customWidth="1"/>
    <col min="2331" max="2331" width="3.7109375" customWidth="1"/>
    <col min="2332" max="2332" width="3" customWidth="1"/>
    <col min="2333" max="2333" width="3.7109375" customWidth="1"/>
    <col min="2334" max="2334" width="3.42578125" customWidth="1"/>
    <col min="2335" max="2335" width="4.28515625" customWidth="1"/>
    <col min="2336" max="2337" width="4" customWidth="1"/>
    <col min="2338" max="2338" width="3.5703125" customWidth="1"/>
    <col min="2339" max="2339" width="4.140625" customWidth="1"/>
    <col min="2340" max="2340" width="4.28515625" customWidth="1"/>
    <col min="2341" max="2341" width="3.7109375" customWidth="1"/>
    <col min="2342" max="2342" width="4" customWidth="1"/>
    <col min="2343" max="2343" width="3.5703125" customWidth="1"/>
    <col min="2344" max="2344" width="16.42578125" bestFit="1" customWidth="1"/>
    <col min="2561" max="2561" width="14.42578125" bestFit="1" customWidth="1"/>
    <col min="2562" max="2562" width="54.42578125" customWidth="1"/>
    <col min="2563" max="2563" width="7.28515625" customWidth="1"/>
    <col min="2564" max="2564" width="7.5703125" customWidth="1"/>
    <col min="2565" max="2565" width="5.140625" customWidth="1"/>
    <col min="2566" max="2566" width="4.5703125" customWidth="1"/>
    <col min="2567" max="2567" width="5.42578125" customWidth="1"/>
    <col min="2568" max="2568" width="4.28515625" customWidth="1"/>
    <col min="2569" max="2569" width="4.85546875" customWidth="1"/>
    <col min="2570" max="2570" width="5.140625" customWidth="1"/>
    <col min="2571" max="2571" width="4.85546875" customWidth="1"/>
    <col min="2572" max="2572" width="3.7109375" customWidth="1"/>
    <col min="2573" max="2573" width="4.5703125" customWidth="1"/>
    <col min="2574" max="2574" width="4.42578125" customWidth="1"/>
    <col min="2575" max="2575" width="7.140625" customWidth="1"/>
    <col min="2576" max="2576" width="6.140625" customWidth="1"/>
    <col min="2577" max="2578" width="6" customWidth="1"/>
    <col min="2579" max="2579" width="7.42578125" customWidth="1"/>
    <col min="2580" max="2580" width="5" customWidth="1"/>
    <col min="2581" max="2581" width="3.7109375" customWidth="1"/>
    <col min="2582" max="2583" width="3.5703125" customWidth="1"/>
    <col min="2584" max="2584" width="3" customWidth="1"/>
    <col min="2585" max="2585" width="4.42578125" customWidth="1"/>
    <col min="2586" max="2586" width="3.5703125" customWidth="1"/>
    <col min="2587" max="2587" width="3.7109375" customWidth="1"/>
    <col min="2588" max="2588" width="3" customWidth="1"/>
    <col min="2589" max="2589" width="3.7109375" customWidth="1"/>
    <col min="2590" max="2590" width="3.42578125" customWidth="1"/>
    <col min="2591" max="2591" width="4.28515625" customWidth="1"/>
    <col min="2592" max="2593" width="4" customWidth="1"/>
    <col min="2594" max="2594" width="3.5703125" customWidth="1"/>
    <col min="2595" max="2595" width="4.140625" customWidth="1"/>
    <col min="2596" max="2596" width="4.28515625" customWidth="1"/>
    <col min="2597" max="2597" width="3.7109375" customWidth="1"/>
    <col min="2598" max="2598" width="4" customWidth="1"/>
    <col min="2599" max="2599" width="3.5703125" customWidth="1"/>
    <col min="2600" max="2600" width="16.42578125" bestFit="1" customWidth="1"/>
    <col min="2817" max="2817" width="14.42578125" bestFit="1" customWidth="1"/>
    <col min="2818" max="2818" width="54.42578125" customWidth="1"/>
    <col min="2819" max="2819" width="7.28515625" customWidth="1"/>
    <col min="2820" max="2820" width="7.5703125" customWidth="1"/>
    <col min="2821" max="2821" width="5.140625" customWidth="1"/>
    <col min="2822" max="2822" width="4.5703125" customWidth="1"/>
    <col min="2823" max="2823" width="5.42578125" customWidth="1"/>
    <col min="2824" max="2824" width="4.28515625" customWidth="1"/>
    <col min="2825" max="2825" width="4.85546875" customWidth="1"/>
    <col min="2826" max="2826" width="5.140625" customWidth="1"/>
    <col min="2827" max="2827" width="4.85546875" customWidth="1"/>
    <col min="2828" max="2828" width="3.7109375" customWidth="1"/>
    <col min="2829" max="2829" width="4.5703125" customWidth="1"/>
    <col min="2830" max="2830" width="4.42578125" customWidth="1"/>
    <col min="2831" max="2831" width="7.140625" customWidth="1"/>
    <col min="2832" max="2832" width="6.140625" customWidth="1"/>
    <col min="2833" max="2834" width="6" customWidth="1"/>
    <col min="2835" max="2835" width="7.42578125" customWidth="1"/>
    <col min="2836" max="2836" width="5" customWidth="1"/>
    <col min="2837" max="2837" width="3.7109375" customWidth="1"/>
    <col min="2838" max="2839" width="3.5703125" customWidth="1"/>
    <col min="2840" max="2840" width="3" customWidth="1"/>
    <col min="2841" max="2841" width="4.42578125" customWidth="1"/>
    <col min="2842" max="2842" width="3.5703125" customWidth="1"/>
    <col min="2843" max="2843" width="3.7109375" customWidth="1"/>
    <col min="2844" max="2844" width="3" customWidth="1"/>
    <col min="2845" max="2845" width="3.7109375" customWidth="1"/>
    <col min="2846" max="2846" width="3.42578125" customWidth="1"/>
    <col min="2847" max="2847" width="4.28515625" customWidth="1"/>
    <col min="2848" max="2849" width="4" customWidth="1"/>
    <col min="2850" max="2850" width="3.5703125" customWidth="1"/>
    <col min="2851" max="2851" width="4.140625" customWidth="1"/>
    <col min="2852" max="2852" width="4.28515625" customWidth="1"/>
    <col min="2853" max="2853" width="3.7109375" customWidth="1"/>
    <col min="2854" max="2854" width="4" customWidth="1"/>
    <col min="2855" max="2855" width="3.5703125" customWidth="1"/>
    <col min="2856" max="2856" width="16.42578125" bestFit="1" customWidth="1"/>
    <col min="3073" max="3073" width="14.42578125" bestFit="1" customWidth="1"/>
    <col min="3074" max="3074" width="54.42578125" customWidth="1"/>
    <col min="3075" max="3075" width="7.28515625" customWidth="1"/>
    <col min="3076" max="3076" width="7.5703125" customWidth="1"/>
    <col min="3077" max="3077" width="5.140625" customWidth="1"/>
    <col min="3078" max="3078" width="4.5703125" customWidth="1"/>
    <col min="3079" max="3079" width="5.42578125" customWidth="1"/>
    <col min="3080" max="3080" width="4.28515625" customWidth="1"/>
    <col min="3081" max="3081" width="4.85546875" customWidth="1"/>
    <col min="3082" max="3082" width="5.140625" customWidth="1"/>
    <col min="3083" max="3083" width="4.85546875" customWidth="1"/>
    <col min="3084" max="3084" width="3.7109375" customWidth="1"/>
    <col min="3085" max="3085" width="4.5703125" customWidth="1"/>
    <col min="3086" max="3086" width="4.42578125" customWidth="1"/>
    <col min="3087" max="3087" width="7.140625" customWidth="1"/>
    <col min="3088" max="3088" width="6.140625" customWidth="1"/>
    <col min="3089" max="3090" width="6" customWidth="1"/>
    <col min="3091" max="3091" width="7.42578125" customWidth="1"/>
    <col min="3092" max="3092" width="5" customWidth="1"/>
    <col min="3093" max="3093" width="3.7109375" customWidth="1"/>
    <col min="3094" max="3095" width="3.5703125" customWidth="1"/>
    <col min="3096" max="3096" width="3" customWidth="1"/>
    <col min="3097" max="3097" width="4.42578125" customWidth="1"/>
    <col min="3098" max="3098" width="3.5703125" customWidth="1"/>
    <col min="3099" max="3099" width="3.7109375" customWidth="1"/>
    <col min="3100" max="3100" width="3" customWidth="1"/>
    <col min="3101" max="3101" width="3.7109375" customWidth="1"/>
    <col min="3102" max="3102" width="3.42578125" customWidth="1"/>
    <col min="3103" max="3103" width="4.28515625" customWidth="1"/>
    <col min="3104" max="3105" width="4" customWidth="1"/>
    <col min="3106" max="3106" width="3.5703125" customWidth="1"/>
    <col min="3107" max="3107" width="4.140625" customWidth="1"/>
    <col min="3108" max="3108" width="4.28515625" customWidth="1"/>
    <col min="3109" max="3109" width="3.7109375" customWidth="1"/>
    <col min="3110" max="3110" width="4" customWidth="1"/>
    <col min="3111" max="3111" width="3.5703125" customWidth="1"/>
    <col min="3112" max="3112" width="16.42578125" bestFit="1" customWidth="1"/>
    <col min="3329" max="3329" width="14.42578125" bestFit="1" customWidth="1"/>
    <col min="3330" max="3330" width="54.42578125" customWidth="1"/>
    <col min="3331" max="3331" width="7.28515625" customWidth="1"/>
    <col min="3332" max="3332" width="7.5703125" customWidth="1"/>
    <col min="3333" max="3333" width="5.140625" customWidth="1"/>
    <col min="3334" max="3334" width="4.5703125" customWidth="1"/>
    <col min="3335" max="3335" width="5.42578125" customWidth="1"/>
    <col min="3336" max="3336" width="4.28515625" customWidth="1"/>
    <col min="3337" max="3337" width="4.85546875" customWidth="1"/>
    <col min="3338" max="3338" width="5.140625" customWidth="1"/>
    <col min="3339" max="3339" width="4.85546875" customWidth="1"/>
    <col min="3340" max="3340" width="3.7109375" customWidth="1"/>
    <col min="3341" max="3341" width="4.5703125" customWidth="1"/>
    <col min="3342" max="3342" width="4.42578125" customWidth="1"/>
    <col min="3343" max="3343" width="7.140625" customWidth="1"/>
    <col min="3344" max="3344" width="6.140625" customWidth="1"/>
    <col min="3345" max="3346" width="6" customWidth="1"/>
    <col min="3347" max="3347" width="7.42578125" customWidth="1"/>
    <col min="3348" max="3348" width="5" customWidth="1"/>
    <col min="3349" max="3349" width="3.7109375" customWidth="1"/>
    <col min="3350" max="3351" width="3.5703125" customWidth="1"/>
    <col min="3352" max="3352" width="3" customWidth="1"/>
    <col min="3353" max="3353" width="4.42578125" customWidth="1"/>
    <col min="3354" max="3354" width="3.5703125" customWidth="1"/>
    <col min="3355" max="3355" width="3.7109375" customWidth="1"/>
    <col min="3356" max="3356" width="3" customWidth="1"/>
    <col min="3357" max="3357" width="3.7109375" customWidth="1"/>
    <col min="3358" max="3358" width="3.42578125" customWidth="1"/>
    <col min="3359" max="3359" width="4.28515625" customWidth="1"/>
    <col min="3360" max="3361" width="4" customWidth="1"/>
    <col min="3362" max="3362" width="3.5703125" customWidth="1"/>
    <col min="3363" max="3363" width="4.140625" customWidth="1"/>
    <col min="3364" max="3364" width="4.28515625" customWidth="1"/>
    <col min="3365" max="3365" width="3.7109375" customWidth="1"/>
    <col min="3366" max="3366" width="4" customWidth="1"/>
    <col min="3367" max="3367" width="3.5703125" customWidth="1"/>
    <col min="3368" max="3368" width="16.42578125" bestFit="1" customWidth="1"/>
    <col min="3585" max="3585" width="14.42578125" bestFit="1" customWidth="1"/>
    <col min="3586" max="3586" width="54.42578125" customWidth="1"/>
    <col min="3587" max="3587" width="7.28515625" customWidth="1"/>
    <col min="3588" max="3588" width="7.5703125" customWidth="1"/>
    <col min="3589" max="3589" width="5.140625" customWidth="1"/>
    <col min="3590" max="3590" width="4.5703125" customWidth="1"/>
    <col min="3591" max="3591" width="5.42578125" customWidth="1"/>
    <col min="3592" max="3592" width="4.28515625" customWidth="1"/>
    <col min="3593" max="3593" width="4.85546875" customWidth="1"/>
    <col min="3594" max="3594" width="5.140625" customWidth="1"/>
    <col min="3595" max="3595" width="4.85546875" customWidth="1"/>
    <col min="3596" max="3596" width="3.7109375" customWidth="1"/>
    <col min="3597" max="3597" width="4.5703125" customWidth="1"/>
    <col min="3598" max="3598" width="4.42578125" customWidth="1"/>
    <col min="3599" max="3599" width="7.140625" customWidth="1"/>
    <col min="3600" max="3600" width="6.140625" customWidth="1"/>
    <col min="3601" max="3602" width="6" customWidth="1"/>
    <col min="3603" max="3603" width="7.42578125" customWidth="1"/>
    <col min="3604" max="3604" width="5" customWidth="1"/>
    <col min="3605" max="3605" width="3.7109375" customWidth="1"/>
    <col min="3606" max="3607" width="3.5703125" customWidth="1"/>
    <col min="3608" max="3608" width="3" customWidth="1"/>
    <col min="3609" max="3609" width="4.42578125" customWidth="1"/>
    <col min="3610" max="3610" width="3.5703125" customWidth="1"/>
    <col min="3611" max="3611" width="3.7109375" customWidth="1"/>
    <col min="3612" max="3612" width="3" customWidth="1"/>
    <col min="3613" max="3613" width="3.7109375" customWidth="1"/>
    <col min="3614" max="3614" width="3.42578125" customWidth="1"/>
    <col min="3615" max="3615" width="4.28515625" customWidth="1"/>
    <col min="3616" max="3617" width="4" customWidth="1"/>
    <col min="3618" max="3618" width="3.5703125" customWidth="1"/>
    <col min="3619" max="3619" width="4.140625" customWidth="1"/>
    <col min="3620" max="3620" width="4.28515625" customWidth="1"/>
    <col min="3621" max="3621" width="3.7109375" customWidth="1"/>
    <col min="3622" max="3622" width="4" customWidth="1"/>
    <col min="3623" max="3623" width="3.5703125" customWidth="1"/>
    <col min="3624" max="3624" width="16.42578125" bestFit="1" customWidth="1"/>
    <col min="3841" max="3841" width="14.42578125" bestFit="1" customWidth="1"/>
    <col min="3842" max="3842" width="54.42578125" customWidth="1"/>
    <col min="3843" max="3843" width="7.28515625" customWidth="1"/>
    <col min="3844" max="3844" width="7.5703125" customWidth="1"/>
    <col min="3845" max="3845" width="5.140625" customWidth="1"/>
    <col min="3846" max="3846" width="4.5703125" customWidth="1"/>
    <col min="3847" max="3847" width="5.42578125" customWidth="1"/>
    <col min="3848" max="3848" width="4.28515625" customWidth="1"/>
    <col min="3849" max="3849" width="4.85546875" customWidth="1"/>
    <col min="3850" max="3850" width="5.140625" customWidth="1"/>
    <col min="3851" max="3851" width="4.85546875" customWidth="1"/>
    <col min="3852" max="3852" width="3.7109375" customWidth="1"/>
    <col min="3853" max="3853" width="4.5703125" customWidth="1"/>
    <col min="3854" max="3854" width="4.42578125" customWidth="1"/>
    <col min="3855" max="3855" width="7.140625" customWidth="1"/>
    <col min="3856" max="3856" width="6.140625" customWidth="1"/>
    <col min="3857" max="3858" width="6" customWidth="1"/>
    <col min="3859" max="3859" width="7.42578125" customWidth="1"/>
    <col min="3860" max="3860" width="5" customWidth="1"/>
    <col min="3861" max="3861" width="3.7109375" customWidth="1"/>
    <col min="3862" max="3863" width="3.5703125" customWidth="1"/>
    <col min="3864" max="3864" width="3" customWidth="1"/>
    <col min="3865" max="3865" width="4.42578125" customWidth="1"/>
    <col min="3866" max="3866" width="3.5703125" customWidth="1"/>
    <col min="3867" max="3867" width="3.7109375" customWidth="1"/>
    <col min="3868" max="3868" width="3" customWidth="1"/>
    <col min="3869" max="3869" width="3.7109375" customWidth="1"/>
    <col min="3870" max="3870" width="3.42578125" customWidth="1"/>
    <col min="3871" max="3871" width="4.28515625" customWidth="1"/>
    <col min="3872" max="3873" width="4" customWidth="1"/>
    <col min="3874" max="3874" width="3.5703125" customWidth="1"/>
    <col min="3875" max="3875" width="4.140625" customWidth="1"/>
    <col min="3876" max="3876" width="4.28515625" customWidth="1"/>
    <col min="3877" max="3877" width="3.7109375" customWidth="1"/>
    <col min="3878" max="3878" width="4" customWidth="1"/>
    <col min="3879" max="3879" width="3.5703125" customWidth="1"/>
    <col min="3880" max="3880" width="16.42578125" bestFit="1" customWidth="1"/>
    <col min="4097" max="4097" width="14.42578125" bestFit="1" customWidth="1"/>
    <col min="4098" max="4098" width="54.42578125" customWidth="1"/>
    <col min="4099" max="4099" width="7.28515625" customWidth="1"/>
    <col min="4100" max="4100" width="7.5703125" customWidth="1"/>
    <col min="4101" max="4101" width="5.140625" customWidth="1"/>
    <col min="4102" max="4102" width="4.5703125" customWidth="1"/>
    <col min="4103" max="4103" width="5.42578125" customWidth="1"/>
    <col min="4104" max="4104" width="4.28515625" customWidth="1"/>
    <col min="4105" max="4105" width="4.85546875" customWidth="1"/>
    <col min="4106" max="4106" width="5.140625" customWidth="1"/>
    <col min="4107" max="4107" width="4.85546875" customWidth="1"/>
    <col min="4108" max="4108" width="3.7109375" customWidth="1"/>
    <col min="4109" max="4109" width="4.5703125" customWidth="1"/>
    <col min="4110" max="4110" width="4.42578125" customWidth="1"/>
    <col min="4111" max="4111" width="7.140625" customWidth="1"/>
    <col min="4112" max="4112" width="6.140625" customWidth="1"/>
    <col min="4113" max="4114" width="6" customWidth="1"/>
    <col min="4115" max="4115" width="7.42578125" customWidth="1"/>
    <col min="4116" max="4116" width="5" customWidth="1"/>
    <col min="4117" max="4117" width="3.7109375" customWidth="1"/>
    <col min="4118" max="4119" width="3.5703125" customWidth="1"/>
    <col min="4120" max="4120" width="3" customWidth="1"/>
    <col min="4121" max="4121" width="4.42578125" customWidth="1"/>
    <col min="4122" max="4122" width="3.5703125" customWidth="1"/>
    <col min="4123" max="4123" width="3.7109375" customWidth="1"/>
    <col min="4124" max="4124" width="3" customWidth="1"/>
    <col min="4125" max="4125" width="3.7109375" customWidth="1"/>
    <col min="4126" max="4126" width="3.42578125" customWidth="1"/>
    <col min="4127" max="4127" width="4.28515625" customWidth="1"/>
    <col min="4128" max="4129" width="4" customWidth="1"/>
    <col min="4130" max="4130" width="3.5703125" customWidth="1"/>
    <col min="4131" max="4131" width="4.140625" customWidth="1"/>
    <col min="4132" max="4132" width="4.28515625" customWidth="1"/>
    <col min="4133" max="4133" width="3.7109375" customWidth="1"/>
    <col min="4134" max="4134" width="4" customWidth="1"/>
    <col min="4135" max="4135" width="3.5703125" customWidth="1"/>
    <col min="4136" max="4136" width="16.42578125" bestFit="1" customWidth="1"/>
    <col min="4353" max="4353" width="14.42578125" bestFit="1" customWidth="1"/>
    <col min="4354" max="4354" width="54.42578125" customWidth="1"/>
    <col min="4355" max="4355" width="7.28515625" customWidth="1"/>
    <col min="4356" max="4356" width="7.5703125" customWidth="1"/>
    <col min="4357" max="4357" width="5.140625" customWidth="1"/>
    <col min="4358" max="4358" width="4.5703125" customWidth="1"/>
    <col min="4359" max="4359" width="5.42578125" customWidth="1"/>
    <col min="4360" max="4360" width="4.28515625" customWidth="1"/>
    <col min="4361" max="4361" width="4.85546875" customWidth="1"/>
    <col min="4362" max="4362" width="5.140625" customWidth="1"/>
    <col min="4363" max="4363" width="4.85546875" customWidth="1"/>
    <col min="4364" max="4364" width="3.7109375" customWidth="1"/>
    <col min="4365" max="4365" width="4.5703125" customWidth="1"/>
    <col min="4366" max="4366" width="4.42578125" customWidth="1"/>
    <col min="4367" max="4367" width="7.140625" customWidth="1"/>
    <col min="4368" max="4368" width="6.140625" customWidth="1"/>
    <col min="4369" max="4370" width="6" customWidth="1"/>
    <col min="4371" max="4371" width="7.42578125" customWidth="1"/>
    <col min="4372" max="4372" width="5" customWidth="1"/>
    <col min="4373" max="4373" width="3.7109375" customWidth="1"/>
    <col min="4374" max="4375" width="3.5703125" customWidth="1"/>
    <col min="4376" max="4376" width="3" customWidth="1"/>
    <col min="4377" max="4377" width="4.42578125" customWidth="1"/>
    <col min="4378" max="4378" width="3.5703125" customWidth="1"/>
    <col min="4379" max="4379" width="3.7109375" customWidth="1"/>
    <col min="4380" max="4380" width="3" customWidth="1"/>
    <col min="4381" max="4381" width="3.7109375" customWidth="1"/>
    <col min="4382" max="4382" width="3.42578125" customWidth="1"/>
    <col min="4383" max="4383" width="4.28515625" customWidth="1"/>
    <col min="4384" max="4385" width="4" customWidth="1"/>
    <col min="4386" max="4386" width="3.5703125" customWidth="1"/>
    <col min="4387" max="4387" width="4.140625" customWidth="1"/>
    <col min="4388" max="4388" width="4.28515625" customWidth="1"/>
    <col min="4389" max="4389" width="3.7109375" customWidth="1"/>
    <col min="4390" max="4390" width="4" customWidth="1"/>
    <col min="4391" max="4391" width="3.5703125" customWidth="1"/>
    <col min="4392" max="4392" width="16.42578125" bestFit="1" customWidth="1"/>
    <col min="4609" max="4609" width="14.42578125" bestFit="1" customWidth="1"/>
    <col min="4610" max="4610" width="54.42578125" customWidth="1"/>
    <col min="4611" max="4611" width="7.28515625" customWidth="1"/>
    <col min="4612" max="4612" width="7.5703125" customWidth="1"/>
    <col min="4613" max="4613" width="5.140625" customWidth="1"/>
    <col min="4614" max="4614" width="4.5703125" customWidth="1"/>
    <col min="4615" max="4615" width="5.42578125" customWidth="1"/>
    <col min="4616" max="4616" width="4.28515625" customWidth="1"/>
    <col min="4617" max="4617" width="4.85546875" customWidth="1"/>
    <col min="4618" max="4618" width="5.140625" customWidth="1"/>
    <col min="4619" max="4619" width="4.85546875" customWidth="1"/>
    <col min="4620" max="4620" width="3.7109375" customWidth="1"/>
    <col min="4621" max="4621" width="4.5703125" customWidth="1"/>
    <col min="4622" max="4622" width="4.42578125" customWidth="1"/>
    <col min="4623" max="4623" width="7.140625" customWidth="1"/>
    <col min="4624" max="4624" width="6.140625" customWidth="1"/>
    <col min="4625" max="4626" width="6" customWidth="1"/>
    <col min="4627" max="4627" width="7.42578125" customWidth="1"/>
    <col min="4628" max="4628" width="5" customWidth="1"/>
    <col min="4629" max="4629" width="3.7109375" customWidth="1"/>
    <col min="4630" max="4631" width="3.5703125" customWidth="1"/>
    <col min="4632" max="4632" width="3" customWidth="1"/>
    <col min="4633" max="4633" width="4.42578125" customWidth="1"/>
    <col min="4634" max="4634" width="3.5703125" customWidth="1"/>
    <col min="4635" max="4635" width="3.7109375" customWidth="1"/>
    <col min="4636" max="4636" width="3" customWidth="1"/>
    <col min="4637" max="4637" width="3.7109375" customWidth="1"/>
    <col min="4638" max="4638" width="3.42578125" customWidth="1"/>
    <col min="4639" max="4639" width="4.28515625" customWidth="1"/>
    <col min="4640" max="4641" width="4" customWidth="1"/>
    <col min="4642" max="4642" width="3.5703125" customWidth="1"/>
    <col min="4643" max="4643" width="4.140625" customWidth="1"/>
    <col min="4644" max="4644" width="4.28515625" customWidth="1"/>
    <col min="4645" max="4645" width="3.7109375" customWidth="1"/>
    <col min="4646" max="4646" width="4" customWidth="1"/>
    <col min="4647" max="4647" width="3.5703125" customWidth="1"/>
    <col min="4648" max="4648" width="16.42578125" bestFit="1" customWidth="1"/>
    <col min="4865" max="4865" width="14.42578125" bestFit="1" customWidth="1"/>
    <col min="4866" max="4866" width="54.42578125" customWidth="1"/>
    <col min="4867" max="4867" width="7.28515625" customWidth="1"/>
    <col min="4868" max="4868" width="7.5703125" customWidth="1"/>
    <col min="4869" max="4869" width="5.140625" customWidth="1"/>
    <col min="4870" max="4870" width="4.5703125" customWidth="1"/>
    <col min="4871" max="4871" width="5.42578125" customWidth="1"/>
    <col min="4872" max="4872" width="4.28515625" customWidth="1"/>
    <col min="4873" max="4873" width="4.85546875" customWidth="1"/>
    <col min="4874" max="4874" width="5.140625" customWidth="1"/>
    <col min="4875" max="4875" width="4.85546875" customWidth="1"/>
    <col min="4876" max="4876" width="3.7109375" customWidth="1"/>
    <col min="4877" max="4877" width="4.5703125" customWidth="1"/>
    <col min="4878" max="4878" width="4.42578125" customWidth="1"/>
    <col min="4879" max="4879" width="7.140625" customWidth="1"/>
    <col min="4880" max="4880" width="6.140625" customWidth="1"/>
    <col min="4881" max="4882" width="6" customWidth="1"/>
    <col min="4883" max="4883" width="7.42578125" customWidth="1"/>
    <col min="4884" max="4884" width="5" customWidth="1"/>
    <col min="4885" max="4885" width="3.7109375" customWidth="1"/>
    <col min="4886" max="4887" width="3.5703125" customWidth="1"/>
    <col min="4888" max="4888" width="3" customWidth="1"/>
    <col min="4889" max="4889" width="4.42578125" customWidth="1"/>
    <col min="4890" max="4890" width="3.5703125" customWidth="1"/>
    <col min="4891" max="4891" width="3.7109375" customWidth="1"/>
    <col min="4892" max="4892" width="3" customWidth="1"/>
    <col min="4893" max="4893" width="3.7109375" customWidth="1"/>
    <col min="4894" max="4894" width="3.42578125" customWidth="1"/>
    <col min="4895" max="4895" width="4.28515625" customWidth="1"/>
    <col min="4896" max="4897" width="4" customWidth="1"/>
    <col min="4898" max="4898" width="3.5703125" customWidth="1"/>
    <col min="4899" max="4899" width="4.140625" customWidth="1"/>
    <col min="4900" max="4900" width="4.28515625" customWidth="1"/>
    <col min="4901" max="4901" width="3.7109375" customWidth="1"/>
    <col min="4902" max="4902" width="4" customWidth="1"/>
    <col min="4903" max="4903" width="3.5703125" customWidth="1"/>
    <col min="4904" max="4904" width="16.42578125" bestFit="1" customWidth="1"/>
    <col min="5121" max="5121" width="14.42578125" bestFit="1" customWidth="1"/>
    <col min="5122" max="5122" width="54.42578125" customWidth="1"/>
    <col min="5123" max="5123" width="7.28515625" customWidth="1"/>
    <col min="5124" max="5124" width="7.5703125" customWidth="1"/>
    <col min="5125" max="5125" width="5.140625" customWidth="1"/>
    <col min="5126" max="5126" width="4.5703125" customWidth="1"/>
    <col min="5127" max="5127" width="5.42578125" customWidth="1"/>
    <col min="5128" max="5128" width="4.28515625" customWidth="1"/>
    <col min="5129" max="5129" width="4.85546875" customWidth="1"/>
    <col min="5130" max="5130" width="5.140625" customWidth="1"/>
    <col min="5131" max="5131" width="4.85546875" customWidth="1"/>
    <col min="5132" max="5132" width="3.7109375" customWidth="1"/>
    <col min="5133" max="5133" width="4.5703125" customWidth="1"/>
    <col min="5134" max="5134" width="4.42578125" customWidth="1"/>
    <col min="5135" max="5135" width="7.140625" customWidth="1"/>
    <col min="5136" max="5136" width="6.140625" customWidth="1"/>
    <col min="5137" max="5138" width="6" customWidth="1"/>
    <col min="5139" max="5139" width="7.42578125" customWidth="1"/>
    <col min="5140" max="5140" width="5" customWidth="1"/>
    <col min="5141" max="5141" width="3.7109375" customWidth="1"/>
    <col min="5142" max="5143" width="3.5703125" customWidth="1"/>
    <col min="5144" max="5144" width="3" customWidth="1"/>
    <col min="5145" max="5145" width="4.42578125" customWidth="1"/>
    <col min="5146" max="5146" width="3.5703125" customWidth="1"/>
    <col min="5147" max="5147" width="3.7109375" customWidth="1"/>
    <col min="5148" max="5148" width="3" customWidth="1"/>
    <col min="5149" max="5149" width="3.7109375" customWidth="1"/>
    <col min="5150" max="5150" width="3.42578125" customWidth="1"/>
    <col min="5151" max="5151" width="4.28515625" customWidth="1"/>
    <col min="5152" max="5153" width="4" customWidth="1"/>
    <col min="5154" max="5154" width="3.5703125" customWidth="1"/>
    <col min="5155" max="5155" width="4.140625" customWidth="1"/>
    <col min="5156" max="5156" width="4.28515625" customWidth="1"/>
    <col min="5157" max="5157" width="3.7109375" customWidth="1"/>
    <col min="5158" max="5158" width="4" customWidth="1"/>
    <col min="5159" max="5159" width="3.5703125" customWidth="1"/>
    <col min="5160" max="5160" width="16.42578125" bestFit="1" customWidth="1"/>
    <col min="5377" max="5377" width="14.42578125" bestFit="1" customWidth="1"/>
    <col min="5378" max="5378" width="54.42578125" customWidth="1"/>
    <col min="5379" max="5379" width="7.28515625" customWidth="1"/>
    <col min="5380" max="5380" width="7.5703125" customWidth="1"/>
    <col min="5381" max="5381" width="5.140625" customWidth="1"/>
    <col min="5382" max="5382" width="4.5703125" customWidth="1"/>
    <col min="5383" max="5383" width="5.42578125" customWidth="1"/>
    <col min="5384" max="5384" width="4.28515625" customWidth="1"/>
    <col min="5385" max="5385" width="4.85546875" customWidth="1"/>
    <col min="5386" max="5386" width="5.140625" customWidth="1"/>
    <col min="5387" max="5387" width="4.85546875" customWidth="1"/>
    <col min="5388" max="5388" width="3.7109375" customWidth="1"/>
    <col min="5389" max="5389" width="4.5703125" customWidth="1"/>
    <col min="5390" max="5390" width="4.42578125" customWidth="1"/>
    <col min="5391" max="5391" width="7.140625" customWidth="1"/>
    <col min="5392" max="5392" width="6.140625" customWidth="1"/>
    <col min="5393" max="5394" width="6" customWidth="1"/>
    <col min="5395" max="5395" width="7.42578125" customWidth="1"/>
    <col min="5396" max="5396" width="5" customWidth="1"/>
    <col min="5397" max="5397" width="3.7109375" customWidth="1"/>
    <col min="5398" max="5399" width="3.5703125" customWidth="1"/>
    <col min="5400" max="5400" width="3" customWidth="1"/>
    <col min="5401" max="5401" width="4.42578125" customWidth="1"/>
    <col min="5402" max="5402" width="3.5703125" customWidth="1"/>
    <col min="5403" max="5403" width="3.7109375" customWidth="1"/>
    <col min="5404" max="5404" width="3" customWidth="1"/>
    <col min="5405" max="5405" width="3.7109375" customWidth="1"/>
    <col min="5406" max="5406" width="3.42578125" customWidth="1"/>
    <col min="5407" max="5407" width="4.28515625" customWidth="1"/>
    <col min="5408" max="5409" width="4" customWidth="1"/>
    <col min="5410" max="5410" width="3.5703125" customWidth="1"/>
    <col min="5411" max="5411" width="4.140625" customWidth="1"/>
    <col min="5412" max="5412" width="4.28515625" customWidth="1"/>
    <col min="5413" max="5413" width="3.7109375" customWidth="1"/>
    <col min="5414" max="5414" width="4" customWidth="1"/>
    <col min="5415" max="5415" width="3.5703125" customWidth="1"/>
    <col min="5416" max="5416" width="16.42578125" bestFit="1" customWidth="1"/>
    <col min="5633" max="5633" width="14.42578125" bestFit="1" customWidth="1"/>
    <col min="5634" max="5634" width="54.42578125" customWidth="1"/>
    <col min="5635" max="5635" width="7.28515625" customWidth="1"/>
    <col min="5636" max="5636" width="7.5703125" customWidth="1"/>
    <col min="5637" max="5637" width="5.140625" customWidth="1"/>
    <col min="5638" max="5638" width="4.5703125" customWidth="1"/>
    <col min="5639" max="5639" width="5.42578125" customWidth="1"/>
    <col min="5640" max="5640" width="4.28515625" customWidth="1"/>
    <col min="5641" max="5641" width="4.85546875" customWidth="1"/>
    <col min="5642" max="5642" width="5.140625" customWidth="1"/>
    <col min="5643" max="5643" width="4.85546875" customWidth="1"/>
    <col min="5644" max="5644" width="3.7109375" customWidth="1"/>
    <col min="5645" max="5645" width="4.5703125" customWidth="1"/>
    <col min="5646" max="5646" width="4.42578125" customWidth="1"/>
    <col min="5647" max="5647" width="7.140625" customWidth="1"/>
    <col min="5648" max="5648" width="6.140625" customWidth="1"/>
    <col min="5649" max="5650" width="6" customWidth="1"/>
    <col min="5651" max="5651" width="7.42578125" customWidth="1"/>
    <col min="5652" max="5652" width="5" customWidth="1"/>
    <col min="5653" max="5653" width="3.7109375" customWidth="1"/>
    <col min="5654" max="5655" width="3.5703125" customWidth="1"/>
    <col min="5656" max="5656" width="3" customWidth="1"/>
    <col min="5657" max="5657" width="4.42578125" customWidth="1"/>
    <col min="5658" max="5658" width="3.5703125" customWidth="1"/>
    <col min="5659" max="5659" width="3.7109375" customWidth="1"/>
    <col min="5660" max="5660" width="3" customWidth="1"/>
    <col min="5661" max="5661" width="3.7109375" customWidth="1"/>
    <col min="5662" max="5662" width="3.42578125" customWidth="1"/>
    <col min="5663" max="5663" width="4.28515625" customWidth="1"/>
    <col min="5664" max="5665" width="4" customWidth="1"/>
    <col min="5666" max="5666" width="3.5703125" customWidth="1"/>
    <col min="5667" max="5667" width="4.140625" customWidth="1"/>
    <col min="5668" max="5668" width="4.28515625" customWidth="1"/>
    <col min="5669" max="5669" width="3.7109375" customWidth="1"/>
    <col min="5670" max="5670" width="4" customWidth="1"/>
    <col min="5671" max="5671" width="3.5703125" customWidth="1"/>
    <col min="5672" max="5672" width="16.42578125" bestFit="1" customWidth="1"/>
    <col min="5889" max="5889" width="14.42578125" bestFit="1" customWidth="1"/>
    <col min="5890" max="5890" width="54.42578125" customWidth="1"/>
    <col min="5891" max="5891" width="7.28515625" customWidth="1"/>
    <col min="5892" max="5892" width="7.5703125" customWidth="1"/>
    <col min="5893" max="5893" width="5.140625" customWidth="1"/>
    <col min="5894" max="5894" width="4.5703125" customWidth="1"/>
    <col min="5895" max="5895" width="5.42578125" customWidth="1"/>
    <col min="5896" max="5896" width="4.28515625" customWidth="1"/>
    <col min="5897" max="5897" width="4.85546875" customWidth="1"/>
    <col min="5898" max="5898" width="5.140625" customWidth="1"/>
    <col min="5899" max="5899" width="4.85546875" customWidth="1"/>
    <col min="5900" max="5900" width="3.7109375" customWidth="1"/>
    <col min="5901" max="5901" width="4.5703125" customWidth="1"/>
    <col min="5902" max="5902" width="4.42578125" customWidth="1"/>
    <col min="5903" max="5903" width="7.140625" customWidth="1"/>
    <col min="5904" max="5904" width="6.140625" customWidth="1"/>
    <col min="5905" max="5906" width="6" customWidth="1"/>
    <col min="5907" max="5907" width="7.42578125" customWidth="1"/>
    <col min="5908" max="5908" width="5" customWidth="1"/>
    <col min="5909" max="5909" width="3.7109375" customWidth="1"/>
    <col min="5910" max="5911" width="3.5703125" customWidth="1"/>
    <col min="5912" max="5912" width="3" customWidth="1"/>
    <col min="5913" max="5913" width="4.42578125" customWidth="1"/>
    <col min="5914" max="5914" width="3.5703125" customWidth="1"/>
    <col min="5915" max="5915" width="3.7109375" customWidth="1"/>
    <col min="5916" max="5916" width="3" customWidth="1"/>
    <col min="5917" max="5917" width="3.7109375" customWidth="1"/>
    <col min="5918" max="5918" width="3.42578125" customWidth="1"/>
    <col min="5919" max="5919" width="4.28515625" customWidth="1"/>
    <col min="5920" max="5921" width="4" customWidth="1"/>
    <col min="5922" max="5922" width="3.5703125" customWidth="1"/>
    <col min="5923" max="5923" width="4.140625" customWidth="1"/>
    <col min="5924" max="5924" width="4.28515625" customWidth="1"/>
    <col min="5925" max="5925" width="3.7109375" customWidth="1"/>
    <col min="5926" max="5926" width="4" customWidth="1"/>
    <col min="5927" max="5927" width="3.5703125" customWidth="1"/>
    <col min="5928" max="5928" width="16.42578125" bestFit="1" customWidth="1"/>
    <col min="6145" max="6145" width="14.42578125" bestFit="1" customWidth="1"/>
    <col min="6146" max="6146" width="54.42578125" customWidth="1"/>
    <col min="6147" max="6147" width="7.28515625" customWidth="1"/>
    <col min="6148" max="6148" width="7.5703125" customWidth="1"/>
    <col min="6149" max="6149" width="5.140625" customWidth="1"/>
    <col min="6150" max="6150" width="4.5703125" customWidth="1"/>
    <col min="6151" max="6151" width="5.42578125" customWidth="1"/>
    <col min="6152" max="6152" width="4.28515625" customWidth="1"/>
    <col min="6153" max="6153" width="4.85546875" customWidth="1"/>
    <col min="6154" max="6154" width="5.140625" customWidth="1"/>
    <col min="6155" max="6155" width="4.85546875" customWidth="1"/>
    <col min="6156" max="6156" width="3.7109375" customWidth="1"/>
    <col min="6157" max="6157" width="4.5703125" customWidth="1"/>
    <col min="6158" max="6158" width="4.42578125" customWidth="1"/>
    <col min="6159" max="6159" width="7.140625" customWidth="1"/>
    <col min="6160" max="6160" width="6.140625" customWidth="1"/>
    <col min="6161" max="6162" width="6" customWidth="1"/>
    <col min="6163" max="6163" width="7.42578125" customWidth="1"/>
    <col min="6164" max="6164" width="5" customWidth="1"/>
    <col min="6165" max="6165" width="3.7109375" customWidth="1"/>
    <col min="6166" max="6167" width="3.5703125" customWidth="1"/>
    <col min="6168" max="6168" width="3" customWidth="1"/>
    <col min="6169" max="6169" width="4.42578125" customWidth="1"/>
    <col min="6170" max="6170" width="3.5703125" customWidth="1"/>
    <col min="6171" max="6171" width="3.7109375" customWidth="1"/>
    <col min="6172" max="6172" width="3" customWidth="1"/>
    <col min="6173" max="6173" width="3.7109375" customWidth="1"/>
    <col min="6174" max="6174" width="3.42578125" customWidth="1"/>
    <col min="6175" max="6175" width="4.28515625" customWidth="1"/>
    <col min="6176" max="6177" width="4" customWidth="1"/>
    <col min="6178" max="6178" width="3.5703125" customWidth="1"/>
    <col min="6179" max="6179" width="4.140625" customWidth="1"/>
    <col min="6180" max="6180" width="4.28515625" customWidth="1"/>
    <col min="6181" max="6181" width="3.7109375" customWidth="1"/>
    <col min="6182" max="6182" width="4" customWidth="1"/>
    <col min="6183" max="6183" width="3.5703125" customWidth="1"/>
    <col min="6184" max="6184" width="16.42578125" bestFit="1" customWidth="1"/>
    <col min="6401" max="6401" width="14.42578125" bestFit="1" customWidth="1"/>
    <col min="6402" max="6402" width="54.42578125" customWidth="1"/>
    <col min="6403" max="6403" width="7.28515625" customWidth="1"/>
    <col min="6404" max="6404" width="7.5703125" customWidth="1"/>
    <col min="6405" max="6405" width="5.140625" customWidth="1"/>
    <col min="6406" max="6406" width="4.5703125" customWidth="1"/>
    <col min="6407" max="6407" width="5.42578125" customWidth="1"/>
    <col min="6408" max="6408" width="4.28515625" customWidth="1"/>
    <col min="6409" max="6409" width="4.85546875" customWidth="1"/>
    <col min="6410" max="6410" width="5.140625" customWidth="1"/>
    <col min="6411" max="6411" width="4.85546875" customWidth="1"/>
    <col min="6412" max="6412" width="3.7109375" customWidth="1"/>
    <col min="6413" max="6413" width="4.5703125" customWidth="1"/>
    <col min="6414" max="6414" width="4.42578125" customWidth="1"/>
    <col min="6415" max="6415" width="7.140625" customWidth="1"/>
    <col min="6416" max="6416" width="6.140625" customWidth="1"/>
    <col min="6417" max="6418" width="6" customWidth="1"/>
    <col min="6419" max="6419" width="7.42578125" customWidth="1"/>
    <col min="6420" max="6420" width="5" customWidth="1"/>
    <col min="6421" max="6421" width="3.7109375" customWidth="1"/>
    <col min="6422" max="6423" width="3.5703125" customWidth="1"/>
    <col min="6424" max="6424" width="3" customWidth="1"/>
    <col min="6425" max="6425" width="4.42578125" customWidth="1"/>
    <col min="6426" max="6426" width="3.5703125" customWidth="1"/>
    <col min="6427" max="6427" width="3.7109375" customWidth="1"/>
    <col min="6428" max="6428" width="3" customWidth="1"/>
    <col min="6429" max="6429" width="3.7109375" customWidth="1"/>
    <col min="6430" max="6430" width="3.42578125" customWidth="1"/>
    <col min="6431" max="6431" width="4.28515625" customWidth="1"/>
    <col min="6432" max="6433" width="4" customWidth="1"/>
    <col min="6434" max="6434" width="3.5703125" customWidth="1"/>
    <col min="6435" max="6435" width="4.140625" customWidth="1"/>
    <col min="6436" max="6436" width="4.28515625" customWidth="1"/>
    <col min="6437" max="6437" width="3.7109375" customWidth="1"/>
    <col min="6438" max="6438" width="4" customWidth="1"/>
    <col min="6439" max="6439" width="3.5703125" customWidth="1"/>
    <col min="6440" max="6440" width="16.42578125" bestFit="1" customWidth="1"/>
    <col min="6657" max="6657" width="14.42578125" bestFit="1" customWidth="1"/>
    <col min="6658" max="6658" width="54.42578125" customWidth="1"/>
    <col min="6659" max="6659" width="7.28515625" customWidth="1"/>
    <col min="6660" max="6660" width="7.5703125" customWidth="1"/>
    <col min="6661" max="6661" width="5.140625" customWidth="1"/>
    <col min="6662" max="6662" width="4.5703125" customWidth="1"/>
    <col min="6663" max="6663" width="5.42578125" customWidth="1"/>
    <col min="6664" max="6664" width="4.28515625" customWidth="1"/>
    <col min="6665" max="6665" width="4.85546875" customWidth="1"/>
    <col min="6666" max="6666" width="5.140625" customWidth="1"/>
    <col min="6667" max="6667" width="4.85546875" customWidth="1"/>
    <col min="6668" max="6668" width="3.7109375" customWidth="1"/>
    <col min="6669" max="6669" width="4.5703125" customWidth="1"/>
    <col min="6670" max="6670" width="4.42578125" customWidth="1"/>
    <col min="6671" max="6671" width="7.140625" customWidth="1"/>
    <col min="6672" max="6672" width="6.140625" customWidth="1"/>
    <col min="6673" max="6674" width="6" customWidth="1"/>
    <col min="6675" max="6675" width="7.42578125" customWidth="1"/>
    <col min="6676" max="6676" width="5" customWidth="1"/>
    <col min="6677" max="6677" width="3.7109375" customWidth="1"/>
    <col min="6678" max="6679" width="3.5703125" customWidth="1"/>
    <col min="6680" max="6680" width="3" customWidth="1"/>
    <col min="6681" max="6681" width="4.42578125" customWidth="1"/>
    <col min="6682" max="6682" width="3.5703125" customWidth="1"/>
    <col min="6683" max="6683" width="3.7109375" customWidth="1"/>
    <col min="6684" max="6684" width="3" customWidth="1"/>
    <col min="6685" max="6685" width="3.7109375" customWidth="1"/>
    <col min="6686" max="6686" width="3.42578125" customWidth="1"/>
    <col min="6687" max="6687" width="4.28515625" customWidth="1"/>
    <col min="6688" max="6689" width="4" customWidth="1"/>
    <col min="6690" max="6690" width="3.5703125" customWidth="1"/>
    <col min="6691" max="6691" width="4.140625" customWidth="1"/>
    <col min="6692" max="6692" width="4.28515625" customWidth="1"/>
    <col min="6693" max="6693" width="3.7109375" customWidth="1"/>
    <col min="6694" max="6694" width="4" customWidth="1"/>
    <col min="6695" max="6695" width="3.5703125" customWidth="1"/>
    <col min="6696" max="6696" width="16.42578125" bestFit="1" customWidth="1"/>
    <col min="6913" max="6913" width="14.42578125" bestFit="1" customWidth="1"/>
    <col min="6914" max="6914" width="54.42578125" customWidth="1"/>
    <col min="6915" max="6915" width="7.28515625" customWidth="1"/>
    <col min="6916" max="6916" width="7.5703125" customWidth="1"/>
    <col min="6917" max="6917" width="5.140625" customWidth="1"/>
    <col min="6918" max="6918" width="4.5703125" customWidth="1"/>
    <col min="6919" max="6919" width="5.42578125" customWidth="1"/>
    <col min="6920" max="6920" width="4.28515625" customWidth="1"/>
    <col min="6921" max="6921" width="4.85546875" customWidth="1"/>
    <col min="6922" max="6922" width="5.140625" customWidth="1"/>
    <col min="6923" max="6923" width="4.85546875" customWidth="1"/>
    <col min="6924" max="6924" width="3.7109375" customWidth="1"/>
    <col min="6925" max="6925" width="4.5703125" customWidth="1"/>
    <col min="6926" max="6926" width="4.42578125" customWidth="1"/>
    <col min="6927" max="6927" width="7.140625" customWidth="1"/>
    <col min="6928" max="6928" width="6.140625" customWidth="1"/>
    <col min="6929" max="6930" width="6" customWidth="1"/>
    <col min="6931" max="6931" width="7.42578125" customWidth="1"/>
    <col min="6932" max="6932" width="5" customWidth="1"/>
    <col min="6933" max="6933" width="3.7109375" customWidth="1"/>
    <col min="6934" max="6935" width="3.5703125" customWidth="1"/>
    <col min="6936" max="6936" width="3" customWidth="1"/>
    <col min="6937" max="6937" width="4.42578125" customWidth="1"/>
    <col min="6938" max="6938" width="3.5703125" customWidth="1"/>
    <col min="6939" max="6939" width="3.7109375" customWidth="1"/>
    <col min="6940" max="6940" width="3" customWidth="1"/>
    <col min="6941" max="6941" width="3.7109375" customWidth="1"/>
    <col min="6942" max="6942" width="3.42578125" customWidth="1"/>
    <col min="6943" max="6943" width="4.28515625" customWidth="1"/>
    <col min="6944" max="6945" width="4" customWidth="1"/>
    <col min="6946" max="6946" width="3.5703125" customWidth="1"/>
    <col min="6947" max="6947" width="4.140625" customWidth="1"/>
    <col min="6948" max="6948" width="4.28515625" customWidth="1"/>
    <col min="6949" max="6949" width="3.7109375" customWidth="1"/>
    <col min="6950" max="6950" width="4" customWidth="1"/>
    <col min="6951" max="6951" width="3.5703125" customWidth="1"/>
    <col min="6952" max="6952" width="16.42578125" bestFit="1" customWidth="1"/>
    <col min="7169" max="7169" width="14.42578125" bestFit="1" customWidth="1"/>
    <col min="7170" max="7170" width="54.42578125" customWidth="1"/>
    <col min="7171" max="7171" width="7.28515625" customWidth="1"/>
    <col min="7172" max="7172" width="7.5703125" customWidth="1"/>
    <col min="7173" max="7173" width="5.140625" customWidth="1"/>
    <col min="7174" max="7174" width="4.5703125" customWidth="1"/>
    <col min="7175" max="7175" width="5.42578125" customWidth="1"/>
    <col min="7176" max="7176" width="4.28515625" customWidth="1"/>
    <col min="7177" max="7177" width="4.85546875" customWidth="1"/>
    <col min="7178" max="7178" width="5.140625" customWidth="1"/>
    <col min="7179" max="7179" width="4.85546875" customWidth="1"/>
    <col min="7180" max="7180" width="3.7109375" customWidth="1"/>
    <col min="7181" max="7181" width="4.5703125" customWidth="1"/>
    <col min="7182" max="7182" width="4.42578125" customWidth="1"/>
    <col min="7183" max="7183" width="7.140625" customWidth="1"/>
    <col min="7184" max="7184" width="6.140625" customWidth="1"/>
    <col min="7185" max="7186" width="6" customWidth="1"/>
    <col min="7187" max="7187" width="7.42578125" customWidth="1"/>
    <col min="7188" max="7188" width="5" customWidth="1"/>
    <col min="7189" max="7189" width="3.7109375" customWidth="1"/>
    <col min="7190" max="7191" width="3.5703125" customWidth="1"/>
    <col min="7192" max="7192" width="3" customWidth="1"/>
    <col min="7193" max="7193" width="4.42578125" customWidth="1"/>
    <col min="7194" max="7194" width="3.5703125" customWidth="1"/>
    <col min="7195" max="7195" width="3.7109375" customWidth="1"/>
    <col min="7196" max="7196" width="3" customWidth="1"/>
    <col min="7197" max="7197" width="3.7109375" customWidth="1"/>
    <col min="7198" max="7198" width="3.42578125" customWidth="1"/>
    <col min="7199" max="7199" width="4.28515625" customWidth="1"/>
    <col min="7200" max="7201" width="4" customWidth="1"/>
    <col min="7202" max="7202" width="3.5703125" customWidth="1"/>
    <col min="7203" max="7203" width="4.140625" customWidth="1"/>
    <col min="7204" max="7204" width="4.28515625" customWidth="1"/>
    <col min="7205" max="7205" width="3.7109375" customWidth="1"/>
    <col min="7206" max="7206" width="4" customWidth="1"/>
    <col min="7207" max="7207" width="3.5703125" customWidth="1"/>
    <col min="7208" max="7208" width="16.42578125" bestFit="1" customWidth="1"/>
    <col min="7425" max="7425" width="14.42578125" bestFit="1" customWidth="1"/>
    <col min="7426" max="7426" width="54.42578125" customWidth="1"/>
    <col min="7427" max="7427" width="7.28515625" customWidth="1"/>
    <col min="7428" max="7428" width="7.5703125" customWidth="1"/>
    <col min="7429" max="7429" width="5.140625" customWidth="1"/>
    <col min="7430" max="7430" width="4.5703125" customWidth="1"/>
    <col min="7431" max="7431" width="5.42578125" customWidth="1"/>
    <col min="7432" max="7432" width="4.28515625" customWidth="1"/>
    <col min="7433" max="7433" width="4.85546875" customWidth="1"/>
    <col min="7434" max="7434" width="5.140625" customWidth="1"/>
    <col min="7435" max="7435" width="4.85546875" customWidth="1"/>
    <col min="7436" max="7436" width="3.7109375" customWidth="1"/>
    <col min="7437" max="7437" width="4.5703125" customWidth="1"/>
    <col min="7438" max="7438" width="4.42578125" customWidth="1"/>
    <col min="7439" max="7439" width="7.140625" customWidth="1"/>
    <col min="7440" max="7440" width="6.140625" customWidth="1"/>
    <col min="7441" max="7442" width="6" customWidth="1"/>
    <col min="7443" max="7443" width="7.42578125" customWidth="1"/>
    <col min="7444" max="7444" width="5" customWidth="1"/>
    <col min="7445" max="7445" width="3.7109375" customWidth="1"/>
    <col min="7446" max="7447" width="3.5703125" customWidth="1"/>
    <col min="7448" max="7448" width="3" customWidth="1"/>
    <col min="7449" max="7449" width="4.42578125" customWidth="1"/>
    <col min="7450" max="7450" width="3.5703125" customWidth="1"/>
    <col min="7451" max="7451" width="3.7109375" customWidth="1"/>
    <col min="7452" max="7452" width="3" customWidth="1"/>
    <col min="7453" max="7453" width="3.7109375" customWidth="1"/>
    <col min="7454" max="7454" width="3.42578125" customWidth="1"/>
    <col min="7455" max="7455" width="4.28515625" customWidth="1"/>
    <col min="7456" max="7457" width="4" customWidth="1"/>
    <col min="7458" max="7458" width="3.5703125" customWidth="1"/>
    <col min="7459" max="7459" width="4.140625" customWidth="1"/>
    <col min="7460" max="7460" width="4.28515625" customWidth="1"/>
    <col min="7461" max="7461" width="3.7109375" customWidth="1"/>
    <col min="7462" max="7462" width="4" customWidth="1"/>
    <col min="7463" max="7463" width="3.5703125" customWidth="1"/>
    <col min="7464" max="7464" width="16.42578125" bestFit="1" customWidth="1"/>
    <col min="7681" max="7681" width="14.42578125" bestFit="1" customWidth="1"/>
    <col min="7682" max="7682" width="54.42578125" customWidth="1"/>
    <col min="7683" max="7683" width="7.28515625" customWidth="1"/>
    <col min="7684" max="7684" width="7.5703125" customWidth="1"/>
    <col min="7685" max="7685" width="5.140625" customWidth="1"/>
    <col min="7686" max="7686" width="4.5703125" customWidth="1"/>
    <col min="7687" max="7687" width="5.42578125" customWidth="1"/>
    <col min="7688" max="7688" width="4.28515625" customWidth="1"/>
    <col min="7689" max="7689" width="4.85546875" customWidth="1"/>
    <col min="7690" max="7690" width="5.140625" customWidth="1"/>
    <col min="7691" max="7691" width="4.85546875" customWidth="1"/>
    <col min="7692" max="7692" width="3.7109375" customWidth="1"/>
    <col min="7693" max="7693" width="4.5703125" customWidth="1"/>
    <col min="7694" max="7694" width="4.42578125" customWidth="1"/>
    <col min="7695" max="7695" width="7.140625" customWidth="1"/>
    <col min="7696" max="7696" width="6.140625" customWidth="1"/>
    <col min="7697" max="7698" width="6" customWidth="1"/>
    <col min="7699" max="7699" width="7.42578125" customWidth="1"/>
    <col min="7700" max="7700" width="5" customWidth="1"/>
    <col min="7701" max="7701" width="3.7109375" customWidth="1"/>
    <col min="7702" max="7703" width="3.5703125" customWidth="1"/>
    <col min="7704" max="7704" width="3" customWidth="1"/>
    <col min="7705" max="7705" width="4.42578125" customWidth="1"/>
    <col min="7706" max="7706" width="3.5703125" customWidth="1"/>
    <col min="7707" max="7707" width="3.7109375" customWidth="1"/>
    <col min="7708" max="7708" width="3" customWidth="1"/>
    <col min="7709" max="7709" width="3.7109375" customWidth="1"/>
    <col min="7710" max="7710" width="3.42578125" customWidth="1"/>
    <col min="7711" max="7711" width="4.28515625" customWidth="1"/>
    <col min="7712" max="7713" width="4" customWidth="1"/>
    <col min="7714" max="7714" width="3.5703125" customWidth="1"/>
    <col min="7715" max="7715" width="4.140625" customWidth="1"/>
    <col min="7716" max="7716" width="4.28515625" customWidth="1"/>
    <col min="7717" max="7717" width="3.7109375" customWidth="1"/>
    <col min="7718" max="7718" width="4" customWidth="1"/>
    <col min="7719" max="7719" width="3.5703125" customWidth="1"/>
    <col min="7720" max="7720" width="16.42578125" bestFit="1" customWidth="1"/>
    <col min="7937" max="7937" width="14.42578125" bestFit="1" customWidth="1"/>
    <col min="7938" max="7938" width="54.42578125" customWidth="1"/>
    <col min="7939" max="7939" width="7.28515625" customWidth="1"/>
    <col min="7940" max="7940" width="7.5703125" customWidth="1"/>
    <col min="7941" max="7941" width="5.140625" customWidth="1"/>
    <col min="7942" max="7942" width="4.5703125" customWidth="1"/>
    <col min="7943" max="7943" width="5.42578125" customWidth="1"/>
    <col min="7944" max="7944" width="4.28515625" customWidth="1"/>
    <col min="7945" max="7945" width="4.85546875" customWidth="1"/>
    <col min="7946" max="7946" width="5.140625" customWidth="1"/>
    <col min="7947" max="7947" width="4.85546875" customWidth="1"/>
    <col min="7948" max="7948" width="3.7109375" customWidth="1"/>
    <col min="7949" max="7949" width="4.5703125" customWidth="1"/>
    <col min="7950" max="7950" width="4.42578125" customWidth="1"/>
    <col min="7951" max="7951" width="7.140625" customWidth="1"/>
    <col min="7952" max="7952" width="6.140625" customWidth="1"/>
    <col min="7953" max="7954" width="6" customWidth="1"/>
    <col min="7955" max="7955" width="7.42578125" customWidth="1"/>
    <col min="7956" max="7956" width="5" customWidth="1"/>
    <col min="7957" max="7957" width="3.7109375" customWidth="1"/>
    <col min="7958" max="7959" width="3.5703125" customWidth="1"/>
    <col min="7960" max="7960" width="3" customWidth="1"/>
    <col min="7961" max="7961" width="4.42578125" customWidth="1"/>
    <col min="7962" max="7962" width="3.5703125" customWidth="1"/>
    <col min="7963" max="7963" width="3.7109375" customWidth="1"/>
    <col min="7964" max="7964" width="3" customWidth="1"/>
    <col min="7965" max="7965" width="3.7109375" customWidth="1"/>
    <col min="7966" max="7966" width="3.42578125" customWidth="1"/>
    <col min="7967" max="7967" width="4.28515625" customWidth="1"/>
    <col min="7968" max="7969" width="4" customWidth="1"/>
    <col min="7970" max="7970" width="3.5703125" customWidth="1"/>
    <col min="7971" max="7971" width="4.140625" customWidth="1"/>
    <col min="7972" max="7972" width="4.28515625" customWidth="1"/>
    <col min="7973" max="7973" width="3.7109375" customWidth="1"/>
    <col min="7974" max="7974" width="4" customWidth="1"/>
    <col min="7975" max="7975" width="3.5703125" customWidth="1"/>
    <col min="7976" max="7976" width="16.42578125" bestFit="1" customWidth="1"/>
    <col min="8193" max="8193" width="14.42578125" bestFit="1" customWidth="1"/>
    <col min="8194" max="8194" width="54.42578125" customWidth="1"/>
    <col min="8195" max="8195" width="7.28515625" customWidth="1"/>
    <col min="8196" max="8196" width="7.5703125" customWidth="1"/>
    <col min="8197" max="8197" width="5.140625" customWidth="1"/>
    <col min="8198" max="8198" width="4.5703125" customWidth="1"/>
    <col min="8199" max="8199" width="5.42578125" customWidth="1"/>
    <col min="8200" max="8200" width="4.28515625" customWidth="1"/>
    <col min="8201" max="8201" width="4.85546875" customWidth="1"/>
    <col min="8202" max="8202" width="5.140625" customWidth="1"/>
    <col min="8203" max="8203" width="4.85546875" customWidth="1"/>
    <col min="8204" max="8204" width="3.7109375" customWidth="1"/>
    <col min="8205" max="8205" width="4.5703125" customWidth="1"/>
    <col min="8206" max="8206" width="4.42578125" customWidth="1"/>
    <col min="8207" max="8207" width="7.140625" customWidth="1"/>
    <col min="8208" max="8208" width="6.140625" customWidth="1"/>
    <col min="8209" max="8210" width="6" customWidth="1"/>
    <col min="8211" max="8211" width="7.42578125" customWidth="1"/>
    <col min="8212" max="8212" width="5" customWidth="1"/>
    <col min="8213" max="8213" width="3.7109375" customWidth="1"/>
    <col min="8214" max="8215" width="3.5703125" customWidth="1"/>
    <col min="8216" max="8216" width="3" customWidth="1"/>
    <col min="8217" max="8217" width="4.42578125" customWidth="1"/>
    <col min="8218" max="8218" width="3.5703125" customWidth="1"/>
    <col min="8219" max="8219" width="3.7109375" customWidth="1"/>
    <col min="8220" max="8220" width="3" customWidth="1"/>
    <col min="8221" max="8221" width="3.7109375" customWidth="1"/>
    <col min="8222" max="8222" width="3.42578125" customWidth="1"/>
    <col min="8223" max="8223" width="4.28515625" customWidth="1"/>
    <col min="8224" max="8225" width="4" customWidth="1"/>
    <col min="8226" max="8226" width="3.5703125" customWidth="1"/>
    <col min="8227" max="8227" width="4.140625" customWidth="1"/>
    <col min="8228" max="8228" width="4.28515625" customWidth="1"/>
    <col min="8229" max="8229" width="3.7109375" customWidth="1"/>
    <col min="8230" max="8230" width="4" customWidth="1"/>
    <col min="8231" max="8231" width="3.5703125" customWidth="1"/>
    <col min="8232" max="8232" width="16.42578125" bestFit="1" customWidth="1"/>
    <col min="8449" max="8449" width="14.42578125" bestFit="1" customWidth="1"/>
    <col min="8450" max="8450" width="54.42578125" customWidth="1"/>
    <col min="8451" max="8451" width="7.28515625" customWidth="1"/>
    <col min="8452" max="8452" width="7.5703125" customWidth="1"/>
    <col min="8453" max="8453" width="5.140625" customWidth="1"/>
    <col min="8454" max="8454" width="4.5703125" customWidth="1"/>
    <col min="8455" max="8455" width="5.42578125" customWidth="1"/>
    <col min="8456" max="8456" width="4.28515625" customWidth="1"/>
    <col min="8457" max="8457" width="4.85546875" customWidth="1"/>
    <col min="8458" max="8458" width="5.140625" customWidth="1"/>
    <col min="8459" max="8459" width="4.85546875" customWidth="1"/>
    <col min="8460" max="8460" width="3.7109375" customWidth="1"/>
    <col min="8461" max="8461" width="4.5703125" customWidth="1"/>
    <col min="8462" max="8462" width="4.42578125" customWidth="1"/>
    <col min="8463" max="8463" width="7.140625" customWidth="1"/>
    <col min="8464" max="8464" width="6.140625" customWidth="1"/>
    <col min="8465" max="8466" width="6" customWidth="1"/>
    <col min="8467" max="8467" width="7.42578125" customWidth="1"/>
    <col min="8468" max="8468" width="5" customWidth="1"/>
    <col min="8469" max="8469" width="3.7109375" customWidth="1"/>
    <col min="8470" max="8471" width="3.5703125" customWidth="1"/>
    <col min="8472" max="8472" width="3" customWidth="1"/>
    <col min="8473" max="8473" width="4.42578125" customWidth="1"/>
    <col min="8474" max="8474" width="3.5703125" customWidth="1"/>
    <col min="8475" max="8475" width="3.7109375" customWidth="1"/>
    <col min="8476" max="8476" width="3" customWidth="1"/>
    <col min="8477" max="8477" width="3.7109375" customWidth="1"/>
    <col min="8478" max="8478" width="3.42578125" customWidth="1"/>
    <col min="8479" max="8479" width="4.28515625" customWidth="1"/>
    <col min="8480" max="8481" width="4" customWidth="1"/>
    <col min="8482" max="8482" width="3.5703125" customWidth="1"/>
    <col min="8483" max="8483" width="4.140625" customWidth="1"/>
    <col min="8484" max="8484" width="4.28515625" customWidth="1"/>
    <col min="8485" max="8485" width="3.7109375" customWidth="1"/>
    <col min="8486" max="8486" width="4" customWidth="1"/>
    <col min="8487" max="8487" width="3.5703125" customWidth="1"/>
    <col min="8488" max="8488" width="16.42578125" bestFit="1" customWidth="1"/>
    <col min="8705" max="8705" width="14.42578125" bestFit="1" customWidth="1"/>
    <col min="8706" max="8706" width="54.42578125" customWidth="1"/>
    <col min="8707" max="8707" width="7.28515625" customWidth="1"/>
    <col min="8708" max="8708" width="7.5703125" customWidth="1"/>
    <col min="8709" max="8709" width="5.140625" customWidth="1"/>
    <col min="8710" max="8710" width="4.5703125" customWidth="1"/>
    <col min="8711" max="8711" width="5.42578125" customWidth="1"/>
    <col min="8712" max="8712" width="4.28515625" customWidth="1"/>
    <col min="8713" max="8713" width="4.85546875" customWidth="1"/>
    <col min="8714" max="8714" width="5.140625" customWidth="1"/>
    <col min="8715" max="8715" width="4.85546875" customWidth="1"/>
    <col min="8716" max="8716" width="3.7109375" customWidth="1"/>
    <col min="8717" max="8717" width="4.5703125" customWidth="1"/>
    <col min="8718" max="8718" width="4.42578125" customWidth="1"/>
    <col min="8719" max="8719" width="7.140625" customWidth="1"/>
    <col min="8720" max="8720" width="6.140625" customWidth="1"/>
    <col min="8721" max="8722" width="6" customWidth="1"/>
    <col min="8723" max="8723" width="7.42578125" customWidth="1"/>
    <col min="8724" max="8724" width="5" customWidth="1"/>
    <col min="8725" max="8725" width="3.7109375" customWidth="1"/>
    <col min="8726" max="8727" width="3.5703125" customWidth="1"/>
    <col min="8728" max="8728" width="3" customWidth="1"/>
    <col min="8729" max="8729" width="4.42578125" customWidth="1"/>
    <col min="8730" max="8730" width="3.5703125" customWidth="1"/>
    <col min="8731" max="8731" width="3.7109375" customWidth="1"/>
    <col min="8732" max="8732" width="3" customWidth="1"/>
    <col min="8733" max="8733" width="3.7109375" customWidth="1"/>
    <col min="8734" max="8734" width="3.42578125" customWidth="1"/>
    <col min="8735" max="8735" width="4.28515625" customWidth="1"/>
    <col min="8736" max="8737" width="4" customWidth="1"/>
    <col min="8738" max="8738" width="3.5703125" customWidth="1"/>
    <col min="8739" max="8739" width="4.140625" customWidth="1"/>
    <col min="8740" max="8740" width="4.28515625" customWidth="1"/>
    <col min="8741" max="8741" width="3.7109375" customWidth="1"/>
    <col min="8742" max="8742" width="4" customWidth="1"/>
    <col min="8743" max="8743" width="3.5703125" customWidth="1"/>
    <col min="8744" max="8744" width="16.42578125" bestFit="1" customWidth="1"/>
    <col min="8961" max="8961" width="14.42578125" bestFit="1" customWidth="1"/>
    <col min="8962" max="8962" width="54.42578125" customWidth="1"/>
    <col min="8963" max="8963" width="7.28515625" customWidth="1"/>
    <col min="8964" max="8964" width="7.5703125" customWidth="1"/>
    <col min="8965" max="8965" width="5.140625" customWidth="1"/>
    <col min="8966" max="8966" width="4.5703125" customWidth="1"/>
    <col min="8967" max="8967" width="5.42578125" customWidth="1"/>
    <col min="8968" max="8968" width="4.28515625" customWidth="1"/>
    <col min="8969" max="8969" width="4.85546875" customWidth="1"/>
    <col min="8970" max="8970" width="5.140625" customWidth="1"/>
    <col min="8971" max="8971" width="4.85546875" customWidth="1"/>
    <col min="8972" max="8972" width="3.7109375" customWidth="1"/>
    <col min="8973" max="8973" width="4.5703125" customWidth="1"/>
    <col min="8974" max="8974" width="4.42578125" customWidth="1"/>
    <col min="8975" max="8975" width="7.140625" customWidth="1"/>
    <col min="8976" max="8976" width="6.140625" customWidth="1"/>
    <col min="8977" max="8978" width="6" customWidth="1"/>
    <col min="8979" max="8979" width="7.42578125" customWidth="1"/>
    <col min="8980" max="8980" width="5" customWidth="1"/>
    <col min="8981" max="8981" width="3.7109375" customWidth="1"/>
    <col min="8982" max="8983" width="3.5703125" customWidth="1"/>
    <col min="8984" max="8984" width="3" customWidth="1"/>
    <col min="8985" max="8985" width="4.42578125" customWidth="1"/>
    <col min="8986" max="8986" width="3.5703125" customWidth="1"/>
    <col min="8987" max="8987" width="3.7109375" customWidth="1"/>
    <col min="8988" max="8988" width="3" customWidth="1"/>
    <col min="8989" max="8989" width="3.7109375" customWidth="1"/>
    <col min="8990" max="8990" width="3.42578125" customWidth="1"/>
    <col min="8991" max="8991" width="4.28515625" customWidth="1"/>
    <col min="8992" max="8993" width="4" customWidth="1"/>
    <col min="8994" max="8994" width="3.5703125" customWidth="1"/>
    <col min="8995" max="8995" width="4.140625" customWidth="1"/>
    <col min="8996" max="8996" width="4.28515625" customWidth="1"/>
    <col min="8997" max="8997" width="3.7109375" customWidth="1"/>
    <col min="8998" max="8998" width="4" customWidth="1"/>
    <col min="8999" max="8999" width="3.5703125" customWidth="1"/>
    <col min="9000" max="9000" width="16.42578125" bestFit="1" customWidth="1"/>
    <col min="9217" max="9217" width="14.42578125" bestFit="1" customWidth="1"/>
    <col min="9218" max="9218" width="54.42578125" customWidth="1"/>
    <col min="9219" max="9219" width="7.28515625" customWidth="1"/>
    <col min="9220" max="9220" width="7.5703125" customWidth="1"/>
    <col min="9221" max="9221" width="5.140625" customWidth="1"/>
    <col min="9222" max="9222" width="4.5703125" customWidth="1"/>
    <col min="9223" max="9223" width="5.42578125" customWidth="1"/>
    <col min="9224" max="9224" width="4.28515625" customWidth="1"/>
    <col min="9225" max="9225" width="4.85546875" customWidth="1"/>
    <col min="9226" max="9226" width="5.140625" customWidth="1"/>
    <col min="9227" max="9227" width="4.85546875" customWidth="1"/>
    <col min="9228" max="9228" width="3.7109375" customWidth="1"/>
    <col min="9229" max="9229" width="4.5703125" customWidth="1"/>
    <col min="9230" max="9230" width="4.42578125" customWidth="1"/>
    <col min="9231" max="9231" width="7.140625" customWidth="1"/>
    <col min="9232" max="9232" width="6.140625" customWidth="1"/>
    <col min="9233" max="9234" width="6" customWidth="1"/>
    <col min="9235" max="9235" width="7.42578125" customWidth="1"/>
    <col min="9236" max="9236" width="5" customWidth="1"/>
    <col min="9237" max="9237" width="3.7109375" customWidth="1"/>
    <col min="9238" max="9239" width="3.5703125" customWidth="1"/>
    <col min="9240" max="9240" width="3" customWidth="1"/>
    <col min="9241" max="9241" width="4.42578125" customWidth="1"/>
    <col min="9242" max="9242" width="3.5703125" customWidth="1"/>
    <col min="9243" max="9243" width="3.7109375" customWidth="1"/>
    <col min="9244" max="9244" width="3" customWidth="1"/>
    <col min="9245" max="9245" width="3.7109375" customWidth="1"/>
    <col min="9246" max="9246" width="3.42578125" customWidth="1"/>
    <col min="9247" max="9247" width="4.28515625" customWidth="1"/>
    <col min="9248" max="9249" width="4" customWidth="1"/>
    <col min="9250" max="9250" width="3.5703125" customWidth="1"/>
    <col min="9251" max="9251" width="4.140625" customWidth="1"/>
    <col min="9252" max="9252" width="4.28515625" customWidth="1"/>
    <col min="9253" max="9253" width="3.7109375" customWidth="1"/>
    <col min="9254" max="9254" width="4" customWidth="1"/>
    <col min="9255" max="9255" width="3.5703125" customWidth="1"/>
    <col min="9256" max="9256" width="16.42578125" bestFit="1" customWidth="1"/>
    <col min="9473" max="9473" width="14.42578125" bestFit="1" customWidth="1"/>
    <col min="9474" max="9474" width="54.42578125" customWidth="1"/>
    <col min="9475" max="9475" width="7.28515625" customWidth="1"/>
    <col min="9476" max="9476" width="7.5703125" customWidth="1"/>
    <col min="9477" max="9477" width="5.140625" customWidth="1"/>
    <col min="9478" max="9478" width="4.5703125" customWidth="1"/>
    <col min="9479" max="9479" width="5.42578125" customWidth="1"/>
    <col min="9480" max="9480" width="4.28515625" customWidth="1"/>
    <col min="9481" max="9481" width="4.85546875" customWidth="1"/>
    <col min="9482" max="9482" width="5.140625" customWidth="1"/>
    <col min="9483" max="9483" width="4.85546875" customWidth="1"/>
    <col min="9484" max="9484" width="3.7109375" customWidth="1"/>
    <col min="9485" max="9485" width="4.5703125" customWidth="1"/>
    <col min="9486" max="9486" width="4.42578125" customWidth="1"/>
    <col min="9487" max="9487" width="7.140625" customWidth="1"/>
    <col min="9488" max="9488" width="6.140625" customWidth="1"/>
    <col min="9489" max="9490" width="6" customWidth="1"/>
    <col min="9491" max="9491" width="7.42578125" customWidth="1"/>
    <col min="9492" max="9492" width="5" customWidth="1"/>
    <col min="9493" max="9493" width="3.7109375" customWidth="1"/>
    <col min="9494" max="9495" width="3.5703125" customWidth="1"/>
    <col min="9496" max="9496" width="3" customWidth="1"/>
    <col min="9497" max="9497" width="4.42578125" customWidth="1"/>
    <col min="9498" max="9498" width="3.5703125" customWidth="1"/>
    <col min="9499" max="9499" width="3.7109375" customWidth="1"/>
    <col min="9500" max="9500" width="3" customWidth="1"/>
    <col min="9501" max="9501" width="3.7109375" customWidth="1"/>
    <col min="9502" max="9502" width="3.42578125" customWidth="1"/>
    <col min="9503" max="9503" width="4.28515625" customWidth="1"/>
    <col min="9504" max="9505" width="4" customWidth="1"/>
    <col min="9506" max="9506" width="3.5703125" customWidth="1"/>
    <col min="9507" max="9507" width="4.140625" customWidth="1"/>
    <col min="9508" max="9508" width="4.28515625" customWidth="1"/>
    <col min="9509" max="9509" width="3.7109375" customWidth="1"/>
    <col min="9510" max="9510" width="4" customWidth="1"/>
    <col min="9511" max="9511" width="3.5703125" customWidth="1"/>
    <col min="9512" max="9512" width="16.42578125" bestFit="1" customWidth="1"/>
    <col min="9729" max="9729" width="14.42578125" bestFit="1" customWidth="1"/>
    <col min="9730" max="9730" width="54.42578125" customWidth="1"/>
    <col min="9731" max="9731" width="7.28515625" customWidth="1"/>
    <col min="9732" max="9732" width="7.5703125" customWidth="1"/>
    <col min="9733" max="9733" width="5.140625" customWidth="1"/>
    <col min="9734" max="9734" width="4.5703125" customWidth="1"/>
    <col min="9735" max="9735" width="5.42578125" customWidth="1"/>
    <col min="9736" max="9736" width="4.28515625" customWidth="1"/>
    <col min="9737" max="9737" width="4.85546875" customWidth="1"/>
    <col min="9738" max="9738" width="5.140625" customWidth="1"/>
    <col min="9739" max="9739" width="4.85546875" customWidth="1"/>
    <col min="9740" max="9740" width="3.7109375" customWidth="1"/>
    <col min="9741" max="9741" width="4.5703125" customWidth="1"/>
    <col min="9742" max="9742" width="4.42578125" customWidth="1"/>
    <col min="9743" max="9743" width="7.140625" customWidth="1"/>
    <col min="9744" max="9744" width="6.140625" customWidth="1"/>
    <col min="9745" max="9746" width="6" customWidth="1"/>
    <col min="9747" max="9747" width="7.42578125" customWidth="1"/>
    <col min="9748" max="9748" width="5" customWidth="1"/>
    <col min="9749" max="9749" width="3.7109375" customWidth="1"/>
    <col min="9750" max="9751" width="3.5703125" customWidth="1"/>
    <col min="9752" max="9752" width="3" customWidth="1"/>
    <col min="9753" max="9753" width="4.42578125" customWidth="1"/>
    <col min="9754" max="9754" width="3.5703125" customWidth="1"/>
    <col min="9755" max="9755" width="3.7109375" customWidth="1"/>
    <col min="9756" max="9756" width="3" customWidth="1"/>
    <col min="9757" max="9757" width="3.7109375" customWidth="1"/>
    <col min="9758" max="9758" width="3.42578125" customWidth="1"/>
    <col min="9759" max="9759" width="4.28515625" customWidth="1"/>
    <col min="9760" max="9761" width="4" customWidth="1"/>
    <col min="9762" max="9762" width="3.5703125" customWidth="1"/>
    <col min="9763" max="9763" width="4.140625" customWidth="1"/>
    <col min="9764" max="9764" width="4.28515625" customWidth="1"/>
    <col min="9765" max="9765" width="3.7109375" customWidth="1"/>
    <col min="9766" max="9766" width="4" customWidth="1"/>
    <col min="9767" max="9767" width="3.5703125" customWidth="1"/>
    <col min="9768" max="9768" width="16.42578125" bestFit="1" customWidth="1"/>
    <col min="9985" max="9985" width="14.42578125" bestFit="1" customWidth="1"/>
    <col min="9986" max="9986" width="54.42578125" customWidth="1"/>
    <col min="9987" max="9987" width="7.28515625" customWidth="1"/>
    <col min="9988" max="9988" width="7.5703125" customWidth="1"/>
    <col min="9989" max="9989" width="5.140625" customWidth="1"/>
    <col min="9990" max="9990" width="4.5703125" customWidth="1"/>
    <col min="9991" max="9991" width="5.42578125" customWidth="1"/>
    <col min="9992" max="9992" width="4.28515625" customWidth="1"/>
    <col min="9993" max="9993" width="4.85546875" customWidth="1"/>
    <col min="9994" max="9994" width="5.140625" customWidth="1"/>
    <col min="9995" max="9995" width="4.85546875" customWidth="1"/>
    <col min="9996" max="9996" width="3.7109375" customWidth="1"/>
    <col min="9997" max="9997" width="4.5703125" customWidth="1"/>
    <col min="9998" max="9998" width="4.42578125" customWidth="1"/>
    <col min="9999" max="9999" width="7.140625" customWidth="1"/>
    <col min="10000" max="10000" width="6.140625" customWidth="1"/>
    <col min="10001" max="10002" width="6" customWidth="1"/>
    <col min="10003" max="10003" width="7.42578125" customWidth="1"/>
    <col min="10004" max="10004" width="5" customWidth="1"/>
    <col min="10005" max="10005" width="3.7109375" customWidth="1"/>
    <col min="10006" max="10007" width="3.5703125" customWidth="1"/>
    <col min="10008" max="10008" width="3" customWidth="1"/>
    <col min="10009" max="10009" width="4.42578125" customWidth="1"/>
    <col min="10010" max="10010" width="3.5703125" customWidth="1"/>
    <col min="10011" max="10011" width="3.7109375" customWidth="1"/>
    <col min="10012" max="10012" width="3" customWidth="1"/>
    <col min="10013" max="10013" width="3.7109375" customWidth="1"/>
    <col min="10014" max="10014" width="3.42578125" customWidth="1"/>
    <col min="10015" max="10015" width="4.28515625" customWidth="1"/>
    <col min="10016" max="10017" width="4" customWidth="1"/>
    <col min="10018" max="10018" width="3.5703125" customWidth="1"/>
    <col min="10019" max="10019" width="4.140625" customWidth="1"/>
    <col min="10020" max="10020" width="4.28515625" customWidth="1"/>
    <col min="10021" max="10021" width="3.7109375" customWidth="1"/>
    <col min="10022" max="10022" width="4" customWidth="1"/>
    <col min="10023" max="10023" width="3.5703125" customWidth="1"/>
    <col min="10024" max="10024" width="16.42578125" bestFit="1" customWidth="1"/>
    <col min="10241" max="10241" width="14.42578125" bestFit="1" customWidth="1"/>
    <col min="10242" max="10242" width="54.42578125" customWidth="1"/>
    <col min="10243" max="10243" width="7.28515625" customWidth="1"/>
    <col min="10244" max="10244" width="7.5703125" customWidth="1"/>
    <col min="10245" max="10245" width="5.140625" customWidth="1"/>
    <col min="10246" max="10246" width="4.5703125" customWidth="1"/>
    <col min="10247" max="10247" width="5.42578125" customWidth="1"/>
    <col min="10248" max="10248" width="4.28515625" customWidth="1"/>
    <col min="10249" max="10249" width="4.85546875" customWidth="1"/>
    <col min="10250" max="10250" width="5.140625" customWidth="1"/>
    <col min="10251" max="10251" width="4.85546875" customWidth="1"/>
    <col min="10252" max="10252" width="3.7109375" customWidth="1"/>
    <col min="10253" max="10253" width="4.5703125" customWidth="1"/>
    <col min="10254" max="10254" width="4.42578125" customWidth="1"/>
    <col min="10255" max="10255" width="7.140625" customWidth="1"/>
    <col min="10256" max="10256" width="6.140625" customWidth="1"/>
    <col min="10257" max="10258" width="6" customWidth="1"/>
    <col min="10259" max="10259" width="7.42578125" customWidth="1"/>
    <col min="10260" max="10260" width="5" customWidth="1"/>
    <col min="10261" max="10261" width="3.7109375" customWidth="1"/>
    <col min="10262" max="10263" width="3.5703125" customWidth="1"/>
    <col min="10264" max="10264" width="3" customWidth="1"/>
    <col min="10265" max="10265" width="4.42578125" customWidth="1"/>
    <col min="10266" max="10266" width="3.5703125" customWidth="1"/>
    <col min="10267" max="10267" width="3.7109375" customWidth="1"/>
    <col min="10268" max="10268" width="3" customWidth="1"/>
    <col min="10269" max="10269" width="3.7109375" customWidth="1"/>
    <col min="10270" max="10270" width="3.42578125" customWidth="1"/>
    <col min="10271" max="10271" width="4.28515625" customWidth="1"/>
    <col min="10272" max="10273" width="4" customWidth="1"/>
    <col min="10274" max="10274" width="3.5703125" customWidth="1"/>
    <col min="10275" max="10275" width="4.140625" customWidth="1"/>
    <col min="10276" max="10276" width="4.28515625" customWidth="1"/>
    <col min="10277" max="10277" width="3.7109375" customWidth="1"/>
    <col min="10278" max="10278" width="4" customWidth="1"/>
    <col min="10279" max="10279" width="3.5703125" customWidth="1"/>
    <col min="10280" max="10280" width="16.42578125" bestFit="1" customWidth="1"/>
    <col min="10497" max="10497" width="14.42578125" bestFit="1" customWidth="1"/>
    <col min="10498" max="10498" width="54.42578125" customWidth="1"/>
    <col min="10499" max="10499" width="7.28515625" customWidth="1"/>
    <col min="10500" max="10500" width="7.5703125" customWidth="1"/>
    <col min="10501" max="10501" width="5.140625" customWidth="1"/>
    <col min="10502" max="10502" width="4.5703125" customWidth="1"/>
    <col min="10503" max="10503" width="5.42578125" customWidth="1"/>
    <col min="10504" max="10504" width="4.28515625" customWidth="1"/>
    <col min="10505" max="10505" width="4.85546875" customWidth="1"/>
    <col min="10506" max="10506" width="5.140625" customWidth="1"/>
    <col min="10507" max="10507" width="4.85546875" customWidth="1"/>
    <col min="10508" max="10508" width="3.7109375" customWidth="1"/>
    <col min="10509" max="10509" width="4.5703125" customWidth="1"/>
    <col min="10510" max="10510" width="4.42578125" customWidth="1"/>
    <col min="10511" max="10511" width="7.140625" customWidth="1"/>
    <col min="10512" max="10512" width="6.140625" customWidth="1"/>
    <col min="10513" max="10514" width="6" customWidth="1"/>
    <col min="10515" max="10515" width="7.42578125" customWidth="1"/>
    <col min="10516" max="10516" width="5" customWidth="1"/>
    <col min="10517" max="10517" width="3.7109375" customWidth="1"/>
    <col min="10518" max="10519" width="3.5703125" customWidth="1"/>
    <col min="10520" max="10520" width="3" customWidth="1"/>
    <col min="10521" max="10521" width="4.42578125" customWidth="1"/>
    <col min="10522" max="10522" width="3.5703125" customWidth="1"/>
    <col min="10523" max="10523" width="3.7109375" customWidth="1"/>
    <col min="10524" max="10524" width="3" customWidth="1"/>
    <col min="10525" max="10525" width="3.7109375" customWidth="1"/>
    <col min="10526" max="10526" width="3.42578125" customWidth="1"/>
    <col min="10527" max="10527" width="4.28515625" customWidth="1"/>
    <col min="10528" max="10529" width="4" customWidth="1"/>
    <col min="10530" max="10530" width="3.5703125" customWidth="1"/>
    <col min="10531" max="10531" width="4.140625" customWidth="1"/>
    <col min="10532" max="10532" width="4.28515625" customWidth="1"/>
    <col min="10533" max="10533" width="3.7109375" customWidth="1"/>
    <col min="10534" max="10534" width="4" customWidth="1"/>
    <col min="10535" max="10535" width="3.5703125" customWidth="1"/>
    <col min="10536" max="10536" width="16.42578125" bestFit="1" customWidth="1"/>
    <col min="10753" max="10753" width="14.42578125" bestFit="1" customWidth="1"/>
    <col min="10754" max="10754" width="54.42578125" customWidth="1"/>
    <col min="10755" max="10755" width="7.28515625" customWidth="1"/>
    <col min="10756" max="10756" width="7.5703125" customWidth="1"/>
    <col min="10757" max="10757" width="5.140625" customWidth="1"/>
    <col min="10758" max="10758" width="4.5703125" customWidth="1"/>
    <col min="10759" max="10759" width="5.42578125" customWidth="1"/>
    <col min="10760" max="10760" width="4.28515625" customWidth="1"/>
    <col min="10761" max="10761" width="4.85546875" customWidth="1"/>
    <col min="10762" max="10762" width="5.140625" customWidth="1"/>
    <col min="10763" max="10763" width="4.85546875" customWidth="1"/>
    <col min="10764" max="10764" width="3.7109375" customWidth="1"/>
    <col min="10765" max="10765" width="4.5703125" customWidth="1"/>
    <col min="10766" max="10766" width="4.42578125" customWidth="1"/>
    <col min="10767" max="10767" width="7.140625" customWidth="1"/>
    <col min="10768" max="10768" width="6.140625" customWidth="1"/>
    <col min="10769" max="10770" width="6" customWidth="1"/>
    <col min="10771" max="10771" width="7.42578125" customWidth="1"/>
    <col min="10772" max="10772" width="5" customWidth="1"/>
    <col min="10773" max="10773" width="3.7109375" customWidth="1"/>
    <col min="10774" max="10775" width="3.5703125" customWidth="1"/>
    <col min="10776" max="10776" width="3" customWidth="1"/>
    <col min="10777" max="10777" width="4.42578125" customWidth="1"/>
    <col min="10778" max="10778" width="3.5703125" customWidth="1"/>
    <col min="10779" max="10779" width="3.7109375" customWidth="1"/>
    <col min="10780" max="10780" width="3" customWidth="1"/>
    <col min="10781" max="10781" width="3.7109375" customWidth="1"/>
    <col min="10782" max="10782" width="3.42578125" customWidth="1"/>
    <col min="10783" max="10783" width="4.28515625" customWidth="1"/>
    <col min="10784" max="10785" width="4" customWidth="1"/>
    <col min="10786" max="10786" width="3.5703125" customWidth="1"/>
    <col min="10787" max="10787" width="4.140625" customWidth="1"/>
    <col min="10788" max="10788" width="4.28515625" customWidth="1"/>
    <col min="10789" max="10789" width="3.7109375" customWidth="1"/>
    <col min="10790" max="10790" width="4" customWidth="1"/>
    <col min="10791" max="10791" width="3.5703125" customWidth="1"/>
    <col min="10792" max="10792" width="16.42578125" bestFit="1" customWidth="1"/>
    <col min="11009" max="11009" width="14.42578125" bestFit="1" customWidth="1"/>
    <col min="11010" max="11010" width="54.42578125" customWidth="1"/>
    <col min="11011" max="11011" width="7.28515625" customWidth="1"/>
    <col min="11012" max="11012" width="7.5703125" customWidth="1"/>
    <col min="11013" max="11013" width="5.140625" customWidth="1"/>
    <col min="11014" max="11014" width="4.5703125" customWidth="1"/>
    <col min="11015" max="11015" width="5.42578125" customWidth="1"/>
    <col min="11016" max="11016" width="4.28515625" customWidth="1"/>
    <col min="11017" max="11017" width="4.85546875" customWidth="1"/>
    <col min="11018" max="11018" width="5.140625" customWidth="1"/>
    <col min="11019" max="11019" width="4.85546875" customWidth="1"/>
    <col min="11020" max="11020" width="3.7109375" customWidth="1"/>
    <col min="11021" max="11021" width="4.5703125" customWidth="1"/>
    <col min="11022" max="11022" width="4.42578125" customWidth="1"/>
    <col min="11023" max="11023" width="7.140625" customWidth="1"/>
    <col min="11024" max="11024" width="6.140625" customWidth="1"/>
    <col min="11025" max="11026" width="6" customWidth="1"/>
    <col min="11027" max="11027" width="7.42578125" customWidth="1"/>
    <col min="11028" max="11028" width="5" customWidth="1"/>
    <col min="11029" max="11029" width="3.7109375" customWidth="1"/>
    <col min="11030" max="11031" width="3.5703125" customWidth="1"/>
    <col min="11032" max="11032" width="3" customWidth="1"/>
    <col min="11033" max="11033" width="4.42578125" customWidth="1"/>
    <col min="11034" max="11034" width="3.5703125" customWidth="1"/>
    <col min="11035" max="11035" width="3.7109375" customWidth="1"/>
    <col min="11036" max="11036" width="3" customWidth="1"/>
    <col min="11037" max="11037" width="3.7109375" customWidth="1"/>
    <col min="11038" max="11038" width="3.42578125" customWidth="1"/>
    <col min="11039" max="11039" width="4.28515625" customWidth="1"/>
    <col min="11040" max="11041" width="4" customWidth="1"/>
    <col min="11042" max="11042" width="3.5703125" customWidth="1"/>
    <col min="11043" max="11043" width="4.140625" customWidth="1"/>
    <col min="11044" max="11044" width="4.28515625" customWidth="1"/>
    <col min="11045" max="11045" width="3.7109375" customWidth="1"/>
    <col min="11046" max="11046" width="4" customWidth="1"/>
    <col min="11047" max="11047" width="3.5703125" customWidth="1"/>
    <col min="11048" max="11048" width="16.42578125" bestFit="1" customWidth="1"/>
    <col min="11265" max="11265" width="14.42578125" bestFit="1" customWidth="1"/>
    <col min="11266" max="11266" width="54.42578125" customWidth="1"/>
    <col min="11267" max="11267" width="7.28515625" customWidth="1"/>
    <col min="11268" max="11268" width="7.5703125" customWidth="1"/>
    <col min="11269" max="11269" width="5.140625" customWidth="1"/>
    <col min="11270" max="11270" width="4.5703125" customWidth="1"/>
    <col min="11271" max="11271" width="5.42578125" customWidth="1"/>
    <col min="11272" max="11272" width="4.28515625" customWidth="1"/>
    <col min="11273" max="11273" width="4.85546875" customWidth="1"/>
    <col min="11274" max="11274" width="5.140625" customWidth="1"/>
    <col min="11275" max="11275" width="4.85546875" customWidth="1"/>
    <col min="11276" max="11276" width="3.7109375" customWidth="1"/>
    <col min="11277" max="11277" width="4.5703125" customWidth="1"/>
    <col min="11278" max="11278" width="4.42578125" customWidth="1"/>
    <col min="11279" max="11279" width="7.140625" customWidth="1"/>
    <col min="11280" max="11280" width="6.140625" customWidth="1"/>
    <col min="11281" max="11282" width="6" customWidth="1"/>
    <col min="11283" max="11283" width="7.42578125" customWidth="1"/>
    <col min="11284" max="11284" width="5" customWidth="1"/>
    <col min="11285" max="11285" width="3.7109375" customWidth="1"/>
    <col min="11286" max="11287" width="3.5703125" customWidth="1"/>
    <col min="11288" max="11288" width="3" customWidth="1"/>
    <col min="11289" max="11289" width="4.42578125" customWidth="1"/>
    <col min="11290" max="11290" width="3.5703125" customWidth="1"/>
    <col min="11291" max="11291" width="3.7109375" customWidth="1"/>
    <col min="11292" max="11292" width="3" customWidth="1"/>
    <col min="11293" max="11293" width="3.7109375" customWidth="1"/>
    <col min="11294" max="11294" width="3.42578125" customWidth="1"/>
    <col min="11295" max="11295" width="4.28515625" customWidth="1"/>
    <col min="11296" max="11297" width="4" customWidth="1"/>
    <col min="11298" max="11298" width="3.5703125" customWidth="1"/>
    <col min="11299" max="11299" width="4.140625" customWidth="1"/>
    <col min="11300" max="11300" width="4.28515625" customWidth="1"/>
    <col min="11301" max="11301" width="3.7109375" customWidth="1"/>
    <col min="11302" max="11302" width="4" customWidth="1"/>
    <col min="11303" max="11303" width="3.5703125" customWidth="1"/>
    <col min="11304" max="11304" width="16.42578125" bestFit="1" customWidth="1"/>
    <col min="11521" max="11521" width="14.42578125" bestFit="1" customWidth="1"/>
    <col min="11522" max="11522" width="54.42578125" customWidth="1"/>
    <col min="11523" max="11523" width="7.28515625" customWidth="1"/>
    <col min="11524" max="11524" width="7.5703125" customWidth="1"/>
    <col min="11525" max="11525" width="5.140625" customWidth="1"/>
    <col min="11526" max="11526" width="4.5703125" customWidth="1"/>
    <col min="11527" max="11527" width="5.42578125" customWidth="1"/>
    <col min="11528" max="11528" width="4.28515625" customWidth="1"/>
    <col min="11529" max="11529" width="4.85546875" customWidth="1"/>
    <col min="11530" max="11530" width="5.140625" customWidth="1"/>
    <col min="11531" max="11531" width="4.85546875" customWidth="1"/>
    <col min="11532" max="11532" width="3.7109375" customWidth="1"/>
    <col min="11533" max="11533" width="4.5703125" customWidth="1"/>
    <col min="11534" max="11534" width="4.42578125" customWidth="1"/>
    <col min="11535" max="11535" width="7.140625" customWidth="1"/>
    <col min="11536" max="11536" width="6.140625" customWidth="1"/>
    <col min="11537" max="11538" width="6" customWidth="1"/>
    <col min="11539" max="11539" width="7.42578125" customWidth="1"/>
    <col min="11540" max="11540" width="5" customWidth="1"/>
    <col min="11541" max="11541" width="3.7109375" customWidth="1"/>
    <col min="11542" max="11543" width="3.5703125" customWidth="1"/>
    <col min="11544" max="11544" width="3" customWidth="1"/>
    <col min="11545" max="11545" width="4.42578125" customWidth="1"/>
    <col min="11546" max="11546" width="3.5703125" customWidth="1"/>
    <col min="11547" max="11547" width="3.7109375" customWidth="1"/>
    <col min="11548" max="11548" width="3" customWidth="1"/>
    <col min="11549" max="11549" width="3.7109375" customWidth="1"/>
    <col min="11550" max="11550" width="3.42578125" customWidth="1"/>
    <col min="11551" max="11551" width="4.28515625" customWidth="1"/>
    <col min="11552" max="11553" width="4" customWidth="1"/>
    <col min="11554" max="11554" width="3.5703125" customWidth="1"/>
    <col min="11555" max="11555" width="4.140625" customWidth="1"/>
    <col min="11556" max="11556" width="4.28515625" customWidth="1"/>
    <col min="11557" max="11557" width="3.7109375" customWidth="1"/>
    <col min="11558" max="11558" width="4" customWidth="1"/>
    <col min="11559" max="11559" width="3.5703125" customWidth="1"/>
    <col min="11560" max="11560" width="16.42578125" bestFit="1" customWidth="1"/>
    <col min="11777" max="11777" width="14.42578125" bestFit="1" customWidth="1"/>
    <col min="11778" max="11778" width="54.42578125" customWidth="1"/>
    <col min="11779" max="11779" width="7.28515625" customWidth="1"/>
    <col min="11780" max="11780" width="7.5703125" customWidth="1"/>
    <col min="11781" max="11781" width="5.140625" customWidth="1"/>
    <col min="11782" max="11782" width="4.5703125" customWidth="1"/>
    <col min="11783" max="11783" width="5.42578125" customWidth="1"/>
    <col min="11784" max="11784" width="4.28515625" customWidth="1"/>
    <col min="11785" max="11785" width="4.85546875" customWidth="1"/>
    <col min="11786" max="11786" width="5.140625" customWidth="1"/>
    <col min="11787" max="11787" width="4.85546875" customWidth="1"/>
    <col min="11788" max="11788" width="3.7109375" customWidth="1"/>
    <col min="11789" max="11789" width="4.5703125" customWidth="1"/>
    <col min="11790" max="11790" width="4.42578125" customWidth="1"/>
    <col min="11791" max="11791" width="7.140625" customWidth="1"/>
    <col min="11792" max="11792" width="6.140625" customWidth="1"/>
    <col min="11793" max="11794" width="6" customWidth="1"/>
    <col min="11795" max="11795" width="7.42578125" customWidth="1"/>
    <col min="11796" max="11796" width="5" customWidth="1"/>
    <col min="11797" max="11797" width="3.7109375" customWidth="1"/>
    <col min="11798" max="11799" width="3.5703125" customWidth="1"/>
    <col min="11800" max="11800" width="3" customWidth="1"/>
    <col min="11801" max="11801" width="4.42578125" customWidth="1"/>
    <col min="11802" max="11802" width="3.5703125" customWidth="1"/>
    <col min="11803" max="11803" width="3.7109375" customWidth="1"/>
    <col min="11804" max="11804" width="3" customWidth="1"/>
    <col min="11805" max="11805" width="3.7109375" customWidth="1"/>
    <col min="11806" max="11806" width="3.42578125" customWidth="1"/>
    <col min="11807" max="11807" width="4.28515625" customWidth="1"/>
    <col min="11808" max="11809" width="4" customWidth="1"/>
    <col min="11810" max="11810" width="3.5703125" customWidth="1"/>
    <col min="11811" max="11811" width="4.140625" customWidth="1"/>
    <col min="11812" max="11812" width="4.28515625" customWidth="1"/>
    <col min="11813" max="11813" width="3.7109375" customWidth="1"/>
    <col min="11814" max="11814" width="4" customWidth="1"/>
    <col min="11815" max="11815" width="3.5703125" customWidth="1"/>
    <col min="11816" max="11816" width="16.42578125" bestFit="1" customWidth="1"/>
    <col min="12033" max="12033" width="14.42578125" bestFit="1" customWidth="1"/>
    <col min="12034" max="12034" width="54.42578125" customWidth="1"/>
    <col min="12035" max="12035" width="7.28515625" customWidth="1"/>
    <col min="12036" max="12036" width="7.5703125" customWidth="1"/>
    <col min="12037" max="12037" width="5.140625" customWidth="1"/>
    <col min="12038" max="12038" width="4.5703125" customWidth="1"/>
    <col min="12039" max="12039" width="5.42578125" customWidth="1"/>
    <col min="12040" max="12040" width="4.28515625" customWidth="1"/>
    <col min="12041" max="12041" width="4.85546875" customWidth="1"/>
    <col min="12042" max="12042" width="5.140625" customWidth="1"/>
    <col min="12043" max="12043" width="4.85546875" customWidth="1"/>
    <col min="12044" max="12044" width="3.7109375" customWidth="1"/>
    <col min="12045" max="12045" width="4.5703125" customWidth="1"/>
    <col min="12046" max="12046" width="4.42578125" customWidth="1"/>
    <col min="12047" max="12047" width="7.140625" customWidth="1"/>
    <col min="12048" max="12048" width="6.140625" customWidth="1"/>
    <col min="12049" max="12050" width="6" customWidth="1"/>
    <col min="12051" max="12051" width="7.42578125" customWidth="1"/>
    <col min="12052" max="12052" width="5" customWidth="1"/>
    <col min="12053" max="12053" width="3.7109375" customWidth="1"/>
    <col min="12054" max="12055" width="3.5703125" customWidth="1"/>
    <col min="12056" max="12056" width="3" customWidth="1"/>
    <col min="12057" max="12057" width="4.42578125" customWidth="1"/>
    <col min="12058" max="12058" width="3.5703125" customWidth="1"/>
    <col min="12059" max="12059" width="3.7109375" customWidth="1"/>
    <col min="12060" max="12060" width="3" customWidth="1"/>
    <col min="12061" max="12061" width="3.7109375" customWidth="1"/>
    <col min="12062" max="12062" width="3.42578125" customWidth="1"/>
    <col min="12063" max="12063" width="4.28515625" customWidth="1"/>
    <col min="12064" max="12065" width="4" customWidth="1"/>
    <col min="12066" max="12066" width="3.5703125" customWidth="1"/>
    <col min="12067" max="12067" width="4.140625" customWidth="1"/>
    <col min="12068" max="12068" width="4.28515625" customWidth="1"/>
    <col min="12069" max="12069" width="3.7109375" customWidth="1"/>
    <col min="12070" max="12070" width="4" customWidth="1"/>
    <col min="12071" max="12071" width="3.5703125" customWidth="1"/>
    <col min="12072" max="12072" width="16.42578125" bestFit="1" customWidth="1"/>
    <col min="12289" max="12289" width="14.42578125" bestFit="1" customWidth="1"/>
    <col min="12290" max="12290" width="54.42578125" customWidth="1"/>
    <col min="12291" max="12291" width="7.28515625" customWidth="1"/>
    <col min="12292" max="12292" width="7.5703125" customWidth="1"/>
    <col min="12293" max="12293" width="5.140625" customWidth="1"/>
    <col min="12294" max="12294" width="4.5703125" customWidth="1"/>
    <col min="12295" max="12295" width="5.42578125" customWidth="1"/>
    <col min="12296" max="12296" width="4.28515625" customWidth="1"/>
    <col min="12297" max="12297" width="4.85546875" customWidth="1"/>
    <col min="12298" max="12298" width="5.140625" customWidth="1"/>
    <col min="12299" max="12299" width="4.85546875" customWidth="1"/>
    <col min="12300" max="12300" width="3.7109375" customWidth="1"/>
    <col min="12301" max="12301" width="4.5703125" customWidth="1"/>
    <col min="12302" max="12302" width="4.42578125" customWidth="1"/>
    <col min="12303" max="12303" width="7.140625" customWidth="1"/>
    <col min="12304" max="12304" width="6.140625" customWidth="1"/>
    <col min="12305" max="12306" width="6" customWidth="1"/>
    <col min="12307" max="12307" width="7.42578125" customWidth="1"/>
    <col min="12308" max="12308" width="5" customWidth="1"/>
    <col min="12309" max="12309" width="3.7109375" customWidth="1"/>
    <col min="12310" max="12311" width="3.5703125" customWidth="1"/>
    <col min="12312" max="12312" width="3" customWidth="1"/>
    <col min="12313" max="12313" width="4.42578125" customWidth="1"/>
    <col min="12314" max="12314" width="3.5703125" customWidth="1"/>
    <col min="12315" max="12315" width="3.7109375" customWidth="1"/>
    <col min="12316" max="12316" width="3" customWidth="1"/>
    <col min="12317" max="12317" width="3.7109375" customWidth="1"/>
    <col min="12318" max="12318" width="3.42578125" customWidth="1"/>
    <col min="12319" max="12319" width="4.28515625" customWidth="1"/>
    <col min="12320" max="12321" width="4" customWidth="1"/>
    <col min="12322" max="12322" width="3.5703125" customWidth="1"/>
    <col min="12323" max="12323" width="4.140625" customWidth="1"/>
    <col min="12324" max="12324" width="4.28515625" customWidth="1"/>
    <col min="12325" max="12325" width="3.7109375" customWidth="1"/>
    <col min="12326" max="12326" width="4" customWidth="1"/>
    <col min="12327" max="12327" width="3.5703125" customWidth="1"/>
    <col min="12328" max="12328" width="16.42578125" bestFit="1" customWidth="1"/>
    <col min="12545" max="12545" width="14.42578125" bestFit="1" customWidth="1"/>
    <col min="12546" max="12546" width="54.42578125" customWidth="1"/>
    <col min="12547" max="12547" width="7.28515625" customWidth="1"/>
    <col min="12548" max="12548" width="7.5703125" customWidth="1"/>
    <col min="12549" max="12549" width="5.140625" customWidth="1"/>
    <col min="12550" max="12550" width="4.5703125" customWidth="1"/>
    <col min="12551" max="12551" width="5.42578125" customWidth="1"/>
    <col min="12552" max="12552" width="4.28515625" customWidth="1"/>
    <col min="12553" max="12553" width="4.85546875" customWidth="1"/>
    <col min="12554" max="12554" width="5.140625" customWidth="1"/>
    <col min="12555" max="12555" width="4.85546875" customWidth="1"/>
    <col min="12556" max="12556" width="3.7109375" customWidth="1"/>
    <col min="12557" max="12557" width="4.5703125" customWidth="1"/>
    <col min="12558" max="12558" width="4.42578125" customWidth="1"/>
    <col min="12559" max="12559" width="7.140625" customWidth="1"/>
    <col min="12560" max="12560" width="6.140625" customWidth="1"/>
    <col min="12561" max="12562" width="6" customWidth="1"/>
    <col min="12563" max="12563" width="7.42578125" customWidth="1"/>
    <col min="12564" max="12564" width="5" customWidth="1"/>
    <col min="12565" max="12565" width="3.7109375" customWidth="1"/>
    <col min="12566" max="12567" width="3.5703125" customWidth="1"/>
    <col min="12568" max="12568" width="3" customWidth="1"/>
    <col min="12569" max="12569" width="4.42578125" customWidth="1"/>
    <col min="12570" max="12570" width="3.5703125" customWidth="1"/>
    <col min="12571" max="12571" width="3.7109375" customWidth="1"/>
    <col min="12572" max="12572" width="3" customWidth="1"/>
    <col min="12573" max="12573" width="3.7109375" customWidth="1"/>
    <col min="12574" max="12574" width="3.42578125" customWidth="1"/>
    <col min="12575" max="12575" width="4.28515625" customWidth="1"/>
    <col min="12576" max="12577" width="4" customWidth="1"/>
    <col min="12578" max="12578" width="3.5703125" customWidth="1"/>
    <col min="12579" max="12579" width="4.140625" customWidth="1"/>
    <col min="12580" max="12580" width="4.28515625" customWidth="1"/>
    <col min="12581" max="12581" width="3.7109375" customWidth="1"/>
    <col min="12582" max="12582" width="4" customWidth="1"/>
    <col min="12583" max="12583" width="3.5703125" customWidth="1"/>
    <col min="12584" max="12584" width="16.42578125" bestFit="1" customWidth="1"/>
    <col min="12801" max="12801" width="14.42578125" bestFit="1" customWidth="1"/>
    <col min="12802" max="12802" width="54.42578125" customWidth="1"/>
    <col min="12803" max="12803" width="7.28515625" customWidth="1"/>
    <col min="12804" max="12804" width="7.5703125" customWidth="1"/>
    <col min="12805" max="12805" width="5.140625" customWidth="1"/>
    <col min="12806" max="12806" width="4.5703125" customWidth="1"/>
    <col min="12807" max="12807" width="5.42578125" customWidth="1"/>
    <col min="12808" max="12808" width="4.28515625" customWidth="1"/>
    <col min="12809" max="12809" width="4.85546875" customWidth="1"/>
    <col min="12810" max="12810" width="5.140625" customWidth="1"/>
    <col min="12811" max="12811" width="4.85546875" customWidth="1"/>
    <col min="12812" max="12812" width="3.7109375" customWidth="1"/>
    <col min="12813" max="12813" width="4.5703125" customWidth="1"/>
    <col min="12814" max="12814" width="4.42578125" customWidth="1"/>
    <col min="12815" max="12815" width="7.140625" customWidth="1"/>
    <col min="12816" max="12816" width="6.140625" customWidth="1"/>
    <col min="12817" max="12818" width="6" customWidth="1"/>
    <col min="12819" max="12819" width="7.42578125" customWidth="1"/>
    <col min="12820" max="12820" width="5" customWidth="1"/>
    <col min="12821" max="12821" width="3.7109375" customWidth="1"/>
    <col min="12822" max="12823" width="3.5703125" customWidth="1"/>
    <col min="12824" max="12824" width="3" customWidth="1"/>
    <col min="12825" max="12825" width="4.42578125" customWidth="1"/>
    <col min="12826" max="12826" width="3.5703125" customWidth="1"/>
    <col min="12827" max="12827" width="3.7109375" customWidth="1"/>
    <col min="12828" max="12828" width="3" customWidth="1"/>
    <col min="12829" max="12829" width="3.7109375" customWidth="1"/>
    <col min="12830" max="12830" width="3.42578125" customWidth="1"/>
    <col min="12831" max="12831" width="4.28515625" customWidth="1"/>
    <col min="12832" max="12833" width="4" customWidth="1"/>
    <col min="12834" max="12834" width="3.5703125" customWidth="1"/>
    <col min="12835" max="12835" width="4.140625" customWidth="1"/>
    <col min="12836" max="12836" width="4.28515625" customWidth="1"/>
    <col min="12837" max="12837" width="3.7109375" customWidth="1"/>
    <col min="12838" max="12838" width="4" customWidth="1"/>
    <col min="12839" max="12839" width="3.5703125" customWidth="1"/>
    <col min="12840" max="12840" width="16.42578125" bestFit="1" customWidth="1"/>
    <col min="13057" max="13057" width="14.42578125" bestFit="1" customWidth="1"/>
    <col min="13058" max="13058" width="54.42578125" customWidth="1"/>
    <col min="13059" max="13059" width="7.28515625" customWidth="1"/>
    <col min="13060" max="13060" width="7.5703125" customWidth="1"/>
    <col min="13061" max="13061" width="5.140625" customWidth="1"/>
    <col min="13062" max="13062" width="4.5703125" customWidth="1"/>
    <col min="13063" max="13063" width="5.42578125" customWidth="1"/>
    <col min="13064" max="13064" width="4.28515625" customWidth="1"/>
    <col min="13065" max="13065" width="4.85546875" customWidth="1"/>
    <col min="13066" max="13066" width="5.140625" customWidth="1"/>
    <col min="13067" max="13067" width="4.85546875" customWidth="1"/>
    <col min="13068" max="13068" width="3.7109375" customWidth="1"/>
    <col min="13069" max="13069" width="4.5703125" customWidth="1"/>
    <col min="13070" max="13070" width="4.42578125" customWidth="1"/>
    <col min="13071" max="13071" width="7.140625" customWidth="1"/>
    <col min="13072" max="13072" width="6.140625" customWidth="1"/>
    <col min="13073" max="13074" width="6" customWidth="1"/>
    <col min="13075" max="13075" width="7.42578125" customWidth="1"/>
    <col min="13076" max="13076" width="5" customWidth="1"/>
    <col min="13077" max="13077" width="3.7109375" customWidth="1"/>
    <col min="13078" max="13079" width="3.5703125" customWidth="1"/>
    <col min="13080" max="13080" width="3" customWidth="1"/>
    <col min="13081" max="13081" width="4.42578125" customWidth="1"/>
    <col min="13082" max="13082" width="3.5703125" customWidth="1"/>
    <col min="13083" max="13083" width="3.7109375" customWidth="1"/>
    <col min="13084" max="13084" width="3" customWidth="1"/>
    <col min="13085" max="13085" width="3.7109375" customWidth="1"/>
    <col min="13086" max="13086" width="3.42578125" customWidth="1"/>
    <col min="13087" max="13087" width="4.28515625" customWidth="1"/>
    <col min="13088" max="13089" width="4" customWidth="1"/>
    <col min="13090" max="13090" width="3.5703125" customWidth="1"/>
    <col min="13091" max="13091" width="4.140625" customWidth="1"/>
    <col min="13092" max="13092" width="4.28515625" customWidth="1"/>
    <col min="13093" max="13093" width="3.7109375" customWidth="1"/>
    <col min="13094" max="13094" width="4" customWidth="1"/>
    <col min="13095" max="13095" width="3.5703125" customWidth="1"/>
    <col min="13096" max="13096" width="16.42578125" bestFit="1" customWidth="1"/>
    <col min="13313" max="13313" width="14.42578125" bestFit="1" customWidth="1"/>
    <col min="13314" max="13314" width="54.42578125" customWidth="1"/>
    <col min="13315" max="13315" width="7.28515625" customWidth="1"/>
    <col min="13316" max="13316" width="7.5703125" customWidth="1"/>
    <col min="13317" max="13317" width="5.140625" customWidth="1"/>
    <col min="13318" max="13318" width="4.5703125" customWidth="1"/>
    <col min="13319" max="13319" width="5.42578125" customWidth="1"/>
    <col min="13320" max="13320" width="4.28515625" customWidth="1"/>
    <col min="13321" max="13321" width="4.85546875" customWidth="1"/>
    <col min="13322" max="13322" width="5.140625" customWidth="1"/>
    <col min="13323" max="13323" width="4.85546875" customWidth="1"/>
    <col min="13324" max="13324" width="3.7109375" customWidth="1"/>
    <col min="13325" max="13325" width="4.5703125" customWidth="1"/>
    <col min="13326" max="13326" width="4.42578125" customWidth="1"/>
    <col min="13327" max="13327" width="7.140625" customWidth="1"/>
    <col min="13328" max="13328" width="6.140625" customWidth="1"/>
    <col min="13329" max="13330" width="6" customWidth="1"/>
    <col min="13331" max="13331" width="7.42578125" customWidth="1"/>
    <col min="13332" max="13332" width="5" customWidth="1"/>
    <col min="13333" max="13333" width="3.7109375" customWidth="1"/>
    <col min="13334" max="13335" width="3.5703125" customWidth="1"/>
    <col min="13336" max="13336" width="3" customWidth="1"/>
    <col min="13337" max="13337" width="4.42578125" customWidth="1"/>
    <col min="13338" max="13338" width="3.5703125" customWidth="1"/>
    <col min="13339" max="13339" width="3.7109375" customWidth="1"/>
    <col min="13340" max="13340" width="3" customWidth="1"/>
    <col min="13341" max="13341" width="3.7109375" customWidth="1"/>
    <col min="13342" max="13342" width="3.42578125" customWidth="1"/>
    <col min="13343" max="13343" width="4.28515625" customWidth="1"/>
    <col min="13344" max="13345" width="4" customWidth="1"/>
    <col min="13346" max="13346" width="3.5703125" customWidth="1"/>
    <col min="13347" max="13347" width="4.140625" customWidth="1"/>
    <col min="13348" max="13348" width="4.28515625" customWidth="1"/>
    <col min="13349" max="13349" width="3.7109375" customWidth="1"/>
    <col min="13350" max="13350" width="4" customWidth="1"/>
    <col min="13351" max="13351" width="3.5703125" customWidth="1"/>
    <col min="13352" max="13352" width="16.42578125" bestFit="1" customWidth="1"/>
    <col min="13569" max="13569" width="14.42578125" bestFit="1" customWidth="1"/>
    <col min="13570" max="13570" width="54.42578125" customWidth="1"/>
    <col min="13571" max="13571" width="7.28515625" customWidth="1"/>
    <col min="13572" max="13572" width="7.5703125" customWidth="1"/>
    <col min="13573" max="13573" width="5.140625" customWidth="1"/>
    <col min="13574" max="13574" width="4.5703125" customWidth="1"/>
    <col min="13575" max="13575" width="5.42578125" customWidth="1"/>
    <col min="13576" max="13576" width="4.28515625" customWidth="1"/>
    <col min="13577" max="13577" width="4.85546875" customWidth="1"/>
    <col min="13578" max="13578" width="5.140625" customWidth="1"/>
    <col min="13579" max="13579" width="4.85546875" customWidth="1"/>
    <col min="13580" max="13580" width="3.7109375" customWidth="1"/>
    <col min="13581" max="13581" width="4.5703125" customWidth="1"/>
    <col min="13582" max="13582" width="4.42578125" customWidth="1"/>
    <col min="13583" max="13583" width="7.140625" customWidth="1"/>
    <col min="13584" max="13584" width="6.140625" customWidth="1"/>
    <col min="13585" max="13586" width="6" customWidth="1"/>
    <col min="13587" max="13587" width="7.42578125" customWidth="1"/>
    <col min="13588" max="13588" width="5" customWidth="1"/>
    <col min="13589" max="13589" width="3.7109375" customWidth="1"/>
    <col min="13590" max="13591" width="3.5703125" customWidth="1"/>
    <col min="13592" max="13592" width="3" customWidth="1"/>
    <col min="13593" max="13593" width="4.42578125" customWidth="1"/>
    <col min="13594" max="13594" width="3.5703125" customWidth="1"/>
    <col min="13595" max="13595" width="3.7109375" customWidth="1"/>
    <col min="13596" max="13596" width="3" customWidth="1"/>
    <col min="13597" max="13597" width="3.7109375" customWidth="1"/>
    <col min="13598" max="13598" width="3.42578125" customWidth="1"/>
    <col min="13599" max="13599" width="4.28515625" customWidth="1"/>
    <col min="13600" max="13601" width="4" customWidth="1"/>
    <col min="13602" max="13602" width="3.5703125" customWidth="1"/>
    <col min="13603" max="13603" width="4.140625" customWidth="1"/>
    <col min="13604" max="13604" width="4.28515625" customWidth="1"/>
    <col min="13605" max="13605" width="3.7109375" customWidth="1"/>
    <col min="13606" max="13606" width="4" customWidth="1"/>
    <col min="13607" max="13607" width="3.5703125" customWidth="1"/>
    <col min="13608" max="13608" width="16.42578125" bestFit="1" customWidth="1"/>
    <col min="13825" max="13825" width="14.42578125" bestFit="1" customWidth="1"/>
    <col min="13826" max="13826" width="54.42578125" customWidth="1"/>
    <col min="13827" max="13827" width="7.28515625" customWidth="1"/>
    <col min="13828" max="13828" width="7.5703125" customWidth="1"/>
    <col min="13829" max="13829" width="5.140625" customWidth="1"/>
    <col min="13830" max="13830" width="4.5703125" customWidth="1"/>
    <col min="13831" max="13831" width="5.42578125" customWidth="1"/>
    <col min="13832" max="13832" width="4.28515625" customWidth="1"/>
    <col min="13833" max="13833" width="4.85546875" customWidth="1"/>
    <col min="13834" max="13834" width="5.140625" customWidth="1"/>
    <col min="13835" max="13835" width="4.85546875" customWidth="1"/>
    <col min="13836" max="13836" width="3.7109375" customWidth="1"/>
    <col min="13837" max="13837" width="4.5703125" customWidth="1"/>
    <col min="13838" max="13838" width="4.42578125" customWidth="1"/>
    <col min="13839" max="13839" width="7.140625" customWidth="1"/>
    <col min="13840" max="13840" width="6.140625" customWidth="1"/>
    <col min="13841" max="13842" width="6" customWidth="1"/>
    <col min="13843" max="13843" width="7.42578125" customWidth="1"/>
    <col min="13844" max="13844" width="5" customWidth="1"/>
    <col min="13845" max="13845" width="3.7109375" customWidth="1"/>
    <col min="13846" max="13847" width="3.5703125" customWidth="1"/>
    <col min="13848" max="13848" width="3" customWidth="1"/>
    <col min="13849" max="13849" width="4.42578125" customWidth="1"/>
    <col min="13850" max="13850" width="3.5703125" customWidth="1"/>
    <col min="13851" max="13851" width="3.7109375" customWidth="1"/>
    <col min="13852" max="13852" width="3" customWidth="1"/>
    <col min="13853" max="13853" width="3.7109375" customWidth="1"/>
    <col min="13854" max="13854" width="3.42578125" customWidth="1"/>
    <col min="13855" max="13855" width="4.28515625" customWidth="1"/>
    <col min="13856" max="13857" width="4" customWidth="1"/>
    <col min="13858" max="13858" width="3.5703125" customWidth="1"/>
    <col min="13859" max="13859" width="4.140625" customWidth="1"/>
    <col min="13860" max="13860" width="4.28515625" customWidth="1"/>
    <col min="13861" max="13861" width="3.7109375" customWidth="1"/>
    <col min="13862" max="13862" width="4" customWidth="1"/>
    <col min="13863" max="13863" width="3.5703125" customWidth="1"/>
    <col min="13864" max="13864" width="16.42578125" bestFit="1" customWidth="1"/>
    <col min="14081" max="14081" width="14.42578125" bestFit="1" customWidth="1"/>
    <col min="14082" max="14082" width="54.42578125" customWidth="1"/>
    <col min="14083" max="14083" width="7.28515625" customWidth="1"/>
    <col min="14084" max="14084" width="7.5703125" customWidth="1"/>
    <col min="14085" max="14085" width="5.140625" customWidth="1"/>
    <col min="14086" max="14086" width="4.5703125" customWidth="1"/>
    <col min="14087" max="14087" width="5.42578125" customWidth="1"/>
    <col min="14088" max="14088" width="4.28515625" customWidth="1"/>
    <col min="14089" max="14089" width="4.85546875" customWidth="1"/>
    <col min="14090" max="14090" width="5.140625" customWidth="1"/>
    <col min="14091" max="14091" width="4.85546875" customWidth="1"/>
    <col min="14092" max="14092" width="3.7109375" customWidth="1"/>
    <col min="14093" max="14093" width="4.5703125" customWidth="1"/>
    <col min="14094" max="14094" width="4.42578125" customWidth="1"/>
    <col min="14095" max="14095" width="7.140625" customWidth="1"/>
    <col min="14096" max="14096" width="6.140625" customWidth="1"/>
    <col min="14097" max="14098" width="6" customWidth="1"/>
    <col min="14099" max="14099" width="7.42578125" customWidth="1"/>
    <col min="14100" max="14100" width="5" customWidth="1"/>
    <col min="14101" max="14101" width="3.7109375" customWidth="1"/>
    <col min="14102" max="14103" width="3.5703125" customWidth="1"/>
    <col min="14104" max="14104" width="3" customWidth="1"/>
    <col min="14105" max="14105" width="4.42578125" customWidth="1"/>
    <col min="14106" max="14106" width="3.5703125" customWidth="1"/>
    <col min="14107" max="14107" width="3.7109375" customWidth="1"/>
    <col min="14108" max="14108" width="3" customWidth="1"/>
    <col min="14109" max="14109" width="3.7109375" customWidth="1"/>
    <col min="14110" max="14110" width="3.42578125" customWidth="1"/>
    <col min="14111" max="14111" width="4.28515625" customWidth="1"/>
    <col min="14112" max="14113" width="4" customWidth="1"/>
    <col min="14114" max="14114" width="3.5703125" customWidth="1"/>
    <col min="14115" max="14115" width="4.140625" customWidth="1"/>
    <col min="14116" max="14116" width="4.28515625" customWidth="1"/>
    <col min="14117" max="14117" width="3.7109375" customWidth="1"/>
    <col min="14118" max="14118" width="4" customWidth="1"/>
    <col min="14119" max="14119" width="3.5703125" customWidth="1"/>
    <col min="14120" max="14120" width="16.42578125" bestFit="1" customWidth="1"/>
    <col min="14337" max="14337" width="14.42578125" bestFit="1" customWidth="1"/>
    <col min="14338" max="14338" width="54.42578125" customWidth="1"/>
    <col min="14339" max="14339" width="7.28515625" customWidth="1"/>
    <col min="14340" max="14340" width="7.5703125" customWidth="1"/>
    <col min="14341" max="14341" width="5.140625" customWidth="1"/>
    <col min="14342" max="14342" width="4.5703125" customWidth="1"/>
    <col min="14343" max="14343" width="5.42578125" customWidth="1"/>
    <col min="14344" max="14344" width="4.28515625" customWidth="1"/>
    <col min="14345" max="14345" width="4.85546875" customWidth="1"/>
    <col min="14346" max="14346" width="5.140625" customWidth="1"/>
    <col min="14347" max="14347" width="4.85546875" customWidth="1"/>
    <col min="14348" max="14348" width="3.7109375" customWidth="1"/>
    <col min="14349" max="14349" width="4.5703125" customWidth="1"/>
    <col min="14350" max="14350" width="4.42578125" customWidth="1"/>
    <col min="14351" max="14351" width="7.140625" customWidth="1"/>
    <col min="14352" max="14352" width="6.140625" customWidth="1"/>
    <col min="14353" max="14354" width="6" customWidth="1"/>
    <col min="14355" max="14355" width="7.42578125" customWidth="1"/>
    <col min="14356" max="14356" width="5" customWidth="1"/>
    <col min="14357" max="14357" width="3.7109375" customWidth="1"/>
    <col min="14358" max="14359" width="3.5703125" customWidth="1"/>
    <col min="14360" max="14360" width="3" customWidth="1"/>
    <col min="14361" max="14361" width="4.42578125" customWidth="1"/>
    <col min="14362" max="14362" width="3.5703125" customWidth="1"/>
    <col min="14363" max="14363" width="3.7109375" customWidth="1"/>
    <col min="14364" max="14364" width="3" customWidth="1"/>
    <col min="14365" max="14365" width="3.7109375" customWidth="1"/>
    <col min="14366" max="14366" width="3.42578125" customWidth="1"/>
    <col min="14367" max="14367" width="4.28515625" customWidth="1"/>
    <col min="14368" max="14369" width="4" customWidth="1"/>
    <col min="14370" max="14370" width="3.5703125" customWidth="1"/>
    <col min="14371" max="14371" width="4.140625" customWidth="1"/>
    <col min="14372" max="14372" width="4.28515625" customWidth="1"/>
    <col min="14373" max="14373" width="3.7109375" customWidth="1"/>
    <col min="14374" max="14374" width="4" customWidth="1"/>
    <col min="14375" max="14375" width="3.5703125" customWidth="1"/>
    <col min="14376" max="14376" width="16.42578125" bestFit="1" customWidth="1"/>
    <col min="14593" max="14593" width="14.42578125" bestFit="1" customWidth="1"/>
    <col min="14594" max="14594" width="54.42578125" customWidth="1"/>
    <col min="14595" max="14595" width="7.28515625" customWidth="1"/>
    <col min="14596" max="14596" width="7.5703125" customWidth="1"/>
    <col min="14597" max="14597" width="5.140625" customWidth="1"/>
    <col min="14598" max="14598" width="4.5703125" customWidth="1"/>
    <col min="14599" max="14599" width="5.42578125" customWidth="1"/>
    <col min="14600" max="14600" width="4.28515625" customWidth="1"/>
    <col min="14601" max="14601" width="4.85546875" customWidth="1"/>
    <col min="14602" max="14602" width="5.140625" customWidth="1"/>
    <col min="14603" max="14603" width="4.85546875" customWidth="1"/>
    <col min="14604" max="14604" width="3.7109375" customWidth="1"/>
    <col min="14605" max="14605" width="4.5703125" customWidth="1"/>
    <col min="14606" max="14606" width="4.42578125" customWidth="1"/>
    <col min="14607" max="14607" width="7.140625" customWidth="1"/>
    <col min="14608" max="14608" width="6.140625" customWidth="1"/>
    <col min="14609" max="14610" width="6" customWidth="1"/>
    <col min="14611" max="14611" width="7.42578125" customWidth="1"/>
    <col min="14612" max="14612" width="5" customWidth="1"/>
    <col min="14613" max="14613" width="3.7109375" customWidth="1"/>
    <col min="14614" max="14615" width="3.5703125" customWidth="1"/>
    <col min="14616" max="14616" width="3" customWidth="1"/>
    <col min="14617" max="14617" width="4.42578125" customWidth="1"/>
    <col min="14618" max="14618" width="3.5703125" customWidth="1"/>
    <col min="14619" max="14619" width="3.7109375" customWidth="1"/>
    <col min="14620" max="14620" width="3" customWidth="1"/>
    <col min="14621" max="14621" width="3.7109375" customWidth="1"/>
    <col min="14622" max="14622" width="3.42578125" customWidth="1"/>
    <col min="14623" max="14623" width="4.28515625" customWidth="1"/>
    <col min="14624" max="14625" width="4" customWidth="1"/>
    <col min="14626" max="14626" width="3.5703125" customWidth="1"/>
    <col min="14627" max="14627" width="4.140625" customWidth="1"/>
    <col min="14628" max="14628" width="4.28515625" customWidth="1"/>
    <col min="14629" max="14629" width="3.7109375" customWidth="1"/>
    <col min="14630" max="14630" width="4" customWidth="1"/>
    <col min="14631" max="14631" width="3.5703125" customWidth="1"/>
    <col min="14632" max="14632" width="16.42578125" bestFit="1" customWidth="1"/>
    <col min="14849" max="14849" width="14.42578125" bestFit="1" customWidth="1"/>
    <col min="14850" max="14850" width="54.42578125" customWidth="1"/>
    <col min="14851" max="14851" width="7.28515625" customWidth="1"/>
    <col min="14852" max="14852" width="7.5703125" customWidth="1"/>
    <col min="14853" max="14853" width="5.140625" customWidth="1"/>
    <col min="14854" max="14854" width="4.5703125" customWidth="1"/>
    <col min="14855" max="14855" width="5.42578125" customWidth="1"/>
    <col min="14856" max="14856" width="4.28515625" customWidth="1"/>
    <col min="14857" max="14857" width="4.85546875" customWidth="1"/>
    <col min="14858" max="14858" width="5.140625" customWidth="1"/>
    <col min="14859" max="14859" width="4.85546875" customWidth="1"/>
    <col min="14860" max="14860" width="3.7109375" customWidth="1"/>
    <col min="14861" max="14861" width="4.5703125" customWidth="1"/>
    <col min="14862" max="14862" width="4.42578125" customWidth="1"/>
    <col min="14863" max="14863" width="7.140625" customWidth="1"/>
    <col min="14864" max="14864" width="6.140625" customWidth="1"/>
    <col min="14865" max="14866" width="6" customWidth="1"/>
    <col min="14867" max="14867" width="7.42578125" customWidth="1"/>
    <col min="14868" max="14868" width="5" customWidth="1"/>
    <col min="14869" max="14869" width="3.7109375" customWidth="1"/>
    <col min="14870" max="14871" width="3.5703125" customWidth="1"/>
    <col min="14872" max="14872" width="3" customWidth="1"/>
    <col min="14873" max="14873" width="4.42578125" customWidth="1"/>
    <col min="14874" max="14874" width="3.5703125" customWidth="1"/>
    <col min="14875" max="14875" width="3.7109375" customWidth="1"/>
    <col min="14876" max="14876" width="3" customWidth="1"/>
    <col min="14877" max="14877" width="3.7109375" customWidth="1"/>
    <col min="14878" max="14878" width="3.42578125" customWidth="1"/>
    <col min="14879" max="14879" width="4.28515625" customWidth="1"/>
    <col min="14880" max="14881" width="4" customWidth="1"/>
    <col min="14882" max="14882" width="3.5703125" customWidth="1"/>
    <col min="14883" max="14883" width="4.140625" customWidth="1"/>
    <col min="14884" max="14884" width="4.28515625" customWidth="1"/>
    <col min="14885" max="14885" width="3.7109375" customWidth="1"/>
    <col min="14886" max="14886" width="4" customWidth="1"/>
    <col min="14887" max="14887" width="3.5703125" customWidth="1"/>
    <col min="14888" max="14888" width="16.42578125" bestFit="1" customWidth="1"/>
    <col min="15105" max="15105" width="14.42578125" bestFit="1" customWidth="1"/>
    <col min="15106" max="15106" width="54.42578125" customWidth="1"/>
    <col min="15107" max="15107" width="7.28515625" customWidth="1"/>
    <col min="15108" max="15108" width="7.5703125" customWidth="1"/>
    <col min="15109" max="15109" width="5.140625" customWidth="1"/>
    <col min="15110" max="15110" width="4.5703125" customWidth="1"/>
    <col min="15111" max="15111" width="5.42578125" customWidth="1"/>
    <col min="15112" max="15112" width="4.28515625" customWidth="1"/>
    <col min="15113" max="15113" width="4.85546875" customWidth="1"/>
    <col min="15114" max="15114" width="5.140625" customWidth="1"/>
    <col min="15115" max="15115" width="4.85546875" customWidth="1"/>
    <col min="15116" max="15116" width="3.7109375" customWidth="1"/>
    <col min="15117" max="15117" width="4.5703125" customWidth="1"/>
    <col min="15118" max="15118" width="4.42578125" customWidth="1"/>
    <col min="15119" max="15119" width="7.140625" customWidth="1"/>
    <col min="15120" max="15120" width="6.140625" customWidth="1"/>
    <col min="15121" max="15122" width="6" customWidth="1"/>
    <col min="15123" max="15123" width="7.42578125" customWidth="1"/>
    <col min="15124" max="15124" width="5" customWidth="1"/>
    <col min="15125" max="15125" width="3.7109375" customWidth="1"/>
    <col min="15126" max="15127" width="3.5703125" customWidth="1"/>
    <col min="15128" max="15128" width="3" customWidth="1"/>
    <col min="15129" max="15129" width="4.42578125" customWidth="1"/>
    <col min="15130" max="15130" width="3.5703125" customWidth="1"/>
    <col min="15131" max="15131" width="3.7109375" customWidth="1"/>
    <col min="15132" max="15132" width="3" customWidth="1"/>
    <col min="15133" max="15133" width="3.7109375" customWidth="1"/>
    <col min="15134" max="15134" width="3.42578125" customWidth="1"/>
    <col min="15135" max="15135" width="4.28515625" customWidth="1"/>
    <col min="15136" max="15137" width="4" customWidth="1"/>
    <col min="15138" max="15138" width="3.5703125" customWidth="1"/>
    <col min="15139" max="15139" width="4.140625" customWidth="1"/>
    <col min="15140" max="15140" width="4.28515625" customWidth="1"/>
    <col min="15141" max="15141" width="3.7109375" customWidth="1"/>
    <col min="15142" max="15142" width="4" customWidth="1"/>
    <col min="15143" max="15143" width="3.5703125" customWidth="1"/>
    <col min="15144" max="15144" width="16.42578125" bestFit="1" customWidth="1"/>
    <col min="15361" max="15361" width="14.42578125" bestFit="1" customWidth="1"/>
    <col min="15362" max="15362" width="54.42578125" customWidth="1"/>
    <col min="15363" max="15363" width="7.28515625" customWidth="1"/>
    <col min="15364" max="15364" width="7.5703125" customWidth="1"/>
    <col min="15365" max="15365" width="5.140625" customWidth="1"/>
    <col min="15366" max="15366" width="4.5703125" customWidth="1"/>
    <col min="15367" max="15367" width="5.42578125" customWidth="1"/>
    <col min="15368" max="15368" width="4.28515625" customWidth="1"/>
    <col min="15369" max="15369" width="4.85546875" customWidth="1"/>
    <col min="15370" max="15370" width="5.140625" customWidth="1"/>
    <col min="15371" max="15371" width="4.85546875" customWidth="1"/>
    <col min="15372" max="15372" width="3.7109375" customWidth="1"/>
    <col min="15373" max="15373" width="4.5703125" customWidth="1"/>
    <col min="15374" max="15374" width="4.42578125" customWidth="1"/>
    <col min="15375" max="15375" width="7.140625" customWidth="1"/>
    <col min="15376" max="15376" width="6.140625" customWidth="1"/>
    <col min="15377" max="15378" width="6" customWidth="1"/>
    <col min="15379" max="15379" width="7.42578125" customWidth="1"/>
    <col min="15380" max="15380" width="5" customWidth="1"/>
    <col min="15381" max="15381" width="3.7109375" customWidth="1"/>
    <col min="15382" max="15383" width="3.5703125" customWidth="1"/>
    <col min="15384" max="15384" width="3" customWidth="1"/>
    <col min="15385" max="15385" width="4.42578125" customWidth="1"/>
    <col min="15386" max="15386" width="3.5703125" customWidth="1"/>
    <col min="15387" max="15387" width="3.7109375" customWidth="1"/>
    <col min="15388" max="15388" width="3" customWidth="1"/>
    <col min="15389" max="15389" width="3.7109375" customWidth="1"/>
    <col min="15390" max="15390" width="3.42578125" customWidth="1"/>
    <col min="15391" max="15391" width="4.28515625" customWidth="1"/>
    <col min="15392" max="15393" width="4" customWidth="1"/>
    <col min="15394" max="15394" width="3.5703125" customWidth="1"/>
    <col min="15395" max="15395" width="4.140625" customWidth="1"/>
    <col min="15396" max="15396" width="4.28515625" customWidth="1"/>
    <col min="15397" max="15397" width="3.7109375" customWidth="1"/>
    <col min="15398" max="15398" width="4" customWidth="1"/>
    <col min="15399" max="15399" width="3.5703125" customWidth="1"/>
    <col min="15400" max="15400" width="16.42578125" bestFit="1" customWidth="1"/>
    <col min="15617" max="15617" width="14.42578125" bestFit="1" customWidth="1"/>
    <col min="15618" max="15618" width="54.42578125" customWidth="1"/>
    <col min="15619" max="15619" width="7.28515625" customWidth="1"/>
    <col min="15620" max="15620" width="7.5703125" customWidth="1"/>
    <col min="15621" max="15621" width="5.140625" customWidth="1"/>
    <col min="15622" max="15622" width="4.5703125" customWidth="1"/>
    <col min="15623" max="15623" width="5.42578125" customWidth="1"/>
    <col min="15624" max="15624" width="4.28515625" customWidth="1"/>
    <col min="15625" max="15625" width="4.85546875" customWidth="1"/>
    <col min="15626" max="15626" width="5.140625" customWidth="1"/>
    <col min="15627" max="15627" width="4.85546875" customWidth="1"/>
    <col min="15628" max="15628" width="3.7109375" customWidth="1"/>
    <col min="15629" max="15629" width="4.5703125" customWidth="1"/>
    <col min="15630" max="15630" width="4.42578125" customWidth="1"/>
    <col min="15631" max="15631" width="7.140625" customWidth="1"/>
    <col min="15632" max="15632" width="6.140625" customWidth="1"/>
    <col min="15633" max="15634" width="6" customWidth="1"/>
    <col min="15635" max="15635" width="7.42578125" customWidth="1"/>
    <col min="15636" max="15636" width="5" customWidth="1"/>
    <col min="15637" max="15637" width="3.7109375" customWidth="1"/>
    <col min="15638" max="15639" width="3.5703125" customWidth="1"/>
    <col min="15640" max="15640" width="3" customWidth="1"/>
    <col min="15641" max="15641" width="4.42578125" customWidth="1"/>
    <col min="15642" max="15642" width="3.5703125" customWidth="1"/>
    <col min="15643" max="15643" width="3.7109375" customWidth="1"/>
    <col min="15644" max="15644" width="3" customWidth="1"/>
    <col min="15645" max="15645" width="3.7109375" customWidth="1"/>
    <col min="15646" max="15646" width="3.42578125" customWidth="1"/>
    <col min="15647" max="15647" width="4.28515625" customWidth="1"/>
    <col min="15648" max="15649" width="4" customWidth="1"/>
    <col min="15650" max="15650" width="3.5703125" customWidth="1"/>
    <col min="15651" max="15651" width="4.140625" customWidth="1"/>
    <col min="15652" max="15652" width="4.28515625" customWidth="1"/>
    <col min="15653" max="15653" width="3.7109375" customWidth="1"/>
    <col min="15654" max="15654" width="4" customWidth="1"/>
    <col min="15655" max="15655" width="3.5703125" customWidth="1"/>
    <col min="15656" max="15656" width="16.42578125" bestFit="1" customWidth="1"/>
    <col min="15873" max="15873" width="14.42578125" bestFit="1" customWidth="1"/>
    <col min="15874" max="15874" width="54.42578125" customWidth="1"/>
    <col min="15875" max="15875" width="7.28515625" customWidth="1"/>
    <col min="15876" max="15876" width="7.5703125" customWidth="1"/>
    <col min="15877" max="15877" width="5.140625" customWidth="1"/>
    <col min="15878" max="15878" width="4.5703125" customWidth="1"/>
    <col min="15879" max="15879" width="5.42578125" customWidth="1"/>
    <col min="15880" max="15880" width="4.28515625" customWidth="1"/>
    <col min="15881" max="15881" width="4.85546875" customWidth="1"/>
    <col min="15882" max="15882" width="5.140625" customWidth="1"/>
    <col min="15883" max="15883" width="4.85546875" customWidth="1"/>
    <col min="15884" max="15884" width="3.7109375" customWidth="1"/>
    <col min="15885" max="15885" width="4.5703125" customWidth="1"/>
    <col min="15886" max="15886" width="4.42578125" customWidth="1"/>
    <col min="15887" max="15887" width="7.140625" customWidth="1"/>
    <col min="15888" max="15888" width="6.140625" customWidth="1"/>
    <col min="15889" max="15890" width="6" customWidth="1"/>
    <col min="15891" max="15891" width="7.42578125" customWidth="1"/>
    <col min="15892" max="15892" width="5" customWidth="1"/>
    <col min="15893" max="15893" width="3.7109375" customWidth="1"/>
    <col min="15894" max="15895" width="3.5703125" customWidth="1"/>
    <col min="15896" max="15896" width="3" customWidth="1"/>
    <col min="15897" max="15897" width="4.42578125" customWidth="1"/>
    <col min="15898" max="15898" width="3.5703125" customWidth="1"/>
    <col min="15899" max="15899" width="3.7109375" customWidth="1"/>
    <col min="15900" max="15900" width="3" customWidth="1"/>
    <col min="15901" max="15901" width="3.7109375" customWidth="1"/>
    <col min="15902" max="15902" width="3.42578125" customWidth="1"/>
    <col min="15903" max="15903" width="4.28515625" customWidth="1"/>
    <col min="15904" max="15905" width="4" customWidth="1"/>
    <col min="15906" max="15906" width="3.5703125" customWidth="1"/>
    <col min="15907" max="15907" width="4.140625" customWidth="1"/>
    <col min="15908" max="15908" width="4.28515625" customWidth="1"/>
    <col min="15909" max="15909" width="3.7109375" customWidth="1"/>
    <col min="15910" max="15910" width="4" customWidth="1"/>
    <col min="15911" max="15911" width="3.5703125" customWidth="1"/>
    <col min="15912" max="15912" width="16.42578125" bestFit="1" customWidth="1"/>
    <col min="16129" max="16129" width="14.42578125" bestFit="1" customWidth="1"/>
    <col min="16130" max="16130" width="54.42578125" customWidth="1"/>
    <col min="16131" max="16131" width="7.28515625" customWidth="1"/>
    <col min="16132" max="16132" width="7.5703125" customWidth="1"/>
    <col min="16133" max="16133" width="5.140625" customWidth="1"/>
    <col min="16134" max="16134" width="4.5703125" customWidth="1"/>
    <col min="16135" max="16135" width="5.42578125" customWidth="1"/>
    <col min="16136" max="16136" width="4.28515625" customWidth="1"/>
    <col min="16137" max="16137" width="4.85546875" customWidth="1"/>
    <col min="16138" max="16138" width="5.140625" customWidth="1"/>
    <col min="16139" max="16139" width="4.85546875" customWidth="1"/>
    <col min="16140" max="16140" width="3.7109375" customWidth="1"/>
    <col min="16141" max="16141" width="4.5703125" customWidth="1"/>
    <col min="16142" max="16142" width="4.42578125" customWidth="1"/>
    <col min="16143" max="16143" width="7.140625" customWidth="1"/>
    <col min="16144" max="16144" width="6.140625" customWidth="1"/>
    <col min="16145" max="16146" width="6" customWidth="1"/>
    <col min="16147" max="16147" width="7.42578125" customWidth="1"/>
    <col min="16148" max="16148" width="5" customWidth="1"/>
    <col min="16149" max="16149" width="3.7109375" customWidth="1"/>
    <col min="16150" max="16151" width="3.5703125" customWidth="1"/>
    <col min="16152" max="16152" width="3" customWidth="1"/>
    <col min="16153" max="16153" width="4.42578125" customWidth="1"/>
    <col min="16154" max="16154" width="3.5703125" customWidth="1"/>
    <col min="16155" max="16155" width="3.7109375" customWidth="1"/>
    <col min="16156" max="16156" width="3" customWidth="1"/>
    <col min="16157" max="16157" width="3.7109375" customWidth="1"/>
    <col min="16158" max="16158" width="3.42578125" customWidth="1"/>
    <col min="16159" max="16159" width="4.28515625" customWidth="1"/>
    <col min="16160" max="16161" width="4" customWidth="1"/>
    <col min="16162" max="16162" width="3.5703125" customWidth="1"/>
    <col min="16163" max="16163" width="4.140625" customWidth="1"/>
    <col min="16164" max="16164" width="4.28515625" customWidth="1"/>
    <col min="16165" max="16165" width="3.7109375" customWidth="1"/>
    <col min="16166" max="16166" width="4" customWidth="1"/>
    <col min="16167" max="16167" width="3.5703125" customWidth="1"/>
    <col min="16168" max="16168" width="16.42578125" bestFit="1" customWidth="1"/>
  </cols>
  <sheetData>
    <row r="1" spans="1:41" ht="18">
      <c r="A1" s="22" t="s">
        <v>43</v>
      </c>
      <c r="B1" s="23"/>
      <c r="C1" s="20"/>
      <c r="D1" s="20"/>
      <c r="E1" s="20"/>
      <c r="F1" s="73"/>
      <c r="G1" s="73"/>
      <c r="H1" s="73"/>
      <c r="I1" s="73"/>
      <c r="J1" s="73"/>
      <c r="K1" s="1060" t="s">
        <v>312</v>
      </c>
      <c r="L1" s="1060"/>
      <c r="M1" s="1060"/>
      <c r="N1" s="1060"/>
      <c r="O1" s="1060"/>
      <c r="P1" s="1060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41"/>
    </row>
    <row r="2" spans="1:41" ht="18">
      <c r="A2" s="22" t="s">
        <v>54</v>
      </c>
      <c r="B2" s="23"/>
      <c r="C2" s="20"/>
      <c r="D2" s="20"/>
      <c r="E2" s="20"/>
      <c r="F2" s="73"/>
      <c r="G2" s="73"/>
      <c r="H2" s="73"/>
      <c r="I2" s="73"/>
      <c r="J2" s="73"/>
      <c r="K2" s="73"/>
      <c r="L2" s="73"/>
      <c r="M2" s="73"/>
      <c r="N2" s="73" t="s">
        <v>33</v>
      </c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41"/>
      <c r="AC2" s="41"/>
      <c r="AD2" s="41"/>
      <c r="AE2" s="41"/>
      <c r="AF2" s="41"/>
      <c r="AG2" s="20"/>
      <c r="AH2" s="20"/>
      <c r="AI2" s="20"/>
      <c r="AJ2" s="20"/>
      <c r="AK2" s="20"/>
      <c r="AL2" s="20"/>
      <c r="AM2" s="20"/>
      <c r="AN2" s="20"/>
    </row>
    <row r="3" spans="1:41" ht="18">
      <c r="A3" s="22"/>
      <c r="B3" s="23"/>
      <c r="C3" s="20"/>
      <c r="D3" s="20"/>
      <c r="E3" s="20"/>
      <c r="F3" s="73"/>
      <c r="G3" s="73"/>
      <c r="H3" s="73"/>
      <c r="I3" s="73"/>
      <c r="J3" s="73"/>
      <c r="K3" s="73"/>
      <c r="L3" s="73"/>
      <c r="M3" s="73"/>
      <c r="N3" s="73" t="s">
        <v>90</v>
      </c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41"/>
      <c r="AC3" s="41"/>
      <c r="AD3" s="41"/>
      <c r="AE3" s="41"/>
      <c r="AF3" s="41"/>
      <c r="AG3" s="20" t="s">
        <v>87</v>
      </c>
      <c r="AH3" s="20"/>
      <c r="AI3" s="20"/>
      <c r="AJ3" s="20"/>
      <c r="AK3" s="20" t="s">
        <v>313</v>
      </c>
      <c r="AL3" s="20"/>
      <c r="AM3" s="20"/>
      <c r="AN3" s="20"/>
    </row>
    <row r="4" spans="1:41" ht="18">
      <c r="A4" s="4"/>
      <c r="B4" s="5"/>
      <c r="C4" s="3"/>
      <c r="D4" s="3"/>
      <c r="E4" s="3"/>
      <c r="F4" s="3"/>
      <c r="G4" s="3"/>
      <c r="H4" s="3"/>
      <c r="I4" s="3"/>
      <c r="J4" s="3"/>
      <c r="K4" s="73"/>
      <c r="L4" s="73"/>
      <c r="M4" s="73"/>
      <c r="N4" s="73" t="s">
        <v>88</v>
      </c>
      <c r="O4" s="73"/>
      <c r="P4" s="73"/>
      <c r="Q4" s="73"/>
      <c r="R4" s="3"/>
      <c r="S4" s="73"/>
      <c r="T4" s="73"/>
      <c r="U4" s="73"/>
      <c r="V4" s="73"/>
      <c r="W4" s="73"/>
      <c r="X4" s="73"/>
      <c r="Y4" s="73"/>
      <c r="Z4" s="73"/>
      <c r="AA4" s="7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</row>
    <row r="5" spans="1:41" ht="18">
      <c r="A5" s="4"/>
      <c r="B5" s="5"/>
      <c r="C5" s="3"/>
      <c r="D5" s="71"/>
      <c r="E5" s="22"/>
      <c r="F5" s="23"/>
      <c r="G5" s="20"/>
      <c r="H5" s="20"/>
      <c r="I5" s="20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41"/>
      <c r="AG5" s="41"/>
      <c r="AH5" s="41"/>
      <c r="AI5" s="41"/>
      <c r="AJ5" s="41"/>
      <c r="AK5" s="20"/>
      <c r="AL5" s="20"/>
      <c r="AM5" s="20"/>
      <c r="AN5" s="20"/>
    </row>
    <row r="6" spans="1:41" ht="18">
      <c r="A6" s="4"/>
      <c r="B6" s="5"/>
      <c r="C6" s="3"/>
      <c r="D6" s="1"/>
      <c r="E6" s="4"/>
      <c r="F6" s="5"/>
      <c r="G6" s="3"/>
      <c r="H6" s="3"/>
      <c r="I6" s="3"/>
      <c r="J6" s="3"/>
      <c r="K6" s="3"/>
      <c r="L6" s="3"/>
      <c r="M6" s="3"/>
      <c r="N6" s="3"/>
      <c r="O6" s="73"/>
      <c r="P6" s="73"/>
      <c r="Q6" s="73"/>
      <c r="R6" s="73"/>
      <c r="S6" s="73"/>
      <c r="T6" s="73"/>
      <c r="U6" s="73"/>
      <c r="V6" s="3"/>
      <c r="W6" s="73"/>
      <c r="X6" s="73"/>
      <c r="Y6" s="73"/>
      <c r="Z6" s="73"/>
      <c r="AA6" s="73"/>
      <c r="AB6" s="73"/>
      <c r="AC6" s="73"/>
      <c r="AD6" s="73"/>
      <c r="AE6" s="73"/>
      <c r="AF6" s="3"/>
      <c r="AG6" s="3"/>
      <c r="AH6" s="3"/>
      <c r="AI6" s="3"/>
      <c r="AJ6" s="3"/>
      <c r="AK6" s="3"/>
      <c r="AL6" s="3"/>
      <c r="AM6" s="3"/>
      <c r="AN6" s="3"/>
    </row>
    <row r="7" spans="1:41" ht="16.5" thickBot="1">
      <c r="A7" s="1077" t="s">
        <v>387</v>
      </c>
      <c r="B7" s="1077"/>
      <c r="C7" s="1077"/>
      <c r="D7" s="1077"/>
      <c r="E7" s="1077"/>
      <c r="F7" s="1077"/>
      <c r="G7" s="1077"/>
      <c r="H7" s="1077"/>
      <c r="I7" s="1077"/>
      <c r="J7" s="1077"/>
      <c r="K7" s="1077"/>
      <c r="L7" s="1077"/>
      <c r="M7" s="1077"/>
      <c r="N7" s="1077"/>
      <c r="O7" s="1077"/>
      <c r="P7" s="1077"/>
      <c r="Q7" s="1077"/>
      <c r="R7" s="1077"/>
      <c r="S7" s="1077"/>
      <c r="T7" s="1077"/>
      <c r="U7" s="1077"/>
      <c r="V7" s="1077"/>
      <c r="W7" s="1077"/>
      <c r="X7" s="1077"/>
      <c r="Y7" s="1077"/>
      <c r="Z7" s="1077"/>
      <c r="AA7" s="1077"/>
      <c r="AB7" s="1077"/>
      <c r="AC7" s="1077"/>
      <c r="AD7" s="1077"/>
      <c r="AE7" s="1077"/>
      <c r="AF7" s="1077"/>
      <c r="AG7" s="1077"/>
      <c r="AH7" s="1077"/>
      <c r="AI7" s="1077"/>
      <c r="AJ7" s="1077"/>
      <c r="AK7" s="1077"/>
      <c r="AL7" s="1077"/>
      <c r="AM7" s="1077"/>
      <c r="AN7" s="1077"/>
    </row>
    <row r="8" spans="1:41" ht="15.75">
      <c r="A8" s="1010" t="s">
        <v>21</v>
      </c>
      <c r="B8" s="1072" t="s">
        <v>2</v>
      </c>
      <c r="C8" s="10" t="s">
        <v>0</v>
      </c>
      <c r="D8" s="1014" t="s">
        <v>32</v>
      </c>
      <c r="E8" s="1016" t="s">
        <v>1</v>
      </c>
      <c r="F8" s="1017"/>
      <c r="G8" s="1017"/>
      <c r="H8" s="1017"/>
      <c r="I8" s="1017"/>
      <c r="J8" s="1017"/>
      <c r="K8" s="1017"/>
      <c r="L8" s="1017"/>
      <c r="M8" s="1017"/>
      <c r="N8" s="1017"/>
      <c r="O8" s="1017"/>
      <c r="P8" s="1017"/>
      <c r="Q8" s="1017"/>
      <c r="R8" s="1017"/>
      <c r="S8" s="1017"/>
      <c r="T8" s="1017"/>
      <c r="U8" s="1017"/>
      <c r="V8" s="1017"/>
      <c r="W8" s="1017"/>
      <c r="X8" s="1017"/>
      <c r="Y8" s="1017"/>
      <c r="Z8" s="1017"/>
      <c r="AA8" s="1017"/>
      <c r="AB8" s="1017"/>
      <c r="AC8" s="1017"/>
      <c r="AD8" s="1017"/>
      <c r="AE8" s="1017"/>
      <c r="AF8" s="1017"/>
      <c r="AG8" s="1017"/>
      <c r="AH8" s="1017"/>
      <c r="AI8" s="11"/>
      <c r="AJ8" s="11"/>
      <c r="AK8" s="11"/>
      <c r="AL8" s="12"/>
      <c r="AM8" s="13"/>
      <c r="AN8" s="1062" t="s">
        <v>26</v>
      </c>
    </row>
    <row r="9" spans="1:41" ht="16.5" thickBot="1">
      <c r="A9" s="1053"/>
      <c r="B9" s="1073"/>
      <c r="C9" s="14" t="s">
        <v>3</v>
      </c>
      <c r="D9" s="1055"/>
      <c r="E9" s="15"/>
      <c r="F9" s="16"/>
      <c r="G9" s="16" t="s">
        <v>4</v>
      </c>
      <c r="H9" s="16"/>
      <c r="I9" s="17"/>
      <c r="J9" s="16"/>
      <c r="K9" s="16"/>
      <c r="L9" s="16" t="s">
        <v>5</v>
      </c>
      <c r="M9" s="16"/>
      <c r="N9" s="17"/>
      <c r="O9" s="16"/>
      <c r="P9" s="16"/>
      <c r="Q9" s="18" t="s">
        <v>6</v>
      </c>
      <c r="R9" s="16"/>
      <c r="S9" s="17"/>
      <c r="T9" s="16"/>
      <c r="U9" s="16"/>
      <c r="V9" s="18" t="s">
        <v>7</v>
      </c>
      <c r="W9" s="16"/>
      <c r="X9" s="17"/>
      <c r="Y9" s="16"/>
      <c r="Z9" s="16"/>
      <c r="AA9" s="18" t="s">
        <v>8</v>
      </c>
      <c r="AB9" s="16"/>
      <c r="AC9" s="17"/>
      <c r="AD9" s="15"/>
      <c r="AE9" s="16"/>
      <c r="AF9" s="16" t="s">
        <v>9</v>
      </c>
      <c r="AG9" s="16"/>
      <c r="AH9" s="19"/>
      <c r="AI9" s="15"/>
      <c r="AJ9" s="16"/>
      <c r="AK9" s="16" t="s">
        <v>20</v>
      </c>
      <c r="AL9" s="16"/>
      <c r="AM9" s="17"/>
      <c r="AN9" s="1063"/>
    </row>
    <row r="10" spans="1:41" ht="16.5" thickBot="1">
      <c r="A10" s="773"/>
      <c r="B10" s="774"/>
      <c r="C10" s="775"/>
      <c r="D10" s="776"/>
      <c r="E10" s="75" t="s">
        <v>10</v>
      </c>
      <c r="F10" s="331" t="s">
        <v>12</v>
      </c>
      <c r="G10" s="331" t="s">
        <v>11</v>
      </c>
      <c r="H10" s="331" t="s">
        <v>13</v>
      </c>
      <c r="I10" s="332" t="s">
        <v>14</v>
      </c>
      <c r="J10" s="30" t="s">
        <v>10</v>
      </c>
      <c r="K10" s="30" t="s">
        <v>12</v>
      </c>
      <c r="L10" s="30" t="s">
        <v>11</v>
      </c>
      <c r="M10" s="30" t="s">
        <v>13</v>
      </c>
      <c r="N10" s="31" t="s">
        <v>14</v>
      </c>
      <c r="O10" s="29" t="s">
        <v>10</v>
      </c>
      <c r="P10" s="30" t="s">
        <v>12</v>
      </c>
      <c r="Q10" s="30" t="s">
        <v>11</v>
      </c>
      <c r="R10" s="30" t="s">
        <v>13</v>
      </c>
      <c r="S10" s="31" t="s">
        <v>14</v>
      </c>
      <c r="T10" s="29" t="s">
        <v>10</v>
      </c>
      <c r="U10" s="30" t="s">
        <v>12</v>
      </c>
      <c r="V10" s="30" t="s">
        <v>11</v>
      </c>
      <c r="W10" s="30" t="s">
        <v>13</v>
      </c>
      <c r="X10" s="31" t="s">
        <v>14</v>
      </c>
      <c r="Y10" s="29" t="s">
        <v>10</v>
      </c>
      <c r="Z10" s="30" t="s">
        <v>12</v>
      </c>
      <c r="AA10" s="30" t="s">
        <v>11</v>
      </c>
      <c r="AB10" s="30" t="s">
        <v>13</v>
      </c>
      <c r="AC10" s="31" t="s">
        <v>14</v>
      </c>
      <c r="AD10" s="29" t="s">
        <v>10</v>
      </c>
      <c r="AE10" s="30" t="s">
        <v>12</v>
      </c>
      <c r="AF10" s="30" t="s">
        <v>11</v>
      </c>
      <c r="AG10" s="30" t="s">
        <v>13</v>
      </c>
      <c r="AH10" s="31" t="s">
        <v>14</v>
      </c>
      <c r="AI10" s="32" t="s">
        <v>10</v>
      </c>
      <c r="AJ10" s="72" t="s">
        <v>12</v>
      </c>
      <c r="AK10" s="72" t="s">
        <v>11</v>
      </c>
      <c r="AL10" s="72" t="s">
        <v>13</v>
      </c>
      <c r="AM10" s="67" t="s">
        <v>14</v>
      </c>
      <c r="AN10" s="339" t="s">
        <v>21</v>
      </c>
    </row>
    <row r="11" spans="1:41" ht="16.5" thickBot="1">
      <c r="A11" s="1076"/>
      <c r="B11" s="1076"/>
      <c r="C11" s="777"/>
      <c r="D11" s="778"/>
      <c r="E11" s="333"/>
      <c r="F11" s="334"/>
      <c r="G11" s="334"/>
      <c r="H11" s="334"/>
      <c r="I11" s="335"/>
      <c r="J11" s="330"/>
      <c r="K11" s="26"/>
      <c r="L11" s="26"/>
      <c r="M11" s="26"/>
      <c r="N11" s="329"/>
      <c r="O11" s="336"/>
      <c r="P11" s="337"/>
      <c r="Q11" s="337"/>
      <c r="R11" s="337"/>
      <c r="S11" s="338"/>
      <c r="T11" s="330"/>
      <c r="U11" s="26"/>
      <c r="V11" s="26"/>
      <c r="W11" s="26"/>
      <c r="X11" s="25"/>
      <c r="Y11" s="24"/>
      <c r="Z11" s="26"/>
      <c r="AA11" s="26"/>
      <c r="AB11" s="26"/>
      <c r="AC11" s="25"/>
      <c r="AD11" s="24"/>
      <c r="AE11" s="26"/>
      <c r="AF11" s="26"/>
      <c r="AG11" s="26"/>
      <c r="AH11" s="25"/>
      <c r="AI11" s="24"/>
      <c r="AJ11" s="26"/>
      <c r="AK11" s="26"/>
      <c r="AL11" s="26"/>
      <c r="AM11" s="329"/>
      <c r="AN11" s="28"/>
    </row>
    <row r="12" spans="1:41" s="279" customFormat="1" ht="15.75">
      <c r="A12" s="853" t="s">
        <v>4</v>
      </c>
      <c r="B12" s="919" t="s">
        <v>290</v>
      </c>
      <c r="C12" s="921" t="s">
        <v>75</v>
      </c>
      <c r="D12" s="853">
        <v>3</v>
      </c>
      <c r="E12" s="858"/>
      <c r="F12" s="859"/>
      <c r="G12" s="859"/>
      <c r="H12" s="859"/>
      <c r="I12" s="860"/>
      <c r="J12" s="861"/>
      <c r="K12" s="862"/>
      <c r="L12" s="862"/>
      <c r="M12" s="862"/>
      <c r="N12" s="863"/>
      <c r="O12" s="864">
        <v>2</v>
      </c>
      <c r="P12" s="865">
        <v>0</v>
      </c>
      <c r="Q12" s="865">
        <v>0</v>
      </c>
      <c r="R12" s="865" t="s">
        <v>37</v>
      </c>
      <c r="S12" s="866">
        <v>3</v>
      </c>
      <c r="T12" s="630" t="s">
        <v>251</v>
      </c>
      <c r="U12" s="862"/>
      <c r="V12" s="862"/>
      <c r="W12" s="862"/>
      <c r="X12" s="863"/>
      <c r="Y12" s="867"/>
      <c r="Z12" s="868"/>
      <c r="AA12" s="868"/>
      <c r="AB12" s="868"/>
      <c r="AC12" s="869"/>
      <c r="AD12" s="861"/>
      <c r="AE12" s="870"/>
      <c r="AF12" s="870"/>
      <c r="AG12" s="870"/>
      <c r="AH12" s="871"/>
      <c r="AI12" s="872"/>
      <c r="AJ12" s="873"/>
      <c r="AK12" s="873"/>
      <c r="AL12" s="873"/>
      <c r="AM12" s="874"/>
      <c r="AN12" s="853"/>
    </row>
    <row r="13" spans="1:41" s="279" customFormat="1" ht="15.75">
      <c r="A13" s="853" t="s">
        <v>5</v>
      </c>
      <c r="B13" s="920" t="s">
        <v>291</v>
      </c>
      <c r="C13" s="922" t="s">
        <v>76</v>
      </c>
      <c r="D13" s="854">
        <v>3</v>
      </c>
      <c r="E13" s="858"/>
      <c r="F13" s="859"/>
      <c r="G13" s="859"/>
      <c r="H13" s="859"/>
      <c r="I13" s="860"/>
      <c r="J13" s="875"/>
      <c r="K13" s="873"/>
      <c r="L13" s="873"/>
      <c r="M13" s="873"/>
      <c r="N13" s="874"/>
      <c r="O13" s="864">
        <v>2</v>
      </c>
      <c r="P13" s="865">
        <v>0</v>
      </c>
      <c r="Q13" s="865">
        <v>0</v>
      </c>
      <c r="R13" s="865" t="s">
        <v>37</v>
      </c>
      <c r="S13" s="866">
        <v>3</v>
      </c>
      <c r="T13" s="630" t="s">
        <v>251</v>
      </c>
      <c r="U13" s="873"/>
      <c r="V13" s="873"/>
      <c r="W13" s="873"/>
      <c r="X13" s="876"/>
      <c r="Y13" s="867"/>
      <c r="Z13" s="868"/>
      <c r="AA13" s="868"/>
      <c r="AB13" s="868"/>
      <c r="AC13" s="869"/>
      <c r="AD13" s="875"/>
      <c r="AE13" s="873"/>
      <c r="AF13" s="873"/>
      <c r="AG13" s="873"/>
      <c r="AH13" s="876"/>
      <c r="AI13" s="867"/>
      <c r="AJ13" s="868"/>
      <c r="AK13" s="868"/>
      <c r="AL13" s="868"/>
      <c r="AM13" s="877"/>
      <c r="AN13" s="854"/>
    </row>
    <row r="14" spans="1:41" s="279" customFormat="1" ht="15.75">
      <c r="A14" s="853" t="s">
        <v>6</v>
      </c>
      <c r="B14" s="912" t="s">
        <v>292</v>
      </c>
      <c r="C14" s="922" t="s">
        <v>77</v>
      </c>
      <c r="D14" s="854">
        <v>3</v>
      </c>
      <c r="E14" s="858"/>
      <c r="F14" s="859"/>
      <c r="G14" s="859"/>
      <c r="H14" s="859"/>
      <c r="I14" s="860"/>
      <c r="J14" s="875"/>
      <c r="K14" s="873"/>
      <c r="L14" s="873"/>
      <c r="M14" s="873"/>
      <c r="N14" s="874"/>
      <c r="O14" s="864">
        <v>2</v>
      </c>
      <c r="P14" s="865">
        <v>0</v>
      </c>
      <c r="Q14" s="865">
        <v>0</v>
      </c>
      <c r="R14" s="865" t="s">
        <v>37</v>
      </c>
      <c r="S14" s="866">
        <v>3</v>
      </c>
      <c r="T14" s="630" t="s">
        <v>251</v>
      </c>
      <c r="U14" s="868"/>
      <c r="V14" s="868"/>
      <c r="W14" s="868"/>
      <c r="X14" s="878"/>
      <c r="Y14" s="872"/>
      <c r="Z14" s="868"/>
      <c r="AA14" s="868"/>
      <c r="AB14" s="868"/>
      <c r="AC14" s="869"/>
      <c r="AD14" s="875"/>
      <c r="AE14" s="868"/>
      <c r="AF14" s="868"/>
      <c r="AG14" s="868"/>
      <c r="AH14" s="878"/>
      <c r="AI14" s="872"/>
      <c r="AJ14" s="873"/>
      <c r="AK14" s="873"/>
      <c r="AL14" s="873"/>
      <c r="AM14" s="874"/>
      <c r="AN14" s="854"/>
      <c r="AO14" s="771"/>
    </row>
    <row r="15" spans="1:41" s="279" customFormat="1" ht="15.75">
      <c r="A15" s="853" t="s">
        <v>7</v>
      </c>
      <c r="B15" s="913" t="s">
        <v>293</v>
      </c>
      <c r="C15" s="923" t="s">
        <v>157</v>
      </c>
      <c r="D15" s="879">
        <v>4</v>
      </c>
      <c r="E15" s="880"/>
      <c r="F15" s="881"/>
      <c r="G15" s="881"/>
      <c r="H15" s="881"/>
      <c r="I15" s="882"/>
      <c r="J15" s="883"/>
      <c r="K15" s="881"/>
      <c r="L15" s="881"/>
      <c r="M15" s="881"/>
      <c r="N15" s="884"/>
      <c r="O15" s="885">
        <v>2</v>
      </c>
      <c r="P15" s="886">
        <v>0</v>
      </c>
      <c r="Q15" s="886">
        <v>0</v>
      </c>
      <c r="R15" s="886" t="s">
        <v>37</v>
      </c>
      <c r="S15" s="887">
        <v>4</v>
      </c>
      <c r="T15" s="630" t="s">
        <v>251</v>
      </c>
      <c r="U15" s="881"/>
      <c r="V15" s="881"/>
      <c r="W15" s="881"/>
      <c r="X15" s="882"/>
      <c r="Y15" s="883"/>
      <c r="Z15" s="881"/>
      <c r="AA15" s="881"/>
      <c r="AB15" s="881"/>
      <c r="AC15" s="884"/>
      <c r="AD15" s="888"/>
      <c r="AE15" s="881"/>
      <c r="AF15" s="881"/>
      <c r="AG15" s="881"/>
      <c r="AH15" s="882"/>
      <c r="AI15" s="883"/>
      <c r="AJ15" s="881"/>
      <c r="AK15" s="881"/>
      <c r="AL15" s="881"/>
      <c r="AM15" s="884"/>
      <c r="AN15" s="889"/>
      <c r="AO15" s="772"/>
    </row>
    <row r="16" spans="1:41" s="279" customFormat="1" ht="42.75" customHeight="1">
      <c r="A16" s="853" t="s">
        <v>8</v>
      </c>
      <c r="B16" s="920" t="s">
        <v>294</v>
      </c>
      <c r="C16" s="922" t="s">
        <v>78</v>
      </c>
      <c r="D16" s="854">
        <v>3</v>
      </c>
      <c r="E16" s="858"/>
      <c r="F16" s="859"/>
      <c r="G16" s="859"/>
      <c r="H16" s="859"/>
      <c r="I16" s="860"/>
      <c r="J16" s="875"/>
      <c r="K16" s="873"/>
      <c r="L16" s="873"/>
      <c r="M16" s="873"/>
      <c r="N16" s="874"/>
      <c r="O16" s="864">
        <v>2</v>
      </c>
      <c r="P16" s="865">
        <v>0</v>
      </c>
      <c r="Q16" s="865">
        <v>0</v>
      </c>
      <c r="R16" s="865" t="s">
        <v>37</v>
      </c>
      <c r="S16" s="866">
        <v>3</v>
      </c>
      <c r="T16" s="630" t="s">
        <v>251</v>
      </c>
      <c r="U16" s="873"/>
      <c r="V16" s="873"/>
      <c r="W16" s="873"/>
      <c r="X16" s="876"/>
      <c r="Y16" s="872"/>
      <c r="Z16" s="873"/>
      <c r="AA16" s="873"/>
      <c r="AB16" s="873"/>
      <c r="AC16" s="890"/>
      <c r="AD16" s="875"/>
      <c r="AE16" s="873"/>
      <c r="AF16" s="873"/>
      <c r="AG16" s="873"/>
      <c r="AH16" s="876"/>
      <c r="AI16" s="872"/>
      <c r="AJ16" s="873"/>
      <c r="AK16" s="873"/>
      <c r="AL16" s="873"/>
      <c r="AM16" s="874"/>
      <c r="AN16" s="854"/>
      <c r="AO16" s="771"/>
    </row>
    <row r="17" spans="1:40" s="279" customFormat="1" ht="46.5" customHeight="1">
      <c r="A17" s="853" t="s">
        <v>9</v>
      </c>
      <c r="B17" s="912" t="s">
        <v>295</v>
      </c>
      <c r="C17" s="922" t="s">
        <v>134</v>
      </c>
      <c r="D17" s="854">
        <v>4</v>
      </c>
      <c r="E17" s="858"/>
      <c r="F17" s="859"/>
      <c r="G17" s="859"/>
      <c r="H17" s="859"/>
      <c r="I17" s="860"/>
      <c r="J17" s="875"/>
      <c r="K17" s="873"/>
      <c r="L17" s="873"/>
      <c r="M17" s="873"/>
      <c r="N17" s="874"/>
      <c r="O17" s="864">
        <v>2</v>
      </c>
      <c r="P17" s="865">
        <v>0</v>
      </c>
      <c r="Q17" s="865">
        <v>0</v>
      </c>
      <c r="R17" s="865" t="s">
        <v>37</v>
      </c>
      <c r="S17" s="866">
        <v>4</v>
      </c>
      <c r="T17" s="630" t="s">
        <v>251</v>
      </c>
      <c r="U17" s="873"/>
      <c r="V17" s="873"/>
      <c r="W17" s="873"/>
      <c r="X17" s="876"/>
      <c r="Y17" s="872"/>
      <c r="Z17" s="873"/>
      <c r="AA17" s="873"/>
      <c r="AB17" s="873"/>
      <c r="AC17" s="890"/>
      <c r="AD17" s="875"/>
      <c r="AE17" s="873"/>
      <c r="AF17" s="873"/>
      <c r="AG17" s="873"/>
      <c r="AH17" s="876"/>
      <c r="AI17" s="872"/>
      <c r="AJ17" s="873"/>
      <c r="AK17" s="873"/>
      <c r="AL17" s="873"/>
      <c r="AM17" s="874"/>
      <c r="AN17" s="854"/>
    </row>
    <row r="18" spans="1:40" s="279" customFormat="1" ht="46.5" customHeight="1">
      <c r="A18" s="853" t="s">
        <v>20</v>
      </c>
      <c r="B18" s="912" t="s">
        <v>296</v>
      </c>
      <c r="C18" s="922" t="s">
        <v>135</v>
      </c>
      <c r="D18" s="854">
        <v>3</v>
      </c>
      <c r="E18" s="858"/>
      <c r="F18" s="859"/>
      <c r="G18" s="859"/>
      <c r="H18" s="859"/>
      <c r="I18" s="860"/>
      <c r="J18" s="875"/>
      <c r="K18" s="873"/>
      <c r="L18" s="873"/>
      <c r="M18" s="873"/>
      <c r="N18" s="874"/>
      <c r="O18" s="864">
        <v>2</v>
      </c>
      <c r="P18" s="865">
        <v>0</v>
      </c>
      <c r="Q18" s="865">
        <v>0</v>
      </c>
      <c r="R18" s="865" t="s">
        <v>37</v>
      </c>
      <c r="S18" s="866">
        <v>3</v>
      </c>
      <c r="T18" s="630" t="s">
        <v>251</v>
      </c>
      <c r="U18" s="868"/>
      <c r="V18" s="868"/>
      <c r="W18" s="868"/>
      <c r="X18" s="878"/>
      <c r="Y18" s="872"/>
      <c r="Z18" s="873"/>
      <c r="AA18" s="873"/>
      <c r="AB18" s="873"/>
      <c r="AC18" s="890"/>
      <c r="AD18" s="875"/>
      <c r="AE18" s="873"/>
      <c r="AF18" s="873"/>
      <c r="AG18" s="873"/>
      <c r="AH18" s="876"/>
      <c r="AI18" s="867"/>
      <c r="AJ18" s="868"/>
      <c r="AK18" s="868"/>
      <c r="AL18" s="868"/>
      <c r="AM18" s="877"/>
      <c r="AN18" s="854"/>
    </row>
    <row r="19" spans="1:40" s="279" customFormat="1" ht="28.5" customHeight="1">
      <c r="A19" s="853" t="s">
        <v>25</v>
      </c>
      <c r="B19" s="912" t="s">
        <v>297</v>
      </c>
      <c r="C19" s="922" t="s">
        <v>156</v>
      </c>
      <c r="D19" s="854">
        <v>4</v>
      </c>
      <c r="E19" s="858"/>
      <c r="F19" s="859"/>
      <c r="G19" s="859"/>
      <c r="H19" s="859"/>
      <c r="I19" s="860"/>
      <c r="J19" s="875"/>
      <c r="K19" s="859"/>
      <c r="L19" s="859"/>
      <c r="M19" s="859"/>
      <c r="N19" s="874"/>
      <c r="O19" s="864">
        <v>1</v>
      </c>
      <c r="P19" s="865">
        <v>0</v>
      </c>
      <c r="Q19" s="865">
        <v>1</v>
      </c>
      <c r="R19" s="865" t="s">
        <v>37</v>
      </c>
      <c r="S19" s="866">
        <v>4</v>
      </c>
      <c r="T19" s="630" t="s">
        <v>251</v>
      </c>
      <c r="U19" s="865"/>
      <c r="V19" s="865"/>
      <c r="W19" s="865"/>
      <c r="X19" s="877"/>
      <c r="Y19" s="858"/>
      <c r="Z19" s="859"/>
      <c r="AA19" s="859"/>
      <c r="AB19" s="859"/>
      <c r="AC19" s="860"/>
      <c r="AD19" s="875"/>
      <c r="AE19" s="859"/>
      <c r="AF19" s="859"/>
      <c r="AG19" s="859"/>
      <c r="AH19" s="874"/>
      <c r="AI19" s="864"/>
      <c r="AJ19" s="865"/>
      <c r="AK19" s="865"/>
      <c r="AL19" s="865"/>
      <c r="AM19" s="877"/>
      <c r="AN19" s="891" t="s">
        <v>355</v>
      </c>
    </row>
    <row r="20" spans="1:40" s="279" customFormat="1" ht="39" customHeight="1">
      <c r="A20" s="853" t="s">
        <v>27</v>
      </c>
      <c r="B20" s="920" t="s">
        <v>298</v>
      </c>
      <c r="C20" s="922" t="s">
        <v>79</v>
      </c>
      <c r="D20" s="854">
        <v>3</v>
      </c>
      <c r="E20" s="858"/>
      <c r="F20" s="859"/>
      <c r="G20" s="859"/>
      <c r="H20" s="859"/>
      <c r="I20" s="860"/>
      <c r="J20" s="875"/>
      <c r="K20" s="873"/>
      <c r="L20" s="873"/>
      <c r="M20" s="873"/>
      <c r="N20" s="874"/>
      <c r="O20" s="864">
        <v>2</v>
      </c>
      <c r="P20" s="865">
        <v>0</v>
      </c>
      <c r="Q20" s="865">
        <v>0</v>
      </c>
      <c r="R20" s="865" t="s">
        <v>37</v>
      </c>
      <c r="S20" s="866">
        <v>3</v>
      </c>
      <c r="T20" s="630" t="s">
        <v>251</v>
      </c>
      <c r="U20" s="873"/>
      <c r="V20" s="873"/>
      <c r="W20" s="873"/>
      <c r="X20" s="876"/>
      <c r="Y20" s="872"/>
      <c r="Z20" s="873"/>
      <c r="AA20" s="873"/>
      <c r="AB20" s="873"/>
      <c r="AC20" s="890"/>
      <c r="AD20" s="875"/>
      <c r="AE20" s="873"/>
      <c r="AF20" s="873"/>
      <c r="AG20" s="873"/>
      <c r="AH20" s="876"/>
      <c r="AI20" s="872"/>
      <c r="AJ20" s="873"/>
      <c r="AK20" s="873"/>
      <c r="AL20" s="873"/>
      <c r="AM20" s="874"/>
      <c r="AN20" s="854"/>
    </row>
    <row r="21" spans="1:40" s="279" customFormat="1" ht="33" customHeight="1">
      <c r="A21" s="853" t="s">
        <v>210</v>
      </c>
      <c r="B21" s="912" t="s">
        <v>299</v>
      </c>
      <c r="C21" s="922" t="s">
        <v>80</v>
      </c>
      <c r="D21" s="854">
        <v>4</v>
      </c>
      <c r="E21" s="858"/>
      <c r="F21" s="859"/>
      <c r="G21" s="859"/>
      <c r="H21" s="859"/>
      <c r="I21" s="860"/>
      <c r="J21" s="875"/>
      <c r="K21" s="873"/>
      <c r="L21" s="873"/>
      <c r="M21" s="873"/>
      <c r="N21" s="874"/>
      <c r="O21" s="864">
        <v>2</v>
      </c>
      <c r="P21" s="865">
        <v>0</v>
      </c>
      <c r="Q21" s="865">
        <v>0</v>
      </c>
      <c r="R21" s="865" t="s">
        <v>37</v>
      </c>
      <c r="S21" s="866">
        <v>4</v>
      </c>
      <c r="T21" s="630" t="s">
        <v>251</v>
      </c>
      <c r="U21" s="873"/>
      <c r="V21" s="873"/>
      <c r="W21" s="873"/>
      <c r="X21" s="876"/>
      <c r="Y21" s="872"/>
      <c r="Z21" s="873"/>
      <c r="AA21" s="873"/>
      <c r="AB21" s="873"/>
      <c r="AC21" s="890"/>
      <c r="AD21" s="875"/>
      <c r="AE21" s="873"/>
      <c r="AF21" s="873"/>
      <c r="AG21" s="873"/>
      <c r="AH21" s="876"/>
      <c r="AI21" s="872"/>
      <c r="AJ21" s="873"/>
      <c r="AK21" s="873"/>
      <c r="AL21" s="873"/>
      <c r="AM21" s="874"/>
      <c r="AN21" s="854"/>
    </row>
    <row r="22" spans="1:40" s="279" customFormat="1" ht="24" customHeight="1">
      <c r="A22" s="853" t="s">
        <v>211</v>
      </c>
      <c r="B22" s="920" t="s">
        <v>300</v>
      </c>
      <c r="C22" s="922" t="s">
        <v>115</v>
      </c>
      <c r="D22" s="854">
        <v>3</v>
      </c>
      <c r="E22" s="858"/>
      <c r="F22" s="859"/>
      <c r="G22" s="859"/>
      <c r="H22" s="859"/>
      <c r="I22" s="860"/>
      <c r="J22" s="875"/>
      <c r="K22" s="873"/>
      <c r="L22" s="873"/>
      <c r="M22" s="873"/>
      <c r="N22" s="874"/>
      <c r="O22" s="864">
        <v>2</v>
      </c>
      <c r="P22" s="865">
        <v>0</v>
      </c>
      <c r="Q22" s="865">
        <v>0</v>
      </c>
      <c r="R22" s="865" t="s">
        <v>37</v>
      </c>
      <c r="S22" s="866">
        <v>3</v>
      </c>
      <c r="T22" s="630" t="s">
        <v>251</v>
      </c>
      <c r="U22" s="868"/>
      <c r="V22" s="868"/>
      <c r="W22" s="868"/>
      <c r="X22" s="878"/>
      <c r="Y22" s="872"/>
      <c r="Z22" s="873"/>
      <c r="AA22" s="873"/>
      <c r="AB22" s="873"/>
      <c r="AC22" s="890"/>
      <c r="AD22" s="875"/>
      <c r="AE22" s="873"/>
      <c r="AF22" s="873"/>
      <c r="AG22" s="873"/>
      <c r="AH22" s="876"/>
      <c r="AI22" s="867"/>
      <c r="AJ22" s="868"/>
      <c r="AK22" s="868"/>
      <c r="AL22" s="868"/>
      <c r="AM22" s="877"/>
      <c r="AN22" s="854"/>
    </row>
    <row r="23" spans="1:40" s="279" customFormat="1" ht="27" customHeight="1">
      <c r="A23" s="853" t="s">
        <v>212</v>
      </c>
      <c r="B23" s="912" t="s">
        <v>301</v>
      </c>
      <c r="C23" s="922" t="s">
        <v>81</v>
      </c>
      <c r="D23" s="854">
        <v>4</v>
      </c>
      <c r="E23" s="858"/>
      <c r="F23" s="859"/>
      <c r="G23" s="859"/>
      <c r="H23" s="859"/>
      <c r="I23" s="860"/>
      <c r="J23" s="875"/>
      <c r="K23" s="873"/>
      <c r="L23" s="873"/>
      <c r="M23" s="873"/>
      <c r="N23" s="874"/>
      <c r="O23" s="864">
        <v>2</v>
      </c>
      <c r="P23" s="865">
        <v>0</v>
      </c>
      <c r="Q23" s="865">
        <v>0</v>
      </c>
      <c r="R23" s="865" t="s">
        <v>37</v>
      </c>
      <c r="S23" s="866">
        <v>4</v>
      </c>
      <c r="T23" s="630" t="s">
        <v>251</v>
      </c>
      <c r="U23" s="873"/>
      <c r="V23" s="873"/>
      <c r="W23" s="873"/>
      <c r="X23" s="876"/>
      <c r="Y23" s="872"/>
      <c r="Z23" s="873"/>
      <c r="AA23" s="873"/>
      <c r="AB23" s="873"/>
      <c r="AC23" s="890"/>
      <c r="AD23" s="875"/>
      <c r="AE23" s="873"/>
      <c r="AF23" s="873"/>
      <c r="AG23" s="873"/>
      <c r="AH23" s="876"/>
      <c r="AI23" s="872"/>
      <c r="AJ23" s="873"/>
      <c r="AK23" s="873"/>
      <c r="AL23" s="873"/>
      <c r="AM23" s="874"/>
      <c r="AN23" s="854"/>
    </row>
    <row r="24" spans="1:40" s="279" customFormat="1" ht="43.5" customHeight="1">
      <c r="A24" s="853" t="s">
        <v>365</v>
      </c>
      <c r="B24" s="912" t="s">
        <v>302</v>
      </c>
      <c r="C24" s="922" t="s">
        <v>82</v>
      </c>
      <c r="D24" s="854">
        <v>3</v>
      </c>
      <c r="E24" s="858"/>
      <c r="F24" s="859"/>
      <c r="G24" s="859"/>
      <c r="H24" s="859"/>
      <c r="I24" s="860"/>
      <c r="J24" s="875"/>
      <c r="K24" s="873"/>
      <c r="L24" s="873"/>
      <c r="M24" s="873"/>
      <c r="N24" s="874"/>
      <c r="O24" s="864">
        <v>2</v>
      </c>
      <c r="P24" s="865">
        <v>0</v>
      </c>
      <c r="Q24" s="865">
        <v>0</v>
      </c>
      <c r="R24" s="865" t="s">
        <v>37</v>
      </c>
      <c r="S24" s="866">
        <v>3</v>
      </c>
      <c r="T24" s="630" t="s">
        <v>251</v>
      </c>
      <c r="U24" s="873"/>
      <c r="V24" s="873"/>
      <c r="W24" s="873"/>
      <c r="X24" s="876"/>
      <c r="Y24" s="872"/>
      <c r="Z24" s="873"/>
      <c r="AA24" s="873"/>
      <c r="AB24" s="873"/>
      <c r="AC24" s="890"/>
      <c r="AD24" s="875"/>
      <c r="AE24" s="873"/>
      <c r="AF24" s="873"/>
      <c r="AG24" s="873"/>
      <c r="AH24" s="876"/>
      <c r="AI24" s="872"/>
      <c r="AJ24" s="873"/>
      <c r="AK24" s="873"/>
      <c r="AL24" s="873"/>
      <c r="AM24" s="874"/>
      <c r="AN24" s="854"/>
    </row>
    <row r="25" spans="1:40" s="279" customFormat="1" ht="15.75">
      <c r="A25" s="853" t="s">
        <v>213</v>
      </c>
      <c r="B25" s="912" t="s">
        <v>303</v>
      </c>
      <c r="C25" s="922" t="s">
        <v>138</v>
      </c>
      <c r="D25" s="854">
        <v>3</v>
      </c>
      <c r="E25" s="858"/>
      <c r="F25" s="859"/>
      <c r="G25" s="859"/>
      <c r="H25" s="859"/>
      <c r="I25" s="860"/>
      <c r="J25" s="875"/>
      <c r="K25" s="873"/>
      <c r="L25" s="873"/>
      <c r="M25" s="873"/>
      <c r="N25" s="874"/>
      <c r="O25" s="864">
        <v>2</v>
      </c>
      <c r="P25" s="865">
        <v>0</v>
      </c>
      <c r="Q25" s="865">
        <v>0</v>
      </c>
      <c r="R25" s="865" t="s">
        <v>37</v>
      </c>
      <c r="S25" s="866">
        <v>3</v>
      </c>
      <c r="T25" s="630" t="s">
        <v>251</v>
      </c>
      <c r="U25" s="873"/>
      <c r="V25" s="873"/>
      <c r="W25" s="873"/>
      <c r="X25" s="876"/>
      <c r="Y25" s="872"/>
      <c r="Z25" s="873"/>
      <c r="AA25" s="873"/>
      <c r="AB25" s="873"/>
      <c r="AC25" s="890"/>
      <c r="AD25" s="875"/>
      <c r="AE25" s="873"/>
      <c r="AF25" s="873"/>
      <c r="AG25" s="873"/>
      <c r="AH25" s="876"/>
      <c r="AI25" s="872"/>
      <c r="AJ25" s="873"/>
      <c r="AK25" s="873"/>
      <c r="AL25" s="873"/>
      <c r="AM25" s="874"/>
      <c r="AN25" s="854"/>
    </row>
    <row r="26" spans="1:40" s="279" customFormat="1" ht="15.75">
      <c r="A26" s="853" t="s">
        <v>214</v>
      </c>
      <c r="B26" s="912" t="s">
        <v>304</v>
      </c>
      <c r="C26" s="922" t="s">
        <v>83</v>
      </c>
      <c r="D26" s="854">
        <v>3</v>
      </c>
      <c r="E26" s="858"/>
      <c r="F26" s="859"/>
      <c r="G26" s="859"/>
      <c r="H26" s="859"/>
      <c r="I26" s="860"/>
      <c r="J26" s="875"/>
      <c r="K26" s="873"/>
      <c r="L26" s="873"/>
      <c r="M26" s="873"/>
      <c r="N26" s="874"/>
      <c r="O26" s="864">
        <v>2</v>
      </c>
      <c r="P26" s="865">
        <v>0</v>
      </c>
      <c r="Q26" s="865">
        <v>0</v>
      </c>
      <c r="R26" s="865" t="s">
        <v>37</v>
      </c>
      <c r="S26" s="866">
        <v>3</v>
      </c>
      <c r="T26" s="630" t="s">
        <v>251</v>
      </c>
      <c r="U26" s="868"/>
      <c r="V26" s="868"/>
      <c r="W26" s="868"/>
      <c r="X26" s="878"/>
      <c r="Y26" s="872"/>
      <c r="Z26" s="873"/>
      <c r="AA26" s="873"/>
      <c r="AB26" s="873"/>
      <c r="AC26" s="890"/>
      <c r="AD26" s="875"/>
      <c r="AE26" s="873"/>
      <c r="AF26" s="873"/>
      <c r="AG26" s="873"/>
      <c r="AH26" s="876"/>
      <c r="AI26" s="867"/>
      <c r="AJ26" s="868"/>
      <c r="AK26" s="868"/>
      <c r="AL26" s="868"/>
      <c r="AM26" s="877"/>
      <c r="AN26" s="854"/>
    </row>
    <row r="27" spans="1:40" s="279" customFormat="1" ht="15.75">
      <c r="A27" s="853" t="s">
        <v>215</v>
      </c>
      <c r="B27" s="912" t="s">
        <v>305</v>
      </c>
      <c r="C27" s="922" t="s">
        <v>84</v>
      </c>
      <c r="D27" s="854">
        <v>4</v>
      </c>
      <c r="E27" s="858"/>
      <c r="F27" s="859"/>
      <c r="G27" s="859"/>
      <c r="H27" s="859"/>
      <c r="I27" s="860"/>
      <c r="J27" s="875"/>
      <c r="K27" s="873"/>
      <c r="L27" s="873"/>
      <c r="M27" s="873"/>
      <c r="N27" s="874"/>
      <c r="O27" s="864">
        <v>2</v>
      </c>
      <c r="P27" s="865">
        <v>0</v>
      </c>
      <c r="Q27" s="865">
        <v>0</v>
      </c>
      <c r="R27" s="865" t="s">
        <v>37</v>
      </c>
      <c r="S27" s="866">
        <v>4</v>
      </c>
      <c r="T27" s="630" t="s">
        <v>251</v>
      </c>
      <c r="U27" s="873"/>
      <c r="V27" s="873"/>
      <c r="W27" s="873"/>
      <c r="X27" s="876"/>
      <c r="Y27" s="872"/>
      <c r="Z27" s="873"/>
      <c r="AA27" s="873"/>
      <c r="AB27" s="873"/>
      <c r="AC27" s="890"/>
      <c r="AD27" s="875"/>
      <c r="AE27" s="873"/>
      <c r="AF27" s="873"/>
      <c r="AG27" s="873"/>
      <c r="AH27" s="876"/>
      <c r="AI27" s="872"/>
      <c r="AJ27" s="873"/>
      <c r="AK27" s="873"/>
      <c r="AL27" s="873"/>
      <c r="AM27" s="874"/>
      <c r="AN27" s="854"/>
    </row>
    <row r="28" spans="1:40" s="279" customFormat="1" ht="15.75">
      <c r="A28" s="853" t="s">
        <v>323</v>
      </c>
      <c r="B28" s="912" t="s">
        <v>306</v>
      </c>
      <c r="C28" s="922" t="s">
        <v>85</v>
      </c>
      <c r="D28" s="854">
        <v>3</v>
      </c>
      <c r="E28" s="858"/>
      <c r="F28" s="859"/>
      <c r="G28" s="859"/>
      <c r="H28" s="859"/>
      <c r="I28" s="860"/>
      <c r="J28" s="875"/>
      <c r="K28" s="873"/>
      <c r="L28" s="873"/>
      <c r="M28" s="873"/>
      <c r="N28" s="874"/>
      <c r="O28" s="864">
        <v>2</v>
      </c>
      <c r="P28" s="865">
        <v>0</v>
      </c>
      <c r="Q28" s="865">
        <v>0</v>
      </c>
      <c r="R28" s="865" t="s">
        <v>37</v>
      </c>
      <c r="S28" s="866">
        <v>3</v>
      </c>
      <c r="T28" s="630" t="s">
        <v>251</v>
      </c>
      <c r="U28" s="873"/>
      <c r="V28" s="873"/>
      <c r="W28" s="873"/>
      <c r="X28" s="876"/>
      <c r="Y28" s="872"/>
      <c r="Z28" s="873"/>
      <c r="AA28" s="873"/>
      <c r="AB28" s="873"/>
      <c r="AC28" s="890"/>
      <c r="AD28" s="875"/>
      <c r="AE28" s="873"/>
      <c r="AF28" s="873"/>
      <c r="AG28" s="873"/>
      <c r="AH28" s="876"/>
      <c r="AI28" s="872"/>
      <c r="AJ28" s="873"/>
      <c r="AK28" s="873"/>
      <c r="AL28" s="873"/>
      <c r="AM28" s="874"/>
      <c r="AN28" s="854"/>
    </row>
    <row r="29" spans="1:40" s="279" customFormat="1" ht="15.75">
      <c r="A29" s="853" t="s">
        <v>366</v>
      </c>
      <c r="B29" s="912" t="s">
        <v>307</v>
      </c>
      <c r="C29" s="922" t="s">
        <v>347</v>
      </c>
      <c r="D29" s="854">
        <v>4</v>
      </c>
      <c r="E29" s="858"/>
      <c r="F29" s="859"/>
      <c r="G29" s="859"/>
      <c r="H29" s="859"/>
      <c r="I29" s="860"/>
      <c r="J29" s="875"/>
      <c r="K29" s="873"/>
      <c r="L29" s="873"/>
      <c r="M29" s="873"/>
      <c r="N29" s="874"/>
      <c r="O29" s="864">
        <v>2</v>
      </c>
      <c r="P29" s="865">
        <v>0</v>
      </c>
      <c r="Q29" s="865">
        <v>0</v>
      </c>
      <c r="R29" s="865" t="s">
        <v>37</v>
      </c>
      <c r="S29" s="866">
        <v>4</v>
      </c>
      <c r="T29" s="630" t="s">
        <v>251</v>
      </c>
      <c r="U29" s="873"/>
      <c r="V29" s="873"/>
      <c r="W29" s="873"/>
      <c r="X29" s="876"/>
      <c r="Y29" s="872"/>
      <c r="Z29" s="873"/>
      <c r="AA29" s="873"/>
      <c r="AB29" s="873"/>
      <c r="AC29" s="890"/>
      <c r="AD29" s="875"/>
      <c r="AE29" s="873"/>
      <c r="AF29" s="873"/>
      <c r="AG29" s="873"/>
      <c r="AH29" s="876"/>
      <c r="AI29" s="872"/>
      <c r="AJ29" s="873"/>
      <c r="AK29" s="873"/>
      <c r="AL29" s="873"/>
      <c r="AM29" s="874"/>
      <c r="AN29" s="854"/>
    </row>
    <row r="30" spans="1:40" s="279" customFormat="1" ht="15.75">
      <c r="A30" s="853" t="s">
        <v>324</v>
      </c>
      <c r="B30" s="912" t="s">
        <v>308</v>
      </c>
      <c r="C30" s="922" t="s">
        <v>122</v>
      </c>
      <c r="D30" s="854">
        <v>3</v>
      </c>
      <c r="E30" s="858"/>
      <c r="F30" s="859"/>
      <c r="G30" s="859"/>
      <c r="H30" s="859"/>
      <c r="I30" s="860"/>
      <c r="J30" s="875"/>
      <c r="K30" s="873"/>
      <c r="L30" s="873"/>
      <c r="M30" s="873"/>
      <c r="N30" s="874"/>
      <c r="O30" s="864">
        <v>2</v>
      </c>
      <c r="P30" s="865">
        <v>0</v>
      </c>
      <c r="Q30" s="865">
        <v>0</v>
      </c>
      <c r="R30" s="865" t="s">
        <v>37</v>
      </c>
      <c r="S30" s="866">
        <v>3</v>
      </c>
      <c r="T30" s="630" t="s">
        <v>251</v>
      </c>
      <c r="U30" s="868"/>
      <c r="V30" s="868"/>
      <c r="W30" s="868"/>
      <c r="X30" s="878"/>
      <c r="Y30" s="872"/>
      <c r="Z30" s="873"/>
      <c r="AA30" s="873"/>
      <c r="AB30" s="873"/>
      <c r="AC30" s="890"/>
      <c r="AD30" s="875"/>
      <c r="AE30" s="873"/>
      <c r="AF30" s="873"/>
      <c r="AG30" s="873"/>
      <c r="AH30" s="876"/>
      <c r="AI30" s="867"/>
      <c r="AJ30" s="868"/>
      <c r="AK30" s="868"/>
      <c r="AL30" s="868"/>
      <c r="AM30" s="877"/>
      <c r="AN30" s="854"/>
    </row>
    <row r="31" spans="1:40" s="279" customFormat="1" ht="15.75">
      <c r="A31" s="853" t="s">
        <v>325</v>
      </c>
      <c r="B31" s="912" t="s">
        <v>309</v>
      </c>
      <c r="C31" s="922" t="s">
        <v>86</v>
      </c>
      <c r="D31" s="854">
        <v>4</v>
      </c>
      <c r="E31" s="858"/>
      <c r="F31" s="859"/>
      <c r="G31" s="859"/>
      <c r="H31" s="859"/>
      <c r="I31" s="860"/>
      <c r="J31" s="875"/>
      <c r="K31" s="873"/>
      <c r="L31" s="873"/>
      <c r="M31" s="873"/>
      <c r="N31" s="874"/>
      <c r="O31" s="864">
        <v>2</v>
      </c>
      <c r="P31" s="865">
        <v>0</v>
      </c>
      <c r="Q31" s="865">
        <v>0</v>
      </c>
      <c r="R31" s="865" t="s">
        <v>37</v>
      </c>
      <c r="S31" s="866">
        <v>4</v>
      </c>
      <c r="T31" s="630" t="s">
        <v>251</v>
      </c>
      <c r="U31" s="873"/>
      <c r="V31" s="873"/>
      <c r="W31" s="873"/>
      <c r="X31" s="876"/>
      <c r="Y31" s="872"/>
      <c r="Z31" s="873"/>
      <c r="AA31" s="873"/>
      <c r="AB31" s="873"/>
      <c r="AC31" s="890"/>
      <c r="AD31" s="875"/>
      <c r="AE31" s="873"/>
      <c r="AF31" s="873"/>
      <c r="AG31" s="873"/>
      <c r="AH31" s="876"/>
      <c r="AI31" s="872"/>
      <c r="AJ31" s="873"/>
      <c r="AK31" s="873"/>
      <c r="AL31" s="873"/>
      <c r="AM31" s="874"/>
      <c r="AN31" s="854"/>
    </row>
    <row r="32" spans="1:40" s="279" customFormat="1" ht="15.75">
      <c r="A32" s="853" t="s">
        <v>367</v>
      </c>
      <c r="B32" s="912" t="s">
        <v>310</v>
      </c>
      <c r="C32" s="922" t="s">
        <v>162</v>
      </c>
      <c r="D32" s="854">
        <v>3</v>
      </c>
      <c r="E32" s="858"/>
      <c r="F32" s="859"/>
      <c r="G32" s="859"/>
      <c r="H32" s="859"/>
      <c r="I32" s="860"/>
      <c r="J32" s="875">
        <v>2</v>
      </c>
      <c r="K32" s="859">
        <v>0</v>
      </c>
      <c r="L32" s="859">
        <v>0</v>
      </c>
      <c r="M32" s="859" t="s">
        <v>37</v>
      </c>
      <c r="N32" s="860">
        <v>3</v>
      </c>
      <c r="O32" s="630" t="s">
        <v>251</v>
      </c>
      <c r="P32" s="865"/>
      <c r="Q32" s="865"/>
      <c r="R32" s="865"/>
      <c r="S32" s="866"/>
      <c r="T32" s="875"/>
      <c r="U32" s="859"/>
      <c r="V32" s="859"/>
      <c r="W32" s="859"/>
      <c r="X32" s="874"/>
      <c r="Y32" s="858"/>
      <c r="Z32" s="859"/>
      <c r="AA32" s="859"/>
      <c r="AB32" s="859"/>
      <c r="AC32" s="860"/>
      <c r="AD32" s="875"/>
      <c r="AE32" s="859"/>
      <c r="AF32" s="859"/>
      <c r="AG32" s="859"/>
      <c r="AH32" s="874"/>
      <c r="AI32" s="858"/>
      <c r="AJ32" s="859"/>
      <c r="AK32" s="859"/>
      <c r="AL32" s="859"/>
      <c r="AM32" s="874"/>
      <c r="AN32" s="854"/>
    </row>
    <row r="33" spans="1:40" s="279" customFormat="1" ht="15.75">
      <c r="A33" s="853" t="s">
        <v>326</v>
      </c>
      <c r="B33" s="914" t="s">
        <v>311</v>
      </c>
      <c r="C33" s="924" t="s">
        <v>163</v>
      </c>
      <c r="D33" s="855">
        <v>4</v>
      </c>
      <c r="E33" s="892"/>
      <c r="F33" s="893"/>
      <c r="G33" s="893"/>
      <c r="H33" s="893"/>
      <c r="I33" s="894"/>
      <c r="J33" s="895"/>
      <c r="K33" s="893"/>
      <c r="L33" s="893"/>
      <c r="M33" s="893"/>
      <c r="N33" s="894"/>
      <c r="O33" s="895"/>
      <c r="P33" s="896"/>
      <c r="Q33" s="896"/>
      <c r="R33" s="896"/>
      <c r="S33" s="897"/>
      <c r="T33" s="895"/>
      <c r="U33" s="893"/>
      <c r="V33" s="893"/>
      <c r="W33" s="893"/>
      <c r="X33" s="898"/>
      <c r="Y33" s="892">
        <v>0</v>
      </c>
      <c r="Z33" s="893">
        <v>0</v>
      </c>
      <c r="AA33" s="893">
        <v>2</v>
      </c>
      <c r="AB33" s="893" t="s">
        <v>37</v>
      </c>
      <c r="AC33" s="894">
        <v>4</v>
      </c>
      <c r="AD33" s="630" t="s">
        <v>251</v>
      </c>
      <c r="AE33" s="893"/>
      <c r="AF33" s="893"/>
      <c r="AG33" s="893"/>
      <c r="AH33" s="898"/>
      <c r="AI33" s="892"/>
      <c r="AJ33" s="893"/>
      <c r="AK33" s="893"/>
      <c r="AL33" s="893"/>
      <c r="AM33" s="898"/>
      <c r="AN33" s="855" t="s">
        <v>241</v>
      </c>
    </row>
    <row r="34" spans="1:40" ht="15.75">
      <c r="A34" s="853" t="s">
        <v>358</v>
      </c>
      <c r="B34" s="856" t="s">
        <v>371</v>
      </c>
      <c r="C34" s="925" t="s">
        <v>372</v>
      </c>
      <c r="D34" s="891">
        <v>3</v>
      </c>
      <c r="E34" s="899"/>
      <c r="F34" s="859"/>
      <c r="G34" s="859"/>
      <c r="H34" s="859"/>
      <c r="I34" s="900"/>
      <c r="J34" s="875"/>
      <c r="K34" s="859"/>
      <c r="L34" s="859"/>
      <c r="M34" s="859"/>
      <c r="N34" s="901"/>
      <c r="O34" s="858"/>
      <c r="P34" s="859"/>
      <c r="Q34" s="859"/>
      <c r="R34" s="859"/>
      <c r="S34" s="900"/>
      <c r="T34" s="902">
        <v>0</v>
      </c>
      <c r="U34" s="865">
        <v>2</v>
      </c>
      <c r="V34" s="865">
        <v>0</v>
      </c>
      <c r="W34" s="865" t="s">
        <v>37</v>
      </c>
      <c r="X34" s="903">
        <v>3</v>
      </c>
      <c r="Y34" s="630" t="s">
        <v>251</v>
      </c>
      <c r="Z34" s="859"/>
      <c r="AA34" s="859"/>
      <c r="AB34" s="859"/>
      <c r="AC34" s="860"/>
      <c r="AD34" s="875"/>
      <c r="AE34" s="859"/>
      <c r="AF34" s="859"/>
      <c r="AG34" s="859"/>
      <c r="AH34" s="874"/>
      <c r="AI34" s="858"/>
      <c r="AJ34" s="859"/>
      <c r="AK34" s="859"/>
      <c r="AL34" s="859"/>
      <c r="AM34" s="860"/>
      <c r="AN34" s="854"/>
    </row>
    <row r="35" spans="1:40" ht="15.75">
      <c r="A35" s="853" t="s">
        <v>327</v>
      </c>
      <c r="B35" s="857" t="s">
        <v>373</v>
      </c>
      <c r="C35" s="926" t="s">
        <v>374</v>
      </c>
      <c r="D35" s="915">
        <v>4</v>
      </c>
      <c r="E35" s="911"/>
      <c r="F35" s="907"/>
      <c r="G35" s="907"/>
      <c r="H35" s="907"/>
      <c r="I35" s="916"/>
      <c r="J35" s="909"/>
      <c r="K35" s="907"/>
      <c r="L35" s="907"/>
      <c r="M35" s="907"/>
      <c r="N35" s="917"/>
      <c r="O35" s="911"/>
      <c r="P35" s="907"/>
      <c r="Q35" s="907"/>
      <c r="R35" s="907"/>
      <c r="S35" s="916"/>
      <c r="T35" s="904">
        <v>0</v>
      </c>
      <c r="U35" s="905">
        <v>2</v>
      </c>
      <c r="V35" s="905">
        <v>0</v>
      </c>
      <c r="W35" s="905" t="s">
        <v>37</v>
      </c>
      <c r="X35" s="906">
        <v>4</v>
      </c>
      <c r="Y35" s="630" t="s">
        <v>251</v>
      </c>
      <c r="Z35" s="907"/>
      <c r="AA35" s="907"/>
      <c r="AB35" s="907"/>
      <c r="AC35" s="908"/>
      <c r="AD35" s="909"/>
      <c r="AE35" s="907"/>
      <c r="AF35" s="907"/>
      <c r="AG35" s="907"/>
      <c r="AH35" s="910"/>
      <c r="AI35" s="911"/>
      <c r="AJ35" s="907"/>
      <c r="AK35" s="907"/>
      <c r="AL35" s="907"/>
      <c r="AM35" s="908"/>
      <c r="AN35" s="918"/>
    </row>
    <row r="36" spans="1:40">
      <c r="A36" s="4"/>
      <c r="B36" s="5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7"/>
    </row>
    <row r="37" spans="1:40" ht="15.75">
      <c r="A37" s="1058" t="s">
        <v>74</v>
      </c>
      <c r="B37" s="1070"/>
      <c r="C37" s="1070"/>
      <c r="D37" s="1070"/>
      <c r="E37" s="1070"/>
      <c r="F37" s="1070"/>
      <c r="G37" s="1070"/>
      <c r="H37" s="1070"/>
      <c r="I37" s="1070"/>
      <c r="J37" s="1070"/>
      <c r="K37" s="1070"/>
      <c r="L37" s="1070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7"/>
    </row>
    <row r="39" spans="1:40" ht="15.75">
      <c r="B39" s="34" t="s">
        <v>125</v>
      </c>
    </row>
    <row r="40" spans="1:40" ht="15.75">
      <c r="B40" s="34" t="s">
        <v>47</v>
      </c>
    </row>
  </sheetData>
  <mergeCells count="9">
    <mergeCell ref="A37:L37"/>
    <mergeCell ref="A11:B11"/>
    <mergeCell ref="K1:P1"/>
    <mergeCell ref="A7:AN7"/>
    <mergeCell ref="A8:A9"/>
    <mergeCell ref="B8:B9"/>
    <mergeCell ref="D8:D9"/>
    <mergeCell ref="E8:AH8"/>
    <mergeCell ref="AN8:AN9"/>
  </mergeCells>
  <phoneticPr fontId="61" type="noConversion"/>
  <pageMargins left="0.70866141732283472" right="0.70866141732283472" top="0.74803149606299213" bottom="0.74803149606299213" header="0.31496062992125984" footer="0.31496062992125984"/>
  <pageSetup paperSize="8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4</vt:i4>
      </vt:variant>
    </vt:vector>
  </HeadingPairs>
  <TitlesOfParts>
    <vt:vector size="9" baseType="lpstr">
      <vt:lpstr>KÖM BSc F  ALAP N</vt:lpstr>
      <vt:lpstr>Zöldenergia spec</vt:lpstr>
      <vt:lpstr>Települési vízgazdálkodás</vt:lpstr>
      <vt:lpstr>Szabadon választható tárgyak</vt:lpstr>
      <vt:lpstr>Kritérium tárgyak</vt:lpstr>
      <vt:lpstr>'KÖM BSc F  ALAP N'!Nyomtatási_cím</vt:lpstr>
      <vt:lpstr>'KÖM BSc F  ALAP N'!Nyomtatási_terület</vt:lpstr>
      <vt:lpstr>'Települési vízgazdálkodás'!Nyomtatási_terület</vt:lpstr>
      <vt:lpstr>'Zöldenergia spec'!Nyomtatási_terület</vt:lpstr>
    </vt:vector>
  </TitlesOfParts>
  <Company>KKMF SZGTI SZFVÁR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STATION</dc:creator>
  <cp:lastModifiedBy>Bodáné Dr. Kendrovics Rita</cp:lastModifiedBy>
  <cp:lastPrinted>2022-09-27T16:57:38Z</cp:lastPrinted>
  <dcterms:created xsi:type="dcterms:W3CDTF">2001-09-27T10:36:13Z</dcterms:created>
  <dcterms:modified xsi:type="dcterms:W3CDTF">2024-12-10T14:29:07Z</dcterms:modified>
</cp:coreProperties>
</file>